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gdalena.kozlowska\Desktop\Biblioteki\Documents\Moje dokument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K189" i="1" l="1"/>
  <c r="H189" i="1"/>
  <c r="K176" i="1" l="1"/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U122" i="1" l="1"/>
  <c r="V122" i="1" s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V112" i="1" s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J388" i="1"/>
  <c r="V389" i="1" l="1"/>
  <c r="S389" i="1"/>
  <c r="P389" i="1"/>
  <c r="M389" i="1"/>
  <c r="J389" i="1"/>
  <c r="O247" i="1" l="1"/>
  <c r="S247" i="1" s="1"/>
  <c r="I245" i="1" l="1"/>
  <c r="M245" i="1" s="1"/>
  <c r="O244" i="1"/>
  <c r="S244" i="1" s="1"/>
  <c r="T328" i="1" l="1"/>
  <c r="T329" i="1"/>
  <c r="T330" i="1"/>
  <c r="T331" i="1"/>
  <c r="T332" i="1"/>
  <c r="T327" i="1"/>
  <c r="R328" i="1"/>
  <c r="R329" i="1"/>
  <c r="R330" i="1"/>
  <c r="R331" i="1"/>
  <c r="R332" i="1"/>
  <c r="R327" i="1"/>
  <c r="P328" i="1"/>
  <c r="P329" i="1"/>
  <c r="P330" i="1"/>
  <c r="P331" i="1"/>
  <c r="P332" i="1"/>
  <c r="P327" i="1"/>
  <c r="M328" i="1"/>
  <c r="M329" i="1"/>
  <c r="M330" i="1"/>
  <c r="M331" i="1"/>
  <c r="M332" i="1"/>
  <c r="M327" i="1"/>
  <c r="H328" i="1"/>
  <c r="H329" i="1"/>
  <c r="H330" i="1"/>
  <c r="H331" i="1"/>
  <c r="H332" i="1"/>
  <c r="F328" i="1"/>
  <c r="F329" i="1"/>
  <c r="F330" i="1"/>
  <c r="F331" i="1"/>
  <c r="F332" i="1"/>
  <c r="D328" i="1"/>
  <c r="D329" i="1"/>
  <c r="D330" i="1"/>
  <c r="D331" i="1"/>
  <c r="D332" i="1"/>
  <c r="A328" i="1"/>
  <c r="A329" i="1"/>
  <c r="A330" i="1"/>
  <c r="A331" i="1"/>
  <c r="A332" i="1"/>
  <c r="R333" i="1" l="1"/>
  <c r="T333" i="1"/>
  <c r="P333" i="1"/>
  <c r="G224" i="1"/>
  <c r="G215" i="1"/>
  <c r="M56" i="1"/>
  <c r="L106" i="1"/>
  <c r="M22" i="1"/>
  <c r="G346" i="1"/>
  <c r="G241" i="1"/>
  <c r="G358" i="1"/>
  <c r="M324" i="1"/>
  <c r="A324" i="1"/>
  <c r="G273" i="1"/>
  <c r="E9" i="1"/>
  <c r="P228" i="1"/>
  <c r="M228" i="1"/>
  <c r="J228" i="1"/>
  <c r="G228" i="1"/>
  <c r="P227" i="1"/>
  <c r="M227" i="1"/>
  <c r="J227" i="1"/>
  <c r="G227" i="1"/>
  <c r="P226" i="1"/>
  <c r="M226" i="1"/>
  <c r="J226" i="1"/>
  <c r="G226" i="1"/>
  <c r="P219" i="1"/>
  <c r="M219" i="1"/>
  <c r="J219" i="1"/>
  <c r="G219" i="1"/>
  <c r="J218" i="1"/>
  <c r="M218" i="1"/>
  <c r="P218" i="1"/>
  <c r="G218" i="1"/>
  <c r="P217" i="1"/>
  <c r="M217" i="1"/>
  <c r="J217" i="1"/>
  <c r="G217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M61" i="1" s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88" i="1"/>
  <c r="S388" i="1"/>
  <c r="P388" i="1"/>
  <c r="M388" i="1"/>
  <c r="V387" i="1"/>
  <c r="S387" i="1"/>
  <c r="P387" i="1"/>
  <c r="M387" i="1"/>
  <c r="J387" i="1"/>
  <c r="V386" i="1"/>
  <c r="S386" i="1"/>
  <c r="P386" i="1"/>
  <c r="M386" i="1"/>
  <c r="J386" i="1"/>
  <c r="V385" i="1"/>
  <c r="S385" i="1"/>
  <c r="P385" i="1"/>
  <c r="M385" i="1"/>
  <c r="J385" i="1"/>
  <c r="V384" i="1"/>
  <c r="S384" i="1"/>
  <c r="P384" i="1"/>
  <c r="M384" i="1"/>
  <c r="J384" i="1"/>
  <c r="S361" i="1"/>
  <c r="S362" i="1"/>
  <c r="S363" i="1"/>
  <c r="S364" i="1"/>
  <c r="S365" i="1"/>
  <c r="S360" i="1"/>
  <c r="P361" i="1"/>
  <c r="P362" i="1"/>
  <c r="P363" i="1"/>
  <c r="P364" i="1"/>
  <c r="P365" i="1"/>
  <c r="P360" i="1"/>
  <c r="M361" i="1"/>
  <c r="M362" i="1"/>
  <c r="M363" i="1"/>
  <c r="M364" i="1"/>
  <c r="M365" i="1"/>
  <c r="M360" i="1"/>
  <c r="J361" i="1"/>
  <c r="J362" i="1"/>
  <c r="J363" i="1"/>
  <c r="J364" i="1"/>
  <c r="J365" i="1"/>
  <c r="J360" i="1"/>
  <c r="G361" i="1"/>
  <c r="G362" i="1"/>
  <c r="G363" i="1"/>
  <c r="G364" i="1"/>
  <c r="G365" i="1"/>
  <c r="G360" i="1"/>
  <c r="C361" i="1"/>
  <c r="C362" i="1"/>
  <c r="C363" i="1"/>
  <c r="C364" i="1"/>
  <c r="C365" i="1"/>
  <c r="C360" i="1"/>
  <c r="S349" i="1"/>
  <c r="S350" i="1"/>
  <c r="S351" i="1"/>
  <c r="S352" i="1"/>
  <c r="S353" i="1"/>
  <c r="S348" i="1"/>
  <c r="P349" i="1"/>
  <c r="P350" i="1"/>
  <c r="P351" i="1"/>
  <c r="P352" i="1"/>
  <c r="P353" i="1"/>
  <c r="P348" i="1"/>
  <c r="M349" i="1"/>
  <c r="M350" i="1"/>
  <c r="M351" i="1"/>
  <c r="M352" i="1"/>
  <c r="M353" i="1"/>
  <c r="M348" i="1"/>
  <c r="J349" i="1"/>
  <c r="J350" i="1"/>
  <c r="J351" i="1"/>
  <c r="J352" i="1"/>
  <c r="J353" i="1"/>
  <c r="J348" i="1"/>
  <c r="G349" i="1"/>
  <c r="G350" i="1"/>
  <c r="G351" i="1"/>
  <c r="G352" i="1"/>
  <c r="G353" i="1"/>
  <c r="G348" i="1"/>
  <c r="C349" i="1"/>
  <c r="C350" i="1"/>
  <c r="C351" i="1"/>
  <c r="C352" i="1"/>
  <c r="C353" i="1"/>
  <c r="C348" i="1"/>
  <c r="H327" i="1"/>
  <c r="F327" i="1"/>
  <c r="D327" i="1"/>
  <c r="A327" i="1"/>
  <c r="Q277" i="1"/>
  <c r="U277" i="1" s="1"/>
  <c r="Q278" i="1"/>
  <c r="U278" i="1" s="1"/>
  <c r="Q279" i="1"/>
  <c r="U279" i="1" s="1"/>
  <c r="Q280" i="1"/>
  <c r="U280" i="1" s="1"/>
  <c r="Q281" i="1"/>
  <c r="U281" i="1" s="1"/>
  <c r="Q276" i="1"/>
  <c r="U276" i="1" s="1"/>
  <c r="O277" i="1"/>
  <c r="S277" i="1" s="1"/>
  <c r="O278" i="1"/>
  <c r="S278" i="1" s="1"/>
  <c r="O279" i="1"/>
  <c r="S279" i="1" s="1"/>
  <c r="O280" i="1"/>
  <c r="S280" i="1" s="1"/>
  <c r="O281" i="1"/>
  <c r="S281" i="1" s="1"/>
  <c r="O276" i="1"/>
  <c r="S276" i="1" s="1"/>
  <c r="I277" i="1"/>
  <c r="M277" i="1" s="1"/>
  <c r="I278" i="1"/>
  <c r="M278" i="1" s="1"/>
  <c r="I279" i="1"/>
  <c r="M279" i="1" s="1"/>
  <c r="I280" i="1"/>
  <c r="M280" i="1" s="1"/>
  <c r="I281" i="1"/>
  <c r="M281" i="1" s="1"/>
  <c r="I276" i="1"/>
  <c r="M276" i="1" s="1"/>
  <c r="G276" i="1"/>
  <c r="K276" i="1" s="1"/>
  <c r="G277" i="1"/>
  <c r="K277" i="1" s="1"/>
  <c r="G278" i="1"/>
  <c r="K278" i="1" s="1"/>
  <c r="G279" i="1"/>
  <c r="K279" i="1" s="1"/>
  <c r="G280" i="1"/>
  <c r="K280" i="1" s="1"/>
  <c r="G281" i="1"/>
  <c r="K281" i="1" s="1"/>
  <c r="C277" i="1"/>
  <c r="C278" i="1"/>
  <c r="C279" i="1"/>
  <c r="C280" i="1"/>
  <c r="C281" i="1"/>
  <c r="C276" i="1"/>
  <c r="Q245" i="1"/>
  <c r="U245" i="1" s="1"/>
  <c r="Q246" i="1"/>
  <c r="U246" i="1" s="1"/>
  <c r="Q247" i="1"/>
  <c r="U247" i="1" s="1"/>
  <c r="Q248" i="1"/>
  <c r="U248" i="1" s="1"/>
  <c r="Q249" i="1"/>
  <c r="U249" i="1" s="1"/>
  <c r="Q244" i="1"/>
  <c r="U244" i="1" s="1"/>
  <c r="O245" i="1"/>
  <c r="S245" i="1" s="1"/>
  <c r="O246" i="1"/>
  <c r="S246" i="1" s="1"/>
  <c r="O248" i="1"/>
  <c r="S248" i="1" s="1"/>
  <c r="O249" i="1"/>
  <c r="S249" i="1" s="1"/>
  <c r="C245" i="1"/>
  <c r="C246" i="1"/>
  <c r="C247" i="1"/>
  <c r="C248" i="1"/>
  <c r="C249" i="1"/>
  <c r="I246" i="1"/>
  <c r="M246" i="1" s="1"/>
  <c r="I247" i="1"/>
  <c r="M247" i="1" s="1"/>
  <c r="I248" i="1"/>
  <c r="M248" i="1" s="1"/>
  <c r="I249" i="1"/>
  <c r="M249" i="1" s="1"/>
  <c r="I244" i="1"/>
  <c r="M244" i="1" s="1"/>
  <c r="G245" i="1"/>
  <c r="K245" i="1" s="1"/>
  <c r="G246" i="1"/>
  <c r="K246" i="1" s="1"/>
  <c r="G247" i="1"/>
  <c r="K247" i="1" s="1"/>
  <c r="G248" i="1"/>
  <c r="K248" i="1" s="1"/>
  <c r="G249" i="1"/>
  <c r="K249" i="1" s="1"/>
  <c r="G244" i="1"/>
  <c r="K244" i="1" s="1"/>
  <c r="C244" i="1"/>
  <c r="M220" i="1" l="1"/>
  <c r="Q61" i="1"/>
  <c r="G229" i="1"/>
  <c r="J229" i="1"/>
  <c r="M229" i="1"/>
  <c r="P229" i="1"/>
  <c r="M250" i="1"/>
  <c r="K61" i="1"/>
  <c r="J390" i="1"/>
  <c r="V390" i="1"/>
  <c r="S390" i="1"/>
  <c r="V108" i="1"/>
  <c r="P390" i="1"/>
  <c r="M390" i="1"/>
  <c r="O61" i="1"/>
  <c r="G220" i="1"/>
  <c r="J220" i="1"/>
  <c r="Q88" i="1"/>
  <c r="S366" i="1"/>
  <c r="P220" i="1"/>
  <c r="G354" i="1"/>
  <c r="M354" i="1"/>
  <c r="S354" i="1"/>
  <c r="F333" i="1"/>
  <c r="O88" i="1"/>
  <c r="J366" i="1"/>
  <c r="P366" i="1"/>
  <c r="G366" i="1"/>
  <c r="M366" i="1"/>
  <c r="P354" i="1"/>
  <c r="J354" i="1"/>
  <c r="D333" i="1"/>
  <c r="H333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82" i="1"/>
  <c r="O282" i="1"/>
  <c r="M282" i="1"/>
  <c r="K282" i="1"/>
  <c r="I282" i="1"/>
  <c r="G282" i="1"/>
  <c r="Q250" i="1"/>
  <c r="O250" i="1"/>
  <c r="I250" i="1"/>
  <c r="G250" i="1"/>
  <c r="U123" i="1" l="1"/>
  <c r="V123" i="1"/>
  <c r="S250" i="1"/>
  <c r="U250" i="1"/>
  <c r="S282" i="1"/>
  <c r="U282" i="1"/>
  <c r="K250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<sst xmlns="http://schemas.openxmlformats.org/spreadsheetml/2006/main" count="1001" uniqueCount="179">
  <si>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</si>
  <si>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</si>
  <si>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</si>
  <si>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</si>
  <si>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</si>
  <si>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</si>
  <si>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</si>
  <si>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</si>
  <si>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</si>
  <si>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</si>
  <si>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</si>
  <si>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</si>
  <si>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</si>
  <si>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</si>
  <si>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</si>
  <si>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</si>
  <si>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</si>
  <si>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</si>
  <si>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</si>
  <si>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</si>
  <si>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</si>
  <si>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</si>
  <si>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</si>
  <si>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</si>
  <si>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</si>
  <si>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</si>
  <si>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</si>
  <si>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</si>
  <si>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</si>
  <si>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</si>
  <si>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</si>
  <si>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</si>
  <si>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</si>
  <si>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</si>
  <si>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</si>
  <si>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</si>
  <si>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</si>
  <si>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</si>
  <si>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</si>
  <si>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</si>
  <si>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</si>
  <si>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</si>
  <si>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</si>
  <si>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</si>
  <si>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</si>
  <si>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</si>
  <si>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</si>
  <si>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</si>
  <si>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</si>
  <si>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</si>
  <si>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</si>
  <si>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</si>
  <si>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</si>
  <si>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</si>
  <si>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</si>
  <si>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</si>
  <si>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</si>
  <si>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</si>
  <si>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</si>
  <si>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</si>
  <si>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</si>
  <si>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</si>
  <si>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</si>
  <si>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</si>
  <si>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</si>
  <si>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</si>
  <si>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</si>
  <si>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</si>
  <si>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</si>
  <si>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</si>
  <si>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</si>
  <si>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</si>
  <si>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</si>
  <si>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</si>
  <si>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</si>
  <si>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</si>
  <si>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</si>
  <si>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</si>
  <si>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</si>
  <si>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</si>
  <si>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</si>
  <si>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</si>
  <si>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</si>
  <si>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</si>
  <si>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</si>
  <si>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</si>
  <si>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</si>
  <si>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</si>
  <si>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</si>
  <si>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</si>
  <si>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</si>
  <si>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</si>
  <si>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</si>
  <si>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</si>
  <si>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</si>
  <si>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</si>
  <si>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</si>
  <si>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</si>
  <si>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</si>
  <si>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</si>
  <si>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</si>
  <si>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</si>
  <si>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</si>
  <si>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</si>
  <si>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</si>
  <si>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</si>
  <si>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</si>
  <si>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</si>
  <si>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</si>
  <si>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</si>
  <si>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</si>
  <si>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</si>
  <si>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</si>
  <si>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</si>
  <si>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</si>
  <si>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</si>
  <si>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</si>
  <si>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</si>
  <si>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</si>
  <si>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</si>
  <si>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</si>
  <si>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</si>
  <si>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</si>
  <si>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</si>
  <si>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</si>
  <si>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</si>
  <si>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</si>
  <si>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</si>
  <si>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</si>
  <si>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</si>
  <si>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</si>
  <si>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</si>
  <si>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</si>
  <si>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</si>
  <si>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</si>
  <si>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</si>
  <si>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</si>
  <si>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</si>
  <si>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</si>
  <si>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</si>
  <si>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</si>
  <si>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</si>
  <si>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</si>
  <si>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</si>
  <si>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</si>
  <si>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</si>
  <si>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</si>
  <si>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</si>
  <si>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</si>
  <si>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01.04.2024</t>
  </si>
  <si>
    <t>30.04.2024</t>
  </si>
  <si>
    <t>01.01.2024</t>
  </si>
  <si>
    <t>BIAŁORUŚ</t>
  </si>
  <si>
    <t>SOMALIA</t>
  </si>
  <si>
    <t>ETIOPIA</t>
  </si>
  <si>
    <t>NORWEGIA</t>
  </si>
  <si>
    <t>NIDERLANDY</t>
  </si>
  <si>
    <t>RUMUNIA</t>
  </si>
  <si>
    <t>ŁOTWA</t>
  </si>
  <si>
    <t>AFGANISTAN</t>
  </si>
  <si>
    <t>24.04.2024 - 30.04.2024</t>
  </si>
  <si>
    <t>17.04.2024 - 23.04.2024</t>
  </si>
  <si>
    <t>10.04.2024 - 16.04.2024</t>
  </si>
  <si>
    <t>03.04.2024 - 09.04.2024</t>
  </si>
  <si>
    <t>27.03.2024 - 02.04.2024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</si>
  <si>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</si>
  <si>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</si>
  <si>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</si>
  <si>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 xml:space="preserve">Warszawa, </t>
  </si>
  <si>
    <t>W kwietniu 2024 r. wydano 236 zezwolenia dotyczące Małego Ruchu Granicznego. Natomiast  w pierwszych czterech miesiącach 2024 r. wydano łącznie 1 267 zezwoleń - wszystkie wydane przez placówkę we Lwowie.</t>
  </si>
  <si>
    <t>Według stanu na 30 kwietnia br. pod opieką Szefa UdSC znajdowało się 5 430 os., z czego 701 zamieszkiwało w jednym z dziewięciu ośrodków dla cudzoziemców,        a pozostałe 4 728 osób pobierało świadczenie pieniężne na samodzielne funkcjonowanie poza ośrodkiem.</t>
  </si>
  <si>
    <t>W pierwszych czterech miesiącach 2024 r. - w ramach procedur dublińskich - wnioskami IN objętych było 1 039 cudzoziemców. Z kolei Polska wystąpiła z takim wnioskiem do innych krajów europejskich (OUT) w przypadku 97 os., z czego 82% wniosków IN oraz 80% wniosków OUT zostało rozpatrzonych pozytywnie. 54% wniosków IN dotyczyło współpracy z Niemcami, a po 10% - z Francją, Belgią i Norwegią. Procedury OUT kierowane były głównie do Niemiec (30%) i Rumunii (17%). 
W podziale na obywatelstwo cudzoziemców, wnioski IN dotyczyły najczęściej ob. Rosji (20%), a także Ukrainy (14%) i Białorusi (6%).</t>
  </si>
  <si>
    <r>
      <rPr>
        <sz val="10"/>
        <rFont val="Roboto"/>
        <charset val="238"/>
      </rPr>
      <t>Najwięcej odwołań od decyzji wydanych w I instancji (92%) odnosiło się do decyzji dotyczących pobytu czasowego (8 623), pobytu stałego (5%  - 465) i rezydenta długoterminowego (3% - 230).  Należy przy tym pamiętać, że w sprawie o zobowiązanie do powrotu organem właściwym do rozpatrywania odwołań od 6 kwietnia 2023 r. jest Komendant Główny Straży Granicznej. Decyzje Szefa UdSC dotyczą odwołań złożonych przed tą datą.                                                                                                            W sumie złożono 9,8 tys. odwołań, o blisko 2 tys. więcej niż przez pierwsze cztery miesiące 2023 r. (+25%).</t>
    </r>
    <r>
      <rPr>
        <sz val="10"/>
        <color theme="1"/>
        <rFont val="Roboto"/>
        <charset val="238"/>
      </rPr>
      <t xml:space="preserve"> Najczęściej dotyczyły one obywateli: Białorusi (20%), Ukrainy (17%), Turcji (9%), Gruzji (7%) i Indii (5%). Zdecydowana większość odwołań dotyczy spraw prowadzonych przez Wojewodę Mazowieckiego (81%).
Szef UdSC wydał w sumie 7,7 tys. decyzji w drugiej instancji, z czego 1 791 (15%) spraw zakończyło się utrzymaniem decyzji, 2 188 (46%) pozytywną decyzją, 171 (2%) uchyleniem decyzji i umorzeniem postępowania, a 1 530 (16%) uchyleniem decyzji i przekazaniem sprawy do ponownego rozpoznania.
W przypadku odwołań dotyczących postępowań o udzielenie zezwolenia na pobyt czasowy w 1 994 przypadkach zapadła decyzja pozytywna, w 1 393 utrzymano decyzje, a w 1 412 sprawach zdecydowano o uchyleniu decyzji i przekazaniu sprawy do ponownego rozpoznania.</t>
    </r>
  </si>
  <si>
    <t>W kwietniu br. Szef UdSC zrealizował 3 805 spraw dotyczących Wykazu, spośród których do najliczniejszych zaliczały się wpisy do Wykazu (37%), alerty pobytowe (20%), wpisy SIS (19%) i korekty wpisów (12%).</t>
  </si>
  <si>
    <t>W kwietniu br. wpłynęło do Urzędu ponad 76 tys. wniosków w ramach konsultacji wizowych - 66,5 tys. pochodziło z innych państw członkowskich, a 5,4  tys. od konsulów. Liczba wydanych decyzji utrzymuje się na zbliżonych poziomie do liczby wniosków. Ogółem wydano ponad 69 tys. decyzji, przy czym blisko 61  tys. dotyczyło wniosków przesłanych z innych państw, a 4,2 tys. w sprawach dotyczących wniosków od konsulów.</t>
  </si>
  <si>
    <r>
      <rPr>
        <sz val="10"/>
        <rFont val="Roboto"/>
        <charset val="238"/>
      </rPr>
      <t>Sytuację migracyjną w Polsce determinują konsekwencje wojny w Ukrainie. Według stanu na 1 maja 2024 r. z ochrony czasowej w Polsce korzystało 953,9 tys. cudzoziemców, w tym 949,3 tys. obywateli Ukrainy.                                                                                                                                                                                                             Ważne zezwolenia na pobyt posiada 1,893 mln osób, o 150 tys. osób więcej niż 1 maja 2023 r. (+8%). Dominują obywatele Ukrainy (1,479 mln). Poza tym licznie reprezentowani są w Polsce: Białorusini (129 tys.), Gruzini (27,3 tys.),  Rosjanie i Hindusi (po 22 tys.), Niemcy (16 tys.), Wietnamczycy (14 tys)., Turcy (12 tys.), Uzbecy (10 tys.) i Mołdawianie (9 tys.).                                                                                                                                                                                                                                                            W porównaniu z danymi sprzed roku największe zmiany w zakresie top10 dotyczą:                                                                                                                                                                          Ukraina - wzrost o 5%, +69tys.                                                                                                                                                                                                                                                   Białoruś - wzrost o 76%,  +55 tys.                                                                                                                                                                                                                                                 Gruzja - wzrost o 34%, +6 tys.                                                                                                                                                                                                                                                         Indie - wzrost o 30%, + 7 tys.                                                                                                                                                                                                                                                         Rosja - wzrost o 12%, +3 tys.                                                                                                                                                                                                                                                        Niemcy - spadek o 9%, -1,6 tys.                                                                                                                                                                                                                                               Wietnam - wzrost o 9%, +1,1 tys.                                                                                                                                                                                                                                                  Turcja - wzrost o 68%, + 5 tys.                                                                                                                                                                                                                                              Uzbekistan - wzrost o 71%, +4 tys.                                                                                                                                                                                                                                           Mołdawia - wzróst o 22%, +1,6 tys</t>
    </r>
    <r>
      <rPr>
        <sz val="11"/>
        <rFont val="Roboto"/>
        <charset val="238"/>
      </rPr>
      <t xml:space="preserve">.                                                 </t>
    </r>
    <r>
      <rPr>
        <sz val="11"/>
        <color rgb="FFFF0000"/>
        <rFont val="Roboto"/>
        <charset val="238"/>
      </rPr>
      <t xml:space="preserve">                                                                                      </t>
    </r>
  </si>
  <si>
    <t>W pierwszych czterech miesiącach 2024 r. cudzoziemcy złożyli bliko 202 tys. wniosków w sprawach o udzielenie zezwoleń na pobyt, o ponad 12,5  tys. więcej niż przez pierwsze cztery miesiące 2023 r. (+6%) 
Najwięcej osób (91%) zainteresowanych było zezwoleniem na pobyt czasowy (blisko 184 tys.), natomiast 5% zezwoleniem na pobyt stały (9,5 tys.),  a 4% zezwoleniem na pobyt rezydenta długoterminowego UE (około  8,8 tys.). Dominującym państwem pochodzenia była Ukraina (125,5 tys.). Bardzo licznie wnioski również składali: Białorusini (19,7 tys.), Gruzini (6,5 tys.), Hindusi (5 tys.), Kolumbijczycy (4 tys.), i Turcy (3,4 tys.). Blisko połowa wnioskodawców to osoby w wieku 18-34 (89,1 tys.), a kolejne 43% (86,7 tys.) to 35-64 latkowie. Wśród osób małoletnich bardzo liczną grupę stanowią dzieci z przedziału wiekowego 0-13 (19,1 tys.). Pod względem płci dominują mężczyźni (59%).
Zwyczajowo wnioskodawcy koncentrowali się w województwach z dużymi ośrodkami miejskimi. Najwięcej cudzoziemców złożyło swoje wnioski w Mazowieckim Urzędzie Wojewódzkim (52,4tys.), Wielkopolskim UW (25,8 tys.), Dolnośląskim UW (20 tys.), Małopolskim UW (17,9 tys.). W tym samym czasie urzędy wojewódzkie wydały ponad 136 tys. decyzji, z czego 88% stanowiły zgody na pobyt, dalsze 9% odmowy, a 4% - umorzenia postępowania.</t>
  </si>
  <si>
    <r>
      <t>Przez pierwsze cztery miesiące  br. cudzoziemcy złożyli 3 124 wniosków o udzielenie ochrony międzynarodowej na terytorium RP, które objęły 4 198 osób. Są to wartości większe w porównaniu z tym samym okresem s</t>
    </r>
    <r>
      <rPr>
        <b/>
        <sz val="10"/>
        <rFont val="Roboto"/>
        <charset val="238"/>
      </rPr>
      <t>prawozdawczym w 2023 r. (+ 37%, +1 160 osób</t>
    </r>
    <r>
      <rPr>
        <sz val="10"/>
        <rFont val="Roboto"/>
        <charset val="238"/>
      </rPr>
      <t>), gdy cudzoziemcy złożyli 1 551 wniosków obejmujących 2 251 osób. Najliczniej o ochronę ubiegali się obywatele: Ukrainy (1 537), Białorusi (1 331), Rosji (399), Somalii (88) i Etiopi (84). Obywatele tych pięciu najliczniejszych państw pochodzenia złożyli w sumie 85% wniosków o ochronę. 
W  2024 roku dominują wnioski pierwsze (2 797), które dotyczyły 3 663  osób. Wnioski kolejne (327) dotyczyły 535 osób. Najwięcej wniosków złożyli mężczyźni (2 576), głównie w przedziale wiekowym 18-34. Natomiast kobiety stanowią mniej liczbą grupę (1 622   - 41%), ale również tutaj dominował ten sam przedział wiekowy. Liczba dzieci (20% wszystkich osób objętych wnioskami) obydwu płci w wieku do lat 13 wynosiła - 666, a w wieku 14-17 - 174.</t>
    </r>
  </si>
  <si>
    <t>W  2024 r. Szef UdSC wydał 3 085 decyzji w sprawach o udzielenie ochrony międzynarodowej, w tym 1 995 pozytywnych: 183 – status uchodźcy, 1 812 - ochrona uzupełniająca. Poza tym 523 negatywnych i 565 umorzenia. Status uchodźcy nadano głównie obywatelom Białorusi (93), Rosji (36), Afganistanu (16), Iranu (16) oraz Turcji (6). Ochronę uzupełniającą udzielano najczęściej obywatelom Białorusi (978) i Ukrainy (744), ale także Rosji (31), Afganistanu (18) i Syrii (7). Decyzję negatywną otrzymało 270 cudzoziemców – głównie z Rosji (231), Białorusi (36), Egiptu (33), Indii (33) i Ukrainy (20). Postępowania 565 osób (w tym 188 obywateli Rosji, 46 obywateli Tadżykistanu, 39 obywateli Afganistanu 36 obywateli Ukrainy oraz 31 obywateli Syrii) zostały umorzone. Wskaźnik uznawalności w 2024 r. wynosi 79%, przy czym dla Somalii i Etiopii – 100%, dla Białorusi, Ukrainy i Afganistanu – 97%, dla Rosji - 22%,  a dla Tadżykistanu – 28%. . 
Średni czas trwania postępowania to 136 dni. Liczba spraw w toku wg stanu na 31 marca 2024 r. wynosi 4,7 tys.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</si>
</sst>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sz val="11"/>
      <color rgb="FFFF0000"/>
      <name val="Roboto"/>
      <charset val="238"/>
    </font>
    <font>
      <b/>
      <sz val="10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9" fontId="21" fillId="0" borderId="0" xfId="46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30" fillId="33" borderId="0" xfId="0" applyFont="1" applyFill="1" applyAlignment="1" applyProtection="1">
      <alignment horizontal="left" vertical="top" wrapTex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6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0" fontId="37" fillId="33" borderId="0" xfId="0" applyFont="1" applyFill="1" applyAlignment="1" applyProtection="1">
      <alignment horizontal="left" vertical="top" wrapText="1"/>
      <protection locked="0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41" fillId="33" borderId="0" xfId="0" applyFont="1" applyFill="1" applyAlignment="1" applyProtection="1">
      <alignment horizontal="left" vertical="top" wrapTex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</cellXfs>
  <cellStyles count="47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Procentowy" xfId="46" builtinId="5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tygodniowy'!$C$276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tygodniowy'!$G$274:$J$275,'Meldunek tygodniowy'!$K$274:$N$275,'Meldunek tygodniowy'!$O$274:$R$275)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tygodniowy'!$G$276:$R$276</c:f>
              <c:numCache>
                <c:formatCode>General</c:formatCode>
                <c:ptCount val="12"/>
                <c:pt idx="0">
                  <c:v>1000</c:v>
                </c:pt>
                <c:pt idx="2">
                  <c:v>1440</c:v>
                </c:pt>
                <c:pt idx="4">
                  <c:v>40</c:v>
                </c:pt>
                <c:pt idx="6">
                  <c:v>96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tygodniowy'!$C$277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tygodniowy'!$G$274:$J$275,'Meldunek tygodniowy'!$K$274:$N$275,'Meldunek tygodniowy'!$O$274:$R$275)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tygodniowy'!$G$277:$R$277</c:f>
              <c:numCache>
                <c:formatCode>General</c:formatCode>
                <c:ptCount val="12"/>
                <c:pt idx="0">
                  <c:v>1016</c:v>
                </c:pt>
                <c:pt idx="2">
                  <c:v>1281</c:v>
                </c:pt>
                <c:pt idx="4">
                  <c:v>22</c:v>
                </c:pt>
                <c:pt idx="6">
                  <c:v>46</c:v>
                </c:pt>
                <c:pt idx="8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tygodniowy'!$C$278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tygodniowy'!$G$274:$J$275,'Meldunek tygodniowy'!$K$274:$N$275,'Meldunek tygodniowy'!$O$274:$R$275)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tygodniowy'!$G$278:$R$278</c:f>
              <c:numCache>
                <c:formatCode>General</c:formatCode>
                <c:ptCount val="12"/>
                <c:pt idx="0">
                  <c:v>123</c:v>
                </c:pt>
                <c:pt idx="2">
                  <c:v>203</c:v>
                </c:pt>
                <c:pt idx="4">
                  <c:v>114</c:v>
                </c:pt>
                <c:pt idx="6">
                  <c:v>166</c:v>
                </c:pt>
                <c:pt idx="8">
                  <c:v>11</c:v>
                </c:pt>
                <c:pt idx="1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tygodniowy'!$C$279</c:f>
              <c:strCache>
                <c:ptCount val="1"/>
                <c:pt idx="0">
                  <c:v>SOMALIA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tygodniowy'!$G$274:$J$275,'Meldunek tygodniowy'!$K$274:$N$275,'Meldunek tygodniowy'!$O$274:$R$275)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tygodniowy'!$G$279:$R$279</c:f>
              <c:numCache>
                <c:formatCode>General</c:formatCode>
                <c:ptCount val="12"/>
                <c:pt idx="0">
                  <c:v>73</c:v>
                </c:pt>
                <c:pt idx="2">
                  <c:v>74</c:v>
                </c:pt>
                <c:pt idx="4">
                  <c:v>8</c:v>
                </c:pt>
                <c:pt idx="6">
                  <c:v>14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tygodniowy'!$C$280</c:f>
              <c:strCache>
                <c:ptCount val="1"/>
                <c:pt idx="0">
                  <c:v>ETIOPIA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tygodniowy'!$G$280:$R$280</c:f>
              <c:numCache>
                <c:formatCode>General</c:formatCode>
                <c:ptCount val="12"/>
                <c:pt idx="0">
                  <c:v>82</c:v>
                </c:pt>
                <c:pt idx="2">
                  <c:v>82</c:v>
                </c:pt>
                <c:pt idx="4">
                  <c:v>2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tygodniowy'!$C$281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tygodniowy'!$G$274:$J$275,'Meldunek tygodniowy'!$K$274:$N$275,'Meldunek tygodniowy'!$O$274:$R$275)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tygodniowy'!$G$281:$R$281</c:f>
              <c:numCache>
                <c:formatCode>General</c:formatCode>
                <c:ptCount val="12"/>
                <c:pt idx="0">
                  <c:v>503</c:v>
                </c:pt>
                <c:pt idx="2">
                  <c:v>583</c:v>
                </c:pt>
                <c:pt idx="4">
                  <c:v>97</c:v>
                </c:pt>
                <c:pt idx="6">
                  <c:v>144</c:v>
                </c:pt>
                <c:pt idx="8">
                  <c:v>28</c:v>
                </c:pt>
                <c:pt idx="1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84735496"/>
        <c:axId val="584734712"/>
        <c:axId val="0"/>
      </c:bar3DChart>
      <c:catAx>
        <c:axId val="58473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584734712"/>
        <c:crosses val="autoZero"/>
        <c:auto val="1"/>
        <c:lblAlgn val="ctr"/>
        <c:lblOffset val="100"/>
        <c:noMultiLvlLbl val="0"/>
      </c:catAx>
      <c:valAx>
        <c:axId val="584734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84735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tygodniowy'!$B$385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tygodniowy'!$J$384,'Meldunek tygodniowy'!$M$384,'Meldunek tygodniowy'!$P$384,'Meldunek tygodniowy'!$S$384,'Meldunek tygodniowy'!$V$384)</c:f>
              <c:strCache>
                <c:ptCount val="5"/>
                <c:pt idx="0">
                  <c:v>27.03.2024 - 02.04.2024</c:v>
                </c:pt>
                <c:pt idx="1">
                  <c:v>03.04.2024 - 09.04.2024</c:v>
                </c:pt>
                <c:pt idx="2">
                  <c:v>10.04.2024 - 16.04.2024</c:v>
                </c:pt>
                <c:pt idx="3">
                  <c:v>17.04.2024 - 23.04.2024</c:v>
                </c:pt>
                <c:pt idx="4">
                  <c:v>24.04.2024 - 30.04.2024</c:v>
                </c:pt>
              </c:strCache>
            </c:strRef>
          </c:cat>
          <c:val>
            <c:numRef>
              <c:f>('Meldunek tygodniowy'!$J$385,'Meldunek tygodniowy'!$M$385,'Meldunek tygodniowy'!$P$385,'Meldunek tygodniowy'!$S$385,'Meldunek tygodniowy'!$V$385)</c:f>
              <c:numCache>
                <c:formatCode>#,##0</c:formatCode>
                <c:ptCount val="5"/>
                <c:pt idx="0">
                  <c:v>705</c:v>
                </c:pt>
                <c:pt idx="1">
                  <c:v>709</c:v>
                </c:pt>
                <c:pt idx="2">
                  <c:v>710</c:v>
                </c:pt>
                <c:pt idx="3">
                  <c:v>678</c:v>
                </c:pt>
                <c:pt idx="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tygodniowy'!$B$386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tygodniowy'!$J$384,'Meldunek tygodniowy'!$M$384,'Meldunek tygodniowy'!$P$384,'Meldunek tygodniowy'!$S$384,'Meldunek tygodniowy'!$V$384)</c:f>
              <c:strCache>
                <c:ptCount val="5"/>
                <c:pt idx="0">
                  <c:v>27.03.2024 - 02.04.2024</c:v>
                </c:pt>
                <c:pt idx="1">
                  <c:v>03.04.2024 - 09.04.2024</c:v>
                </c:pt>
                <c:pt idx="2">
                  <c:v>10.04.2024 - 16.04.2024</c:v>
                </c:pt>
                <c:pt idx="3">
                  <c:v>17.04.2024 - 23.04.2024</c:v>
                </c:pt>
                <c:pt idx="4">
                  <c:v>24.04.2024 - 30.04.2024</c:v>
                </c:pt>
              </c:strCache>
            </c:strRef>
          </c:cat>
          <c:val>
            <c:numRef>
              <c:f>('Meldunek tygodniowy'!$J$386,'Meldunek tygodniowy'!$M$386,'Meldunek tygodniowy'!$P$386,'Meldunek tygodniowy'!$S$386,'Meldunek tygodniowy'!$V$386)</c:f>
              <c:numCache>
                <c:formatCode>#,##0</c:formatCode>
                <c:ptCount val="5"/>
                <c:pt idx="0">
                  <c:v>4439</c:v>
                </c:pt>
                <c:pt idx="1">
                  <c:v>4537</c:v>
                </c:pt>
                <c:pt idx="2">
                  <c:v>4608</c:v>
                </c:pt>
                <c:pt idx="3">
                  <c:v>4672</c:v>
                </c:pt>
                <c:pt idx="4">
                  <c:v>4728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tygodniowy'!$B$389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tygodniowy'!$J$384,'Meldunek tygodniowy'!$M$384,'Meldunek tygodniowy'!$P$384,'Meldunek tygodniowy'!$S$384,'Meldunek tygodniowy'!$V$384)</c:f>
              <c:strCache>
                <c:ptCount val="5"/>
                <c:pt idx="0">
                  <c:v>27.03.2024 - 02.04.2024</c:v>
                </c:pt>
                <c:pt idx="1">
                  <c:v>03.04.2024 - 09.04.2024</c:v>
                </c:pt>
                <c:pt idx="2">
                  <c:v>10.04.2024 - 16.04.2024</c:v>
                </c:pt>
                <c:pt idx="3">
                  <c:v>17.04.2024 - 23.04.2024</c:v>
                </c:pt>
                <c:pt idx="4">
                  <c:v>24.04.2024 - 30.04.2024</c:v>
                </c:pt>
              </c:strCache>
            </c:strRef>
          </c:cat>
          <c:val>
            <c:numRef>
              <c:f>('Meldunek tygodniowy'!$J$389,'Meldunek tygodniowy'!$M$389,'Meldunek tygodniowy'!$P$389,'Meldunek tygodniowy'!$S$389,'Meldunek tygodniowy'!$V$389)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584735888"/>
        <c:axId val="584737064"/>
        <c:axId val="0"/>
      </c:bar3DChart>
      <c:catAx>
        <c:axId val="5847358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4737064"/>
        <c:crosses val="autoZero"/>
        <c:auto val="1"/>
        <c:lblAlgn val="ctr"/>
        <c:lblOffset val="100"/>
        <c:noMultiLvlLbl val="0"/>
      </c:catAx>
      <c:valAx>
        <c:axId val="5847370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584735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8623</c:v>
                </c:pt>
                <c:pt idx="2">
                  <c:v>1393</c:v>
                </c:pt>
                <c:pt idx="3">
                  <c:v>1994</c:v>
                </c:pt>
                <c:pt idx="4">
                  <c:v>1412</c:v>
                </c:pt>
                <c:pt idx="5">
                  <c:v>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465</c:v>
                </c:pt>
                <c:pt idx="2">
                  <c:v>155</c:v>
                </c:pt>
                <c:pt idx="3">
                  <c:v>155</c:v>
                </c:pt>
                <c:pt idx="4">
                  <c:v>91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230</c:v>
                </c:pt>
                <c:pt idx="2">
                  <c:v>93</c:v>
                </c:pt>
                <c:pt idx="3">
                  <c:v>34</c:v>
                </c:pt>
                <c:pt idx="4">
                  <c:v>19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15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17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468</c:v>
                </c:pt>
                <c:pt idx="2">
                  <c:v>133</c:v>
                </c:pt>
                <c:pt idx="3">
                  <c:v>0</c:v>
                </c:pt>
                <c:pt idx="4">
                  <c:v>4</c:v>
                </c:pt>
                <c:pt idx="5">
                  <c:v>47</c:v>
                </c:pt>
                <c:pt idx="6">
                  <c:v>14</c:v>
                </c:pt>
                <c:pt idx="7">
                  <c:v>0</c:v>
                </c:pt>
                <c:pt idx="8">
                  <c:v>46</c:v>
                </c:pt>
                <c:pt idx="9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57666984"/>
        <c:axId val="457667768"/>
        <c:axId val="0"/>
      </c:bar3DChart>
      <c:catAx>
        <c:axId val="45766698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57667768"/>
        <c:crosses val="autoZero"/>
        <c:auto val="1"/>
        <c:lblAlgn val="ctr"/>
        <c:lblOffset val="100"/>
        <c:noMultiLvlLbl val="0"/>
      </c:catAx>
      <c:valAx>
        <c:axId val="457667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57666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tygodniowy'!$C$244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tygodniowy'!$G$242:$J$243,'Meldunek tygodniowy'!$K$242:$N$243,'Meldunek tygodniowy'!$O$242:$R$243)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tygodniowy'!$G$244:$R$244</c:f>
              <c:numCache>
                <c:formatCode>General</c:formatCode>
                <c:ptCount val="12"/>
                <c:pt idx="0">
                  <c:v>230</c:v>
                </c:pt>
                <c:pt idx="2">
                  <c:v>303</c:v>
                </c:pt>
                <c:pt idx="4">
                  <c:v>27</c:v>
                </c:pt>
                <c:pt idx="6">
                  <c:v>55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tygodniowy'!$C$245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tygodniowy'!$G$242:$J$243,'Meldunek tygodniowy'!$K$242:$N$243,'Meldunek tygodniowy'!$O$242:$R$243)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tygodniowy'!$G$245:$R$245</c:f>
              <c:numCache>
                <c:formatCode>General</c:formatCode>
                <c:ptCount val="12"/>
                <c:pt idx="0">
                  <c:v>247</c:v>
                </c:pt>
                <c:pt idx="2">
                  <c:v>313</c:v>
                </c:pt>
                <c:pt idx="4">
                  <c:v>12</c:v>
                </c:pt>
                <c:pt idx="6">
                  <c:v>21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tygodniowy'!$C$246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tygodniowy'!$G$242:$J$243,'Meldunek tygodniowy'!$K$242:$N$243,'Meldunek tygodniowy'!$O$242:$R$243)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tygodniowy'!$G$246:$R$246</c:f>
              <c:numCache>
                <c:formatCode>General</c:formatCode>
                <c:ptCount val="12"/>
                <c:pt idx="0">
                  <c:v>26</c:v>
                </c:pt>
                <c:pt idx="2">
                  <c:v>41</c:v>
                </c:pt>
                <c:pt idx="4">
                  <c:v>23</c:v>
                </c:pt>
                <c:pt idx="6">
                  <c:v>32</c:v>
                </c:pt>
                <c:pt idx="8">
                  <c:v>5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tygodniowy'!$C$247</c:f>
              <c:strCache>
                <c:ptCount val="1"/>
                <c:pt idx="0">
                  <c:v>SOMALIA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tygodniowy'!$G$242:$J$243,'Meldunek tygodniowy'!$K$242:$N$243,'Meldunek tygodniowy'!$O$242:$R$243)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tygodniowy'!$G$247:$R$247</c:f>
              <c:numCache>
                <c:formatCode>General</c:formatCode>
                <c:ptCount val="12"/>
                <c:pt idx="0">
                  <c:v>64</c:v>
                </c:pt>
                <c:pt idx="2">
                  <c:v>64</c:v>
                </c:pt>
                <c:pt idx="4">
                  <c:v>8</c:v>
                </c:pt>
                <c:pt idx="6">
                  <c:v>14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tygodniowy'!$C$248</c:f>
              <c:strCache>
                <c:ptCount val="1"/>
                <c:pt idx="0">
                  <c:v>ETIOPIA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tygodniowy'!$G$248:$R$248</c:f>
              <c:numCache>
                <c:formatCode>General</c:formatCode>
                <c:ptCount val="12"/>
                <c:pt idx="0">
                  <c:v>53</c:v>
                </c:pt>
                <c:pt idx="2">
                  <c:v>53</c:v>
                </c:pt>
                <c:pt idx="4">
                  <c:v>2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tygodniowy'!$C$249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tygodniowy'!$G$242:$J$243,'Meldunek tygodniowy'!$K$242:$N$243,'Meldunek tygodniowy'!$O$242:$R$243)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tygodniowy'!$G$249:$R$249</c:f>
              <c:numCache>
                <c:formatCode>General</c:formatCode>
                <c:ptCount val="12"/>
                <c:pt idx="0">
                  <c:v>239</c:v>
                </c:pt>
                <c:pt idx="2">
                  <c:v>262</c:v>
                </c:pt>
                <c:pt idx="4">
                  <c:v>27</c:v>
                </c:pt>
                <c:pt idx="6">
                  <c:v>41</c:v>
                </c:pt>
                <c:pt idx="8">
                  <c:v>6</c:v>
                </c:pt>
                <c:pt idx="1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57669336"/>
        <c:axId val="457668552"/>
        <c:axId val="0"/>
      </c:bar3DChart>
      <c:catAx>
        <c:axId val="457669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57668552"/>
        <c:crosses val="autoZero"/>
        <c:auto val="1"/>
        <c:lblAlgn val="ctr"/>
        <c:lblOffset val="100"/>
        <c:noMultiLvlLbl val="0"/>
      </c:catAx>
      <c:valAx>
        <c:axId val="45766855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57669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01.04.2024 - 30.04.2024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45387</c:v>
                </c:pt>
                <c:pt idx="1">
                  <c:v>25238</c:v>
                </c:pt>
                <c:pt idx="2">
                  <c:v>2063</c:v>
                </c:pt>
                <c:pt idx="3">
                  <c:v>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01.04.2024 - 30.04.2024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2477</c:v>
                </c:pt>
                <c:pt idx="1">
                  <c:v>1758</c:v>
                </c:pt>
                <c:pt idx="2">
                  <c:v>226</c:v>
                </c:pt>
                <c:pt idx="3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01.04.2024 - 30.04.2024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2579</c:v>
                </c:pt>
                <c:pt idx="1">
                  <c:v>1176</c:v>
                </c:pt>
                <c:pt idx="2">
                  <c:v>131</c:v>
                </c:pt>
                <c:pt idx="3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665808"/>
        <c:axId val="457668944"/>
        <c:axId val="0"/>
      </c:bar3DChart>
      <c:catAx>
        <c:axId val="45766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7668944"/>
        <c:crosses val="autoZero"/>
        <c:auto val="1"/>
        <c:lblAlgn val="ctr"/>
        <c:lblOffset val="100"/>
        <c:noMultiLvlLbl val="0"/>
      </c:catAx>
      <c:valAx>
        <c:axId val="4576689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57665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tygodniowy'!$D$186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tygodniowy'!$H$185:$K$185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tygodniowy'!$H$186:$K$186</c:f>
              <c:numCache>
                <c:formatCode>#,##0</c:formatCode>
                <c:ptCount val="4"/>
                <c:pt idx="0">
                  <c:v>66448</c:v>
                </c:pt>
                <c:pt idx="3">
                  <c:v>60825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tygodniowy'!$D$187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tygodniowy'!$H$185:$K$185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tygodniowy'!$H$187:$K$187</c:f>
              <c:numCache>
                <c:formatCode>#,##0</c:formatCode>
                <c:ptCount val="4"/>
                <c:pt idx="0">
                  <c:v>5369</c:v>
                </c:pt>
                <c:pt idx="3">
                  <c:v>4222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tygodniowy'!$D$188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tygodniowy'!$H$185:$K$185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tygodniowy'!$H$188:$K$188</c:f>
              <c:numCache>
                <c:formatCode>#,##0</c:formatCode>
                <c:ptCount val="4"/>
                <c:pt idx="0">
                  <c:v>4293</c:v>
                </c:pt>
                <c:pt idx="3">
                  <c:v>4228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1760088"/>
        <c:axId val="591757736"/>
        <c:axId val="583718240"/>
      </c:bar3DChart>
      <c:catAx>
        <c:axId val="59176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1757736"/>
        <c:crosses val="autoZero"/>
        <c:auto val="1"/>
        <c:lblAlgn val="ctr"/>
        <c:lblOffset val="100"/>
        <c:noMultiLvlLbl val="0"/>
      </c:catAx>
      <c:valAx>
        <c:axId val="59175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1760088"/>
        <c:crosses val="autoZero"/>
        <c:crossBetween val="between"/>
      </c:valAx>
      <c:serAx>
        <c:axId val="583718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175773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01.01.2024 - 30.04.2024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183682</c:v>
                </c:pt>
                <c:pt idx="1">
                  <c:v>106172</c:v>
                </c:pt>
                <c:pt idx="2">
                  <c:v>10054</c:v>
                </c:pt>
                <c:pt idx="3">
                  <c:v>4040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01.01.2024 - 30.04.2024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9504</c:v>
                </c:pt>
                <c:pt idx="1">
                  <c:v>8351</c:v>
                </c:pt>
                <c:pt idx="2">
                  <c:v>1014</c:v>
                </c:pt>
                <c:pt idx="3">
                  <c:v>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01.01.2024 - 30.04.2024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8799</c:v>
                </c:pt>
                <c:pt idx="1">
                  <c:v>5267</c:v>
                </c:pt>
                <c:pt idx="2">
                  <c:v>540</c:v>
                </c:pt>
                <c:pt idx="3">
                  <c:v>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1757344"/>
        <c:axId val="591760480"/>
        <c:axId val="0"/>
      </c:bar3DChart>
      <c:catAx>
        <c:axId val="59175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1760480"/>
        <c:crosses val="autoZero"/>
        <c:auto val="1"/>
        <c:lblAlgn val="ctr"/>
        <c:lblOffset val="100"/>
        <c:noMultiLvlLbl val="0"/>
      </c:catAx>
      <c:valAx>
        <c:axId val="591760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91757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285</xdr:row>
      <xdr:rowOff>52389</xdr:rowOff>
    </xdr:from>
    <xdr:to>
      <xdr:col>24</xdr:col>
      <xdr:colOff>19051</xdr:colOff>
      <xdr:row>306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396</xdr:row>
      <xdr:rowOff>65086</xdr:rowOff>
    </xdr:from>
    <xdr:to>
      <xdr:col>23</xdr:col>
      <xdr:colOff>9525</xdr:colOff>
      <xdr:row>410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250</xdr:row>
      <xdr:rowOff>142193</xdr:rowOff>
    </xdr:from>
    <xdr:to>
      <xdr:col>23</xdr:col>
      <xdr:colOff>238126</xdr:colOff>
      <xdr:row>269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190</xdr:row>
      <xdr:rowOff>1</xdr:rowOff>
    </xdr:from>
    <xdr:to>
      <xdr:col>21</xdr:col>
      <xdr:colOff>238125</xdr:colOff>
      <xdr:row>205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339</xdr:row>
      <xdr:rowOff>0</xdr:rowOff>
    </xdr:from>
    <xdr:to>
      <xdr:col>20</xdr:col>
      <xdr:colOff>234084</xdr:colOff>
      <xdr:row>339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278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308</xdr:row>
      <xdr:rowOff>31751</xdr:rowOff>
    </xdr:from>
    <xdr:to>
      <xdr:col>25</xdr:col>
      <xdr:colOff>21167</xdr:colOff>
      <xdr:row>315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334</xdr:row>
      <xdr:rowOff>0</xdr:rowOff>
    </xdr:from>
    <xdr:to>
      <xdr:col>25</xdr:col>
      <xdr:colOff>10584</xdr:colOff>
      <xdr:row>339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367</xdr:row>
      <xdr:rowOff>190499</xdr:rowOff>
    </xdr:from>
    <xdr:to>
      <xdr:col>25</xdr:col>
      <xdr:colOff>10584</xdr:colOff>
      <xdr:row>376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414</xdr:row>
      <xdr:rowOff>0</xdr:rowOff>
    </xdr:from>
    <xdr:to>
      <xdr:col>25</xdr:col>
      <xdr:colOff>10584</xdr:colOff>
      <xdr:row>417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99</xdr:row>
      <xdr:rowOff>10582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10584</xdr:colOff>
      <xdr:row>159</xdr:row>
      <xdr:rowOff>179916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177</xdr:row>
      <xdr:rowOff>0</xdr:rowOff>
    </xdr:from>
    <xdr:to>
      <xdr:col>25</xdr:col>
      <xdr:colOff>10584</xdr:colOff>
      <xdr:row>180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25</xdr:col>
      <xdr:colOff>10584</xdr:colOff>
      <xdr:row>210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231</xdr:row>
      <xdr:rowOff>0</xdr:rowOff>
    </xdr:from>
    <xdr:to>
      <xdr:col>25</xdr:col>
      <xdr:colOff>10584</xdr:colOff>
      <xdr:row>234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421</xdr:row>
      <xdr:rowOff>190499</xdr:rowOff>
    </xdr:from>
    <xdr:to>
      <xdr:col>25</xdr:col>
      <xdr:colOff>10584</xdr:colOff>
      <xdr:row>447</xdr:row>
      <xdr:rowOff>21166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D459"/>
  <sheetViews>
    <sheetView showGridLines="0" tabSelected="1" zoomScaleNormal="100" zoomScalePageLayoutView="70" workbookViewId="0">
      <selection activeCell="AM378" sqref="AM378"/>
    </sheetView>
  </sheetViews>
  <sheetFormatPr defaultColWidth="4.140625" defaultRowHeight="15" x14ac:dyDescent="0.25"/>
  <cols>
    <col min="1" max="12" width="5" style="3" customWidth="1"/>
    <col min="13" max="13" width="10.5703125" style="3" bestFit="1" customWidth="1"/>
    <col min="14" max="16" width="5.42578125" style="3" bestFit="1" customWidth="1"/>
    <col min="17" max="20" width="5" style="3" customWidth="1"/>
    <col min="21" max="21" width="5.42578125" style="3" bestFit="1" customWidth="1"/>
    <col min="22" max="22" width="8.28515625" style="3" customWidth="1"/>
    <col min="23" max="24" width="5" style="3" customWidth="1"/>
    <col min="25" max="25" width="3.85546875" style="6" customWidth="1"/>
    <col min="26" max="29" width="4.140625" style="3"/>
    <col min="30" max="30" width="4.85546875" style="3" bestFit="1" customWidth="1"/>
    <col min="31" max="33" width="4.140625" style="3"/>
    <col min="34" max="34" width="5.5703125" style="3" bestFit="1" customWidth="1"/>
    <col min="35" max="16384" width="4.140625" style="3"/>
  </cols>
  <sheetData>
    <row r="1" spans="1:29" x14ac:dyDescent="0.25"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x14ac:dyDescent="0.25">
      <c r="Q2" s="5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x14ac:dyDescent="0.25"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x14ac:dyDescent="0.25"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25">
      <c r="E5" s="298" t="s">
        <v>66</v>
      </c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25"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x14ac:dyDescent="0.25"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x14ac:dyDescent="0.25"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9.5" x14ac:dyDescent="0.3">
      <c r="E9" s="299" t="str">
        <f>CONCATENATE("w okresie ",Arkusz18!A2," - ",Arkusz18!B2," r.")</f>
        <v>w okresie 01.04.2024 - 30.04.2024 r.</v>
      </c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x14ac:dyDescent="0.25"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x14ac:dyDescent="0.25"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25"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x14ac:dyDescent="0.25"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x14ac:dyDescent="0.25"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8.75" x14ac:dyDescent="0.25">
      <c r="A15" s="8" t="s">
        <v>70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8.75" x14ac:dyDescent="0.25">
      <c r="A16" s="8"/>
    </row>
    <row r="18" spans="1:26" x14ac:dyDescent="0.25">
      <c r="A18" s="133" t="s">
        <v>140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</row>
    <row r="19" spans="1:26" x14ac:dyDescent="0.2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</row>
    <row r="20" spans="1:26" x14ac:dyDescent="0.2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84" t="s">
        <v>2</v>
      </c>
      <c r="H22" s="85"/>
      <c r="I22" s="85"/>
      <c r="J22" s="85"/>
      <c r="K22" s="85" t="s">
        <v>3</v>
      </c>
      <c r="L22" s="85"/>
      <c r="M22" s="88" t="str">
        <f>CONCATENATE("decyzje ",Arkusz18!A2," - ",Arkusz18!B2," r.")</f>
        <v>decyzje 01.04.2024 - 30.04.2024 r.</v>
      </c>
      <c r="N22" s="88"/>
      <c r="O22" s="88"/>
      <c r="P22" s="88"/>
      <c r="Q22" s="88"/>
      <c r="R22" s="89"/>
    </row>
    <row r="23" spans="1:26" ht="60" customHeight="1" x14ac:dyDescent="0.25">
      <c r="G23" s="86"/>
      <c r="H23" s="87"/>
      <c r="I23" s="87"/>
      <c r="J23" s="87"/>
      <c r="K23" s="87"/>
      <c r="L23" s="87"/>
      <c r="M23" s="90" t="s">
        <v>25</v>
      </c>
      <c r="N23" s="90"/>
      <c r="O23" s="90" t="s">
        <v>26</v>
      </c>
      <c r="P23" s="90"/>
      <c r="Q23" s="90" t="s">
        <v>27</v>
      </c>
      <c r="R23" s="105"/>
    </row>
    <row r="24" spans="1:26" x14ac:dyDescent="0.25">
      <c r="G24" s="222" t="s">
        <v>34</v>
      </c>
      <c r="H24" s="223"/>
      <c r="I24" s="223"/>
      <c r="J24" s="223"/>
      <c r="K24" s="172">
        <f>Arkusz9!B5</f>
        <v>45387</v>
      </c>
      <c r="L24" s="172"/>
      <c r="M24" s="111">
        <f>Arkusz9!B3</f>
        <v>25238</v>
      </c>
      <c r="N24" s="111"/>
      <c r="O24" s="111">
        <f>Arkusz9!B2</f>
        <v>2063</v>
      </c>
      <c r="P24" s="111"/>
      <c r="Q24" s="111">
        <f>Arkusz9!B4</f>
        <v>911</v>
      </c>
      <c r="R24" s="112"/>
    </row>
    <row r="25" spans="1:26" x14ac:dyDescent="0.25">
      <c r="G25" s="260" t="s">
        <v>35</v>
      </c>
      <c r="H25" s="261"/>
      <c r="I25" s="261"/>
      <c r="J25" s="261"/>
      <c r="K25" s="259">
        <f>Arkusz9!B13</f>
        <v>2477</v>
      </c>
      <c r="L25" s="259"/>
      <c r="M25" s="264">
        <f>Arkusz9!B11</f>
        <v>1758</v>
      </c>
      <c r="N25" s="264"/>
      <c r="O25" s="264">
        <f>Arkusz9!B10</f>
        <v>226</v>
      </c>
      <c r="P25" s="264"/>
      <c r="Q25" s="264">
        <f>Arkusz9!B12</f>
        <v>110</v>
      </c>
      <c r="R25" s="265"/>
    </row>
    <row r="26" spans="1:26" ht="15.75" thickBot="1" x14ac:dyDescent="0.3">
      <c r="G26" s="98" t="s">
        <v>24</v>
      </c>
      <c r="H26" s="99"/>
      <c r="I26" s="99"/>
      <c r="J26" s="99"/>
      <c r="K26" s="221">
        <f>Arkusz9!B9</f>
        <v>2579</v>
      </c>
      <c r="L26" s="221"/>
      <c r="M26" s="219">
        <f>Arkusz9!B7</f>
        <v>1176</v>
      </c>
      <c r="N26" s="219"/>
      <c r="O26" s="219">
        <f>Arkusz9!B6</f>
        <v>131</v>
      </c>
      <c r="P26" s="219"/>
      <c r="Q26" s="219">
        <f>Arkusz9!B8</f>
        <v>129</v>
      </c>
      <c r="R26" s="220"/>
    </row>
    <row r="27" spans="1:26" ht="15.75" thickBot="1" x14ac:dyDescent="0.3">
      <c r="G27" s="300" t="s">
        <v>72</v>
      </c>
      <c r="H27" s="301"/>
      <c r="I27" s="301"/>
      <c r="J27" s="301"/>
      <c r="K27" s="262">
        <f>SUM(K24:K26)</f>
        <v>50443</v>
      </c>
      <c r="L27" s="262"/>
      <c r="M27" s="262">
        <f>SUM(M24:M26)</f>
        <v>28172</v>
      </c>
      <c r="N27" s="262"/>
      <c r="O27" s="262">
        <f>SUM(O24:O26)</f>
        <v>2420</v>
      </c>
      <c r="P27" s="262"/>
      <c r="Q27" s="262">
        <f>SUM(Q24:Q26)</f>
        <v>1150</v>
      </c>
      <c r="R27" s="263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72" t="s">
        <v>2</v>
      </c>
      <c r="H46" s="73"/>
      <c r="I46" s="73"/>
      <c r="J46" s="73"/>
      <c r="K46" s="73"/>
      <c r="L46" s="73"/>
      <c r="M46" s="73"/>
      <c r="N46" s="73"/>
      <c r="O46" s="76" t="s">
        <v>3</v>
      </c>
      <c r="P46" s="76"/>
      <c r="Q46" s="67" t="s">
        <v>77</v>
      </c>
      <c r="R46" s="68"/>
      <c r="U46" s="24"/>
      <c r="V46" s="24"/>
      <c r="W46" s="24"/>
      <c r="X46" s="24"/>
      <c r="Y46" s="26"/>
    </row>
    <row r="47" spans="7:26" x14ac:dyDescent="0.25">
      <c r="G47" s="74"/>
      <c r="H47" s="75"/>
      <c r="I47" s="75"/>
      <c r="J47" s="75"/>
      <c r="K47" s="75"/>
      <c r="L47" s="75"/>
      <c r="M47" s="75"/>
      <c r="N47" s="75"/>
      <c r="O47" s="77"/>
      <c r="P47" s="77"/>
      <c r="Q47" s="69"/>
      <c r="R47" s="70"/>
      <c r="U47" s="24"/>
      <c r="V47" s="24"/>
      <c r="W47" s="24"/>
      <c r="X47" s="24"/>
      <c r="Y47" s="26"/>
    </row>
    <row r="48" spans="7:26" x14ac:dyDescent="0.25">
      <c r="G48" s="78" t="s">
        <v>73</v>
      </c>
      <c r="H48" s="79"/>
      <c r="I48" s="79"/>
      <c r="J48" s="79"/>
      <c r="K48" s="79"/>
      <c r="L48" s="79"/>
      <c r="M48" s="79"/>
      <c r="N48" s="79"/>
      <c r="O48" s="80">
        <f>Arkusz10!A2</f>
        <v>405</v>
      </c>
      <c r="P48" s="80"/>
      <c r="Q48" s="57">
        <f>Arkusz10!A3</f>
        <v>299</v>
      </c>
      <c r="R48" s="58"/>
      <c r="U48" s="24"/>
      <c r="V48" s="24"/>
      <c r="W48" s="24"/>
      <c r="X48" s="24"/>
      <c r="Y48" s="26"/>
    </row>
    <row r="49" spans="7:26" x14ac:dyDescent="0.25">
      <c r="G49" s="81" t="s">
        <v>74</v>
      </c>
      <c r="H49" s="82"/>
      <c r="I49" s="82"/>
      <c r="J49" s="82"/>
      <c r="K49" s="82"/>
      <c r="L49" s="82"/>
      <c r="M49" s="82"/>
      <c r="N49" s="82"/>
      <c r="O49" s="83">
        <f>Arkusz10!A4</f>
        <v>47</v>
      </c>
      <c r="P49" s="83"/>
      <c r="Q49" s="63">
        <f>Arkusz10!A5</f>
        <v>35</v>
      </c>
      <c r="R49" s="64"/>
      <c r="U49" s="24"/>
      <c r="V49" s="24"/>
      <c r="W49" s="24"/>
      <c r="X49" s="24"/>
      <c r="Y49" s="26"/>
    </row>
    <row r="50" spans="7:26" x14ac:dyDescent="0.25">
      <c r="G50" s="78" t="s">
        <v>75</v>
      </c>
      <c r="H50" s="79"/>
      <c r="I50" s="79"/>
      <c r="J50" s="79"/>
      <c r="K50" s="79"/>
      <c r="L50" s="79"/>
      <c r="M50" s="79"/>
      <c r="N50" s="79"/>
      <c r="O50" s="80">
        <f>Arkusz10!A6</f>
        <v>0</v>
      </c>
      <c r="P50" s="80"/>
      <c r="Q50" s="57">
        <f>Arkusz10!A7</f>
        <v>1</v>
      </c>
      <c r="R50" s="58"/>
      <c r="U50" s="24"/>
      <c r="V50" s="24"/>
      <c r="W50" s="24"/>
      <c r="X50" s="24"/>
      <c r="Y50" s="26"/>
    </row>
    <row r="51" spans="7:26" ht="15.75" thickBot="1" x14ac:dyDescent="0.3">
      <c r="G51" s="101" t="s">
        <v>76</v>
      </c>
      <c r="H51" s="102"/>
      <c r="I51" s="102"/>
      <c r="J51" s="102"/>
      <c r="K51" s="102"/>
      <c r="L51" s="102"/>
      <c r="M51" s="102"/>
      <c r="N51" s="102"/>
      <c r="O51" s="100">
        <f>Arkusz10!A8</f>
        <v>6</v>
      </c>
      <c r="P51" s="100"/>
      <c r="Q51" s="59">
        <f>Arkusz10!A9</f>
        <v>3</v>
      </c>
      <c r="R51" s="60"/>
      <c r="U51" s="24"/>
      <c r="V51" s="24"/>
      <c r="W51" s="24"/>
      <c r="X51" s="24"/>
      <c r="Y51" s="26"/>
    </row>
    <row r="52" spans="7:26" ht="15.75" thickBot="1" x14ac:dyDescent="0.3">
      <c r="G52" s="103" t="s">
        <v>72</v>
      </c>
      <c r="H52" s="104"/>
      <c r="I52" s="104"/>
      <c r="J52" s="104"/>
      <c r="K52" s="104"/>
      <c r="L52" s="104"/>
      <c r="M52" s="104"/>
      <c r="N52" s="104"/>
      <c r="O52" s="65">
        <f>SUM(O48:O51)</f>
        <v>458</v>
      </c>
      <c r="P52" s="65"/>
      <c r="Q52" s="61">
        <f>SUM(Q48:Q51)</f>
        <v>338</v>
      </c>
      <c r="R52" s="62"/>
      <c r="U52" s="24"/>
      <c r="V52" s="24"/>
      <c r="W52" s="24"/>
      <c r="X52" s="24"/>
      <c r="Y52" s="26"/>
    </row>
    <row r="53" spans="7:26" x14ac:dyDescent="0.25">
      <c r="V53" s="24"/>
      <c r="W53" s="24"/>
      <c r="X53" s="24"/>
      <c r="Y53" s="26"/>
      <c r="Z53" s="24"/>
    </row>
    <row r="54" spans="7:26" x14ac:dyDescent="0.25">
      <c r="V54" s="24"/>
      <c r="W54" s="24"/>
      <c r="X54" s="24"/>
      <c r="Y54" s="26"/>
      <c r="Z54" s="24"/>
    </row>
    <row r="55" spans="7:26" ht="15.75" thickBot="1" x14ac:dyDescent="0.3">
      <c r="V55" s="24"/>
      <c r="W55" s="24"/>
      <c r="X55" s="24"/>
      <c r="Y55" s="26"/>
      <c r="Z55" s="24"/>
    </row>
    <row r="56" spans="7:26" ht="33" customHeight="1" x14ac:dyDescent="0.25">
      <c r="G56" s="84" t="s">
        <v>2</v>
      </c>
      <c r="H56" s="85"/>
      <c r="I56" s="85"/>
      <c r="J56" s="85"/>
      <c r="K56" s="85" t="s">
        <v>3</v>
      </c>
      <c r="L56" s="85"/>
      <c r="M56" s="88" t="str">
        <f>CONCATENATE("decyzje ",Arkusz18!C2," - ",Arkusz18!B2," r.")</f>
        <v>decyzje 01.01.2024 - 30.04.2024 r.</v>
      </c>
      <c r="N56" s="88"/>
      <c r="O56" s="88"/>
      <c r="P56" s="88"/>
      <c r="Q56" s="88"/>
      <c r="R56" s="89"/>
      <c r="V56" s="24"/>
      <c r="W56" s="24"/>
      <c r="X56" s="24"/>
      <c r="Y56" s="26"/>
      <c r="Z56" s="24"/>
    </row>
    <row r="57" spans="7:26" ht="63.75" customHeight="1" x14ac:dyDescent="0.25">
      <c r="G57" s="86"/>
      <c r="H57" s="87"/>
      <c r="I57" s="87"/>
      <c r="J57" s="87"/>
      <c r="K57" s="87"/>
      <c r="L57" s="87"/>
      <c r="M57" s="90" t="s">
        <v>25</v>
      </c>
      <c r="N57" s="90"/>
      <c r="O57" s="90" t="s">
        <v>26</v>
      </c>
      <c r="P57" s="90"/>
      <c r="Q57" s="90" t="s">
        <v>27</v>
      </c>
      <c r="R57" s="105"/>
      <c r="V57" s="24"/>
      <c r="W57" s="24"/>
      <c r="X57" s="24"/>
      <c r="Y57" s="26"/>
      <c r="Z57" s="24"/>
    </row>
    <row r="58" spans="7:26" x14ac:dyDescent="0.25">
      <c r="G58" s="222" t="s">
        <v>34</v>
      </c>
      <c r="H58" s="223"/>
      <c r="I58" s="223"/>
      <c r="J58" s="223"/>
      <c r="K58" s="172">
        <f>Arkusz11!B5</f>
        <v>183682</v>
      </c>
      <c r="L58" s="172"/>
      <c r="M58" s="111">
        <f>Arkusz11!B3</f>
        <v>106172</v>
      </c>
      <c r="N58" s="111"/>
      <c r="O58" s="111">
        <f>Arkusz11!B2</f>
        <v>10054</v>
      </c>
      <c r="P58" s="111"/>
      <c r="Q58" s="111">
        <f>Arkusz11!B4</f>
        <v>4040</v>
      </c>
      <c r="R58" s="112"/>
      <c r="V58" s="24"/>
      <c r="W58" s="24"/>
      <c r="X58" s="24"/>
      <c r="Y58" s="26"/>
      <c r="Z58" s="24"/>
    </row>
    <row r="59" spans="7:26" x14ac:dyDescent="0.25">
      <c r="G59" s="260" t="s">
        <v>35</v>
      </c>
      <c r="H59" s="261"/>
      <c r="I59" s="261"/>
      <c r="J59" s="261"/>
      <c r="K59" s="259">
        <f>Arkusz11!B13</f>
        <v>9504</v>
      </c>
      <c r="L59" s="259"/>
      <c r="M59" s="264">
        <f>Arkusz11!B11</f>
        <v>8351</v>
      </c>
      <c r="N59" s="264"/>
      <c r="O59" s="264">
        <f>Arkusz11!B10</f>
        <v>1014</v>
      </c>
      <c r="P59" s="264"/>
      <c r="Q59" s="264">
        <f>Arkusz11!B12</f>
        <v>505</v>
      </c>
      <c r="R59" s="265"/>
      <c r="V59" s="24"/>
      <c r="W59" s="24"/>
      <c r="X59" s="24"/>
      <c r="Y59" s="26"/>
      <c r="Z59" s="24"/>
    </row>
    <row r="60" spans="7:26" ht="15.75" thickBot="1" x14ac:dyDescent="0.3">
      <c r="G60" s="98" t="s">
        <v>24</v>
      </c>
      <c r="H60" s="99"/>
      <c r="I60" s="99"/>
      <c r="J60" s="99"/>
      <c r="K60" s="221">
        <f>Arkusz11!B9</f>
        <v>8799</v>
      </c>
      <c r="L60" s="221"/>
      <c r="M60" s="219">
        <f>Arkusz11!B7</f>
        <v>5267</v>
      </c>
      <c r="N60" s="219"/>
      <c r="O60" s="219">
        <f>Arkusz11!B6</f>
        <v>540</v>
      </c>
      <c r="P60" s="219"/>
      <c r="Q60" s="219">
        <f>Arkusz11!B8</f>
        <v>490</v>
      </c>
      <c r="R60" s="220"/>
      <c r="V60" s="24"/>
      <c r="W60" s="24"/>
      <c r="X60" s="24"/>
      <c r="Y60" s="26"/>
      <c r="Z60" s="24"/>
    </row>
    <row r="61" spans="7:26" ht="15.75" thickBot="1" x14ac:dyDescent="0.3">
      <c r="G61" s="300" t="s">
        <v>72</v>
      </c>
      <c r="H61" s="301"/>
      <c r="I61" s="301"/>
      <c r="J61" s="301"/>
      <c r="K61" s="262">
        <f>SUM(K58:L60)</f>
        <v>201985</v>
      </c>
      <c r="L61" s="262"/>
      <c r="M61" s="262">
        <f t="shared" ref="M61" si="0">SUM(M58:N60)</f>
        <v>119790</v>
      </c>
      <c r="N61" s="262"/>
      <c r="O61" s="262">
        <f t="shared" ref="O61" si="1">SUM(O58:P60)</f>
        <v>11608</v>
      </c>
      <c r="P61" s="262"/>
      <c r="Q61" s="262">
        <f t="shared" ref="Q61" si="2">SUM(Q58:R60)</f>
        <v>5035</v>
      </c>
      <c r="R61" s="263"/>
      <c r="V61" s="24"/>
      <c r="W61" s="24"/>
      <c r="X61" s="24"/>
      <c r="Y61" s="26"/>
      <c r="Z61" s="24"/>
    </row>
    <row r="62" spans="7:26" x14ac:dyDescent="0.25">
      <c r="V62" s="24"/>
      <c r="W62" s="24"/>
      <c r="X62" s="24"/>
      <c r="Y62" s="26"/>
      <c r="Z62" s="24"/>
    </row>
    <row r="63" spans="7:26" x14ac:dyDescent="0.25">
      <c r="V63" s="24"/>
      <c r="W63" s="24"/>
      <c r="X63" s="24"/>
      <c r="Y63" s="26"/>
      <c r="Z63" s="24"/>
    </row>
    <row r="64" spans="7:26" x14ac:dyDescent="0.25">
      <c r="V64" s="24"/>
      <c r="W64" s="24"/>
      <c r="X64" s="24"/>
      <c r="Y64" s="26"/>
      <c r="Z64" s="24"/>
    </row>
    <row r="66" spans="14:26" x14ac:dyDescent="0.2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.75" thickBot="1" x14ac:dyDescent="0.3"/>
    <row r="82" spans="1:25" ht="57.75" customHeight="1" x14ac:dyDescent="0.25">
      <c r="G82" s="72" t="s">
        <v>2</v>
      </c>
      <c r="H82" s="73"/>
      <c r="I82" s="73"/>
      <c r="J82" s="73"/>
      <c r="K82" s="73"/>
      <c r="L82" s="73"/>
      <c r="M82" s="73"/>
      <c r="N82" s="73"/>
      <c r="O82" s="76" t="s">
        <v>3</v>
      </c>
      <c r="P82" s="76"/>
      <c r="Q82" s="67" t="s">
        <v>77</v>
      </c>
      <c r="R82" s="68"/>
    </row>
    <row r="83" spans="1:25" x14ac:dyDescent="0.25">
      <c r="G83" s="74"/>
      <c r="H83" s="75"/>
      <c r="I83" s="75"/>
      <c r="J83" s="75"/>
      <c r="K83" s="75"/>
      <c r="L83" s="75"/>
      <c r="M83" s="75"/>
      <c r="N83" s="75"/>
      <c r="O83" s="77"/>
      <c r="P83" s="77"/>
      <c r="Q83" s="69"/>
      <c r="R83" s="70"/>
    </row>
    <row r="84" spans="1:25" x14ac:dyDescent="0.25">
      <c r="G84" s="78" t="s">
        <v>73</v>
      </c>
      <c r="H84" s="79"/>
      <c r="I84" s="79"/>
      <c r="J84" s="79"/>
      <c r="K84" s="79"/>
      <c r="L84" s="79"/>
      <c r="M84" s="79"/>
      <c r="N84" s="79"/>
      <c r="O84" s="80">
        <f>Arkusz12!A2</f>
        <v>1601</v>
      </c>
      <c r="P84" s="80"/>
      <c r="Q84" s="57">
        <f>Arkusz12!A3</f>
        <v>1353</v>
      </c>
      <c r="R84" s="58"/>
    </row>
    <row r="85" spans="1:25" x14ac:dyDescent="0.25">
      <c r="G85" s="81" t="s">
        <v>74</v>
      </c>
      <c r="H85" s="82"/>
      <c r="I85" s="82"/>
      <c r="J85" s="82"/>
      <c r="K85" s="82"/>
      <c r="L85" s="82"/>
      <c r="M85" s="82"/>
      <c r="N85" s="82"/>
      <c r="O85" s="83">
        <f>Arkusz12!A4</f>
        <v>190</v>
      </c>
      <c r="P85" s="83"/>
      <c r="Q85" s="63">
        <f>Arkusz12!A5</f>
        <v>155</v>
      </c>
      <c r="R85" s="64"/>
    </row>
    <row r="86" spans="1:25" x14ac:dyDescent="0.25">
      <c r="G86" s="78" t="s">
        <v>75</v>
      </c>
      <c r="H86" s="79"/>
      <c r="I86" s="79"/>
      <c r="J86" s="79"/>
      <c r="K86" s="79"/>
      <c r="L86" s="79"/>
      <c r="M86" s="79"/>
      <c r="N86" s="79"/>
      <c r="O86" s="80">
        <f>Arkusz12!A6</f>
        <v>0</v>
      </c>
      <c r="P86" s="80"/>
      <c r="Q86" s="57">
        <f>Arkusz12!A7</f>
        <v>4</v>
      </c>
      <c r="R86" s="58"/>
    </row>
    <row r="87" spans="1:25" ht="15.75" thickBot="1" x14ac:dyDescent="0.3">
      <c r="G87" s="101" t="s">
        <v>76</v>
      </c>
      <c r="H87" s="102"/>
      <c r="I87" s="102"/>
      <c r="J87" s="102"/>
      <c r="K87" s="102"/>
      <c r="L87" s="102"/>
      <c r="M87" s="102"/>
      <c r="N87" s="102"/>
      <c r="O87" s="100">
        <f>Arkusz12!A8</f>
        <v>25</v>
      </c>
      <c r="P87" s="100"/>
      <c r="Q87" s="59">
        <f>Arkusz12!A9</f>
        <v>13</v>
      </c>
      <c r="R87" s="60"/>
    </row>
    <row r="88" spans="1:25" ht="15.75" thickBot="1" x14ac:dyDescent="0.3">
      <c r="G88" s="103" t="s">
        <v>72</v>
      </c>
      <c r="H88" s="104"/>
      <c r="I88" s="104"/>
      <c r="J88" s="104"/>
      <c r="K88" s="104"/>
      <c r="L88" s="104"/>
      <c r="M88" s="104"/>
      <c r="N88" s="104"/>
      <c r="O88" s="65">
        <f>SUM(O84:P87)</f>
        <v>1816</v>
      </c>
      <c r="P88" s="65"/>
      <c r="Q88" s="65">
        <f>SUM(Q84:R87)</f>
        <v>1525</v>
      </c>
      <c r="R88" s="66"/>
    </row>
    <row r="91" spans="1:25" x14ac:dyDescent="0.25">
      <c r="A91" s="131" t="s">
        <v>176</v>
      </c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</row>
    <row r="92" spans="1:25" x14ac:dyDescent="0.25">
      <c r="A92" s="280"/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</row>
    <row r="93" spans="1:25" x14ac:dyDescent="0.25">
      <c r="A93" s="280"/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</row>
    <row r="94" spans="1:25" x14ac:dyDescent="0.25">
      <c r="A94" s="280"/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</row>
    <row r="95" spans="1:25" x14ac:dyDescent="0.25">
      <c r="A95" s="280"/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</row>
    <row r="96" spans="1:25" x14ac:dyDescent="0.25">
      <c r="A96" s="280"/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</row>
    <row r="97" spans="1:26" x14ac:dyDescent="0.25">
      <c r="A97" s="280"/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</row>
    <row r="98" spans="1:26" x14ac:dyDescent="0.25">
      <c r="A98" s="280"/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</row>
    <row r="99" spans="1:26" x14ac:dyDescent="0.25">
      <c r="A99" s="280"/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</row>
    <row r="104" spans="1:26" ht="36" customHeight="1" x14ac:dyDescent="0.25">
      <c r="A104" s="133" t="s">
        <v>141</v>
      </c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6" x14ac:dyDescent="0.25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6" ht="15.75" thickBo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71" t="str">
        <f>CONCATENATE(Arkusz18!C2," - ",Arkusz18!B2," r.")</f>
        <v>01.01.2024 - 30.04.2024 r.</v>
      </c>
      <c r="M106" s="71"/>
      <c r="N106" s="71"/>
      <c r="O106" s="71"/>
      <c r="P106" s="71"/>
      <c r="Q106" s="71"/>
      <c r="R106" s="71"/>
      <c r="S106" s="71"/>
      <c r="T106" s="71"/>
      <c r="U106" s="71"/>
      <c r="V106" s="71"/>
    </row>
    <row r="107" spans="1:26" ht="103.5" x14ac:dyDescent="0.25">
      <c r="C107" s="217" t="s">
        <v>2</v>
      </c>
      <c r="D107" s="218"/>
      <c r="E107" s="218"/>
      <c r="F107" s="218"/>
      <c r="G107" s="218"/>
      <c r="H107" s="218"/>
      <c r="I107" s="218"/>
      <c r="J107" s="218"/>
      <c r="K107" s="218"/>
      <c r="L107" s="307" t="s">
        <v>79</v>
      </c>
      <c r="M107" s="307"/>
      <c r="N107" s="31" t="s">
        <v>12</v>
      </c>
      <c r="O107" s="31" t="s">
        <v>94</v>
      </c>
      <c r="P107" s="31" t="s">
        <v>84</v>
      </c>
      <c r="Q107" s="31" t="s">
        <v>53</v>
      </c>
      <c r="R107" s="31" t="s">
        <v>39</v>
      </c>
      <c r="S107" s="31" t="s">
        <v>4</v>
      </c>
      <c r="T107" s="31" t="s">
        <v>42</v>
      </c>
      <c r="U107" s="31" t="s">
        <v>83</v>
      </c>
      <c r="V107" s="307" t="s">
        <v>78</v>
      </c>
      <c r="W107" s="308"/>
      <c r="Y107" s="3"/>
      <c r="Z107" s="6"/>
    </row>
    <row r="108" spans="1:26" x14ac:dyDescent="0.25">
      <c r="C108" s="176" t="s">
        <v>34</v>
      </c>
      <c r="D108" s="177"/>
      <c r="E108" s="177"/>
      <c r="F108" s="177"/>
      <c r="G108" s="177"/>
      <c r="H108" s="177"/>
      <c r="I108" s="177"/>
      <c r="J108" s="177"/>
      <c r="K108" s="177"/>
      <c r="L108" s="111">
        <f>Arkusz13!C2</f>
        <v>8623</v>
      </c>
      <c r="M108" s="111"/>
      <c r="N108" s="32">
        <v>1393</v>
      </c>
      <c r="O108" s="32">
        <v>1994</v>
      </c>
      <c r="P108" s="32">
        <f>Arkusz13!C50</f>
        <v>1412</v>
      </c>
      <c r="Q108" s="32">
        <f>Arkusz13!C66</f>
        <v>87</v>
      </c>
      <c r="R108" s="32">
        <f>Arkusz13!C82</f>
        <v>0</v>
      </c>
      <c r="S108" s="32">
        <f>Arkusz13!C98</f>
        <v>0</v>
      </c>
      <c r="T108" s="32">
        <f>Arkusz13!C114</f>
        <v>0</v>
      </c>
      <c r="U108" s="32">
        <f>Arkusz13!C130-SUM(N108:T108)</f>
        <v>1871</v>
      </c>
      <c r="V108" s="172">
        <f t="shared" ref="V108:V122" si="3">SUM(N108:U108)</f>
        <v>6757</v>
      </c>
      <c r="W108" s="173"/>
      <c r="Y108" s="3"/>
      <c r="Z108" s="6"/>
    </row>
    <row r="109" spans="1:26" x14ac:dyDescent="0.25">
      <c r="C109" s="174" t="s">
        <v>35</v>
      </c>
      <c r="D109" s="175"/>
      <c r="E109" s="175"/>
      <c r="F109" s="175"/>
      <c r="G109" s="175"/>
      <c r="H109" s="175"/>
      <c r="I109" s="175"/>
      <c r="J109" s="175"/>
      <c r="K109" s="175"/>
      <c r="L109" s="111">
        <f>Arkusz13!C3</f>
        <v>465</v>
      </c>
      <c r="M109" s="111"/>
      <c r="N109" s="32">
        <f>Arkusz13!C19</f>
        <v>155</v>
      </c>
      <c r="O109" s="32">
        <f>Arkusz13!C35</f>
        <v>155</v>
      </c>
      <c r="P109" s="32">
        <f>Arkusz13!C51</f>
        <v>91</v>
      </c>
      <c r="Q109" s="32">
        <f>Arkusz13!C67</f>
        <v>20</v>
      </c>
      <c r="R109" s="32">
        <f>Arkusz13!C83</f>
        <v>0</v>
      </c>
      <c r="S109" s="32">
        <f>Arkusz13!C99</f>
        <v>0</v>
      </c>
      <c r="T109" s="32">
        <f>Arkusz13!C115</f>
        <v>0</v>
      </c>
      <c r="U109" s="32">
        <f>Arkusz13!C131-SUM(N109:T109)</f>
        <v>43</v>
      </c>
      <c r="V109" s="172">
        <f t="shared" si="3"/>
        <v>464</v>
      </c>
      <c r="W109" s="173"/>
      <c r="Y109" s="3"/>
      <c r="Z109" s="6"/>
    </row>
    <row r="110" spans="1:26" x14ac:dyDescent="0.25">
      <c r="C110" s="176" t="s">
        <v>36</v>
      </c>
      <c r="D110" s="177"/>
      <c r="E110" s="177"/>
      <c r="F110" s="177"/>
      <c r="G110" s="177"/>
      <c r="H110" s="177"/>
      <c r="I110" s="177"/>
      <c r="J110" s="177"/>
      <c r="K110" s="177"/>
      <c r="L110" s="111">
        <f>Arkusz13!C4</f>
        <v>230</v>
      </c>
      <c r="M110" s="111"/>
      <c r="N110" s="32">
        <f>Arkusz13!C20</f>
        <v>93</v>
      </c>
      <c r="O110" s="32">
        <f>Arkusz13!C36</f>
        <v>34</v>
      </c>
      <c r="P110" s="32">
        <f>Arkusz13!C52</f>
        <v>19</v>
      </c>
      <c r="Q110" s="32">
        <f>Arkusz13!C68</f>
        <v>13</v>
      </c>
      <c r="R110" s="32">
        <f>Arkusz13!C84</f>
        <v>0</v>
      </c>
      <c r="S110" s="32">
        <f>Arkusz13!C100</f>
        <v>0</v>
      </c>
      <c r="T110" s="32">
        <f>Arkusz13!C116</f>
        <v>0</v>
      </c>
      <c r="U110" s="32">
        <f>Arkusz13!C132-SUM(N110:T110)</f>
        <v>37</v>
      </c>
      <c r="V110" s="172">
        <f t="shared" si="3"/>
        <v>196</v>
      </c>
      <c r="W110" s="173"/>
      <c r="Y110" s="3"/>
      <c r="Z110" s="6"/>
    </row>
    <row r="111" spans="1:26" x14ac:dyDescent="0.25">
      <c r="C111" s="174" t="s">
        <v>37</v>
      </c>
      <c r="D111" s="175"/>
      <c r="E111" s="175"/>
      <c r="F111" s="175"/>
      <c r="G111" s="175"/>
      <c r="H111" s="175"/>
      <c r="I111" s="175"/>
      <c r="J111" s="175"/>
      <c r="K111" s="175"/>
      <c r="L111" s="111">
        <f>Arkusz13!C5</f>
        <v>15</v>
      </c>
      <c r="M111" s="111"/>
      <c r="N111" s="32">
        <f>Arkusz13!C21</f>
        <v>0</v>
      </c>
      <c r="O111" s="32">
        <f>Arkusz13!C37</f>
        <v>1</v>
      </c>
      <c r="P111" s="32">
        <f>Arkusz13!C53</f>
        <v>1</v>
      </c>
      <c r="Q111" s="32">
        <f>Arkusz13!C69</f>
        <v>2</v>
      </c>
      <c r="R111" s="32">
        <f>Arkusz13!C85</f>
        <v>0</v>
      </c>
      <c r="S111" s="32">
        <f>Arkusz13!C101</f>
        <v>0</v>
      </c>
      <c r="T111" s="32">
        <f>Arkusz13!C117</f>
        <v>0</v>
      </c>
      <c r="U111" s="32">
        <f>Arkusz13!C133-SUM(N111:T111)</f>
        <v>2</v>
      </c>
      <c r="V111" s="172">
        <f t="shared" si="3"/>
        <v>6</v>
      </c>
      <c r="W111" s="173"/>
      <c r="Y111" s="3"/>
      <c r="Z111" s="6"/>
    </row>
    <row r="112" spans="1:26" x14ac:dyDescent="0.25">
      <c r="C112" s="176" t="s">
        <v>38</v>
      </c>
      <c r="D112" s="177"/>
      <c r="E112" s="177"/>
      <c r="F112" s="177"/>
      <c r="G112" s="177"/>
      <c r="H112" s="177"/>
      <c r="I112" s="177"/>
      <c r="J112" s="177"/>
      <c r="K112" s="177"/>
      <c r="L112" s="111">
        <f>Arkusz13!C6</f>
        <v>0</v>
      </c>
      <c r="M112" s="111"/>
      <c r="N112" s="32">
        <f>Arkusz13!C22</f>
        <v>0</v>
      </c>
      <c r="O112" s="32">
        <f>Arkusz13!C38</f>
        <v>3</v>
      </c>
      <c r="P112" s="32">
        <f>Arkusz13!C54</f>
        <v>0</v>
      </c>
      <c r="Q112" s="32">
        <f>Arkusz13!C70</f>
        <v>0</v>
      </c>
      <c r="R112" s="32">
        <f>Arkusz13!C86</f>
        <v>0</v>
      </c>
      <c r="S112" s="32">
        <f>Arkusz13!C102</f>
        <v>0</v>
      </c>
      <c r="T112" s="32">
        <f>Arkusz13!C118</f>
        <v>0</v>
      </c>
      <c r="U112" s="32">
        <f>Arkusz13!C134-SUM(N112:T112)</f>
        <v>0</v>
      </c>
      <c r="V112" s="172">
        <f t="shared" si="3"/>
        <v>3</v>
      </c>
      <c r="W112" s="173"/>
      <c r="Y112" s="3"/>
      <c r="Z112" s="6"/>
    </row>
    <row r="113" spans="1:26" x14ac:dyDescent="0.25">
      <c r="C113" s="174" t="s">
        <v>46</v>
      </c>
      <c r="D113" s="175"/>
      <c r="E113" s="175"/>
      <c r="F113" s="175"/>
      <c r="G113" s="175"/>
      <c r="H113" s="175"/>
      <c r="I113" s="175"/>
      <c r="J113" s="175"/>
      <c r="K113" s="175"/>
      <c r="L113" s="111">
        <f>Arkusz13!C7</f>
        <v>4</v>
      </c>
      <c r="M113" s="111"/>
      <c r="N113" s="32">
        <f>Arkusz13!C23</f>
        <v>0</v>
      </c>
      <c r="O113" s="32">
        <f>Arkusz13!C39</f>
        <v>1</v>
      </c>
      <c r="P113" s="32">
        <f>Arkusz13!C55</f>
        <v>0</v>
      </c>
      <c r="Q113" s="32">
        <f>Arkusz13!C71</f>
        <v>1</v>
      </c>
      <c r="R113" s="32">
        <f>Arkusz13!C87</f>
        <v>0</v>
      </c>
      <c r="S113" s="32">
        <f>Arkusz13!C103</f>
        <v>0</v>
      </c>
      <c r="T113" s="32">
        <f>Arkusz13!C119</f>
        <v>0</v>
      </c>
      <c r="U113" s="32">
        <f>Arkusz13!C135-SUM(N113:T113)</f>
        <v>0</v>
      </c>
      <c r="V113" s="172">
        <f t="shared" si="3"/>
        <v>2</v>
      </c>
      <c r="W113" s="173"/>
      <c r="Y113" s="3"/>
      <c r="Z113" s="6"/>
    </row>
    <row r="114" spans="1:26" x14ac:dyDescent="0.25">
      <c r="C114" s="176" t="s">
        <v>47</v>
      </c>
      <c r="D114" s="177"/>
      <c r="E114" s="177"/>
      <c r="F114" s="177"/>
      <c r="G114" s="177"/>
      <c r="H114" s="177"/>
      <c r="I114" s="177"/>
      <c r="J114" s="177"/>
      <c r="K114" s="177"/>
      <c r="L114" s="111">
        <f>Arkusz13!C8</f>
        <v>1</v>
      </c>
      <c r="M114" s="111"/>
      <c r="N114" s="32">
        <f>Arkusz13!C24</f>
        <v>0</v>
      </c>
      <c r="O114" s="32">
        <f>Arkusz13!C40</f>
        <v>0</v>
      </c>
      <c r="P114" s="32">
        <f>Arkusz13!C56</f>
        <v>0</v>
      </c>
      <c r="Q114" s="32">
        <f>Arkusz13!C72</f>
        <v>0</v>
      </c>
      <c r="R114" s="32">
        <f>Arkusz13!C88</f>
        <v>0</v>
      </c>
      <c r="S114" s="32">
        <f>Arkusz13!C104</f>
        <v>0</v>
      </c>
      <c r="T114" s="32">
        <f>Arkusz13!C120</f>
        <v>0</v>
      </c>
      <c r="U114" s="32">
        <f>Arkusz13!C136-SUM(N114:T114)</f>
        <v>1</v>
      </c>
      <c r="V114" s="172">
        <f t="shared" si="3"/>
        <v>1</v>
      </c>
      <c r="W114" s="173"/>
      <c r="Y114" s="3"/>
      <c r="Z114" s="6"/>
    </row>
    <row r="115" spans="1:26" x14ac:dyDescent="0.25">
      <c r="C115" s="174" t="s">
        <v>4</v>
      </c>
      <c r="D115" s="175"/>
      <c r="E115" s="175"/>
      <c r="F115" s="175"/>
      <c r="G115" s="175"/>
      <c r="H115" s="175"/>
      <c r="I115" s="175"/>
      <c r="J115" s="175"/>
      <c r="K115" s="175"/>
      <c r="L115" s="111">
        <f>Arkusz13!C9</f>
        <v>0</v>
      </c>
      <c r="M115" s="111"/>
      <c r="N115" s="32">
        <f>Arkusz13!C25</f>
        <v>1</v>
      </c>
      <c r="O115" s="32">
        <f>Arkusz13!C41</f>
        <v>0</v>
      </c>
      <c r="P115" s="32">
        <f>Arkusz13!C57</f>
        <v>0</v>
      </c>
      <c r="Q115" s="32">
        <f>Arkusz13!C73</f>
        <v>0</v>
      </c>
      <c r="R115" s="32">
        <f>Arkusz13!C89</f>
        <v>0</v>
      </c>
      <c r="S115" s="32">
        <f>Arkusz13!C105</f>
        <v>0</v>
      </c>
      <c r="T115" s="32">
        <f>Arkusz13!C121</f>
        <v>0</v>
      </c>
      <c r="U115" s="32">
        <f>Arkusz13!C137-SUM(N115:T115)</f>
        <v>0</v>
      </c>
      <c r="V115" s="172">
        <f t="shared" si="3"/>
        <v>1</v>
      </c>
      <c r="W115" s="173"/>
      <c r="Y115" s="3"/>
      <c r="Z115" s="6"/>
    </row>
    <row r="116" spans="1:26" x14ac:dyDescent="0.25">
      <c r="C116" s="176" t="s">
        <v>39</v>
      </c>
      <c r="D116" s="177"/>
      <c r="E116" s="177"/>
      <c r="F116" s="177"/>
      <c r="G116" s="177"/>
      <c r="H116" s="177"/>
      <c r="I116" s="177"/>
      <c r="J116" s="177"/>
      <c r="K116" s="177"/>
      <c r="L116" s="111">
        <f>Arkusz13!C10</f>
        <v>17</v>
      </c>
      <c r="M116" s="111"/>
      <c r="N116" s="32">
        <f>Arkusz13!C26</f>
        <v>3</v>
      </c>
      <c r="O116" s="32">
        <f>Arkusz13!C42</f>
        <v>0</v>
      </c>
      <c r="P116" s="32">
        <f>Arkusz13!C58</f>
        <v>2</v>
      </c>
      <c r="Q116" s="32">
        <f>Arkusz13!C74</f>
        <v>0</v>
      </c>
      <c r="R116" s="32">
        <f>Arkusz13!C90</f>
        <v>0</v>
      </c>
      <c r="S116" s="32">
        <f>Arkusz13!C106</f>
        <v>0</v>
      </c>
      <c r="T116" s="32">
        <f>Arkusz13!C122</f>
        <v>0</v>
      </c>
      <c r="U116" s="32">
        <f>Arkusz13!C138-SUM(N116:T116)</f>
        <v>0</v>
      </c>
      <c r="V116" s="172">
        <f t="shared" si="3"/>
        <v>5</v>
      </c>
      <c r="W116" s="173"/>
      <c r="Y116" s="3"/>
      <c r="Z116" s="6"/>
    </row>
    <row r="117" spans="1:26" x14ac:dyDescent="0.25">
      <c r="C117" s="174" t="s">
        <v>40</v>
      </c>
      <c r="D117" s="175"/>
      <c r="E117" s="175"/>
      <c r="F117" s="175"/>
      <c r="G117" s="175"/>
      <c r="H117" s="175"/>
      <c r="I117" s="175"/>
      <c r="J117" s="175"/>
      <c r="K117" s="175"/>
      <c r="L117" s="111">
        <f>Arkusz13!C11</f>
        <v>0</v>
      </c>
      <c r="M117" s="111"/>
      <c r="N117" s="32">
        <f>Arkusz13!C27</f>
        <v>0</v>
      </c>
      <c r="O117" s="32">
        <f>Arkusz13!C43</f>
        <v>0</v>
      </c>
      <c r="P117" s="32">
        <f>Arkusz13!C59</f>
        <v>0</v>
      </c>
      <c r="Q117" s="32">
        <f>Arkusz13!C75</f>
        <v>0</v>
      </c>
      <c r="R117" s="32">
        <f>Arkusz13!C91</f>
        <v>0</v>
      </c>
      <c r="S117" s="32">
        <f>Arkusz13!C107</f>
        <v>0</v>
      </c>
      <c r="T117" s="32">
        <f>Arkusz13!C123</f>
        <v>0</v>
      </c>
      <c r="U117" s="32">
        <f>Arkusz13!C139-SUM(N117:T117)</f>
        <v>1</v>
      </c>
      <c r="V117" s="172">
        <f t="shared" si="3"/>
        <v>1</v>
      </c>
      <c r="W117" s="173"/>
      <c r="Y117" s="3"/>
      <c r="Z117" s="6"/>
    </row>
    <row r="118" spans="1:26" x14ac:dyDescent="0.25">
      <c r="C118" s="176" t="s">
        <v>41</v>
      </c>
      <c r="D118" s="177"/>
      <c r="E118" s="177"/>
      <c r="F118" s="177"/>
      <c r="G118" s="177"/>
      <c r="H118" s="177"/>
      <c r="I118" s="177"/>
      <c r="J118" s="177"/>
      <c r="K118" s="177"/>
      <c r="L118" s="111">
        <f>Arkusz13!C12</f>
        <v>468</v>
      </c>
      <c r="M118" s="111"/>
      <c r="N118" s="32">
        <f>Arkusz13!C28</f>
        <v>133</v>
      </c>
      <c r="O118" s="32">
        <f>Arkusz13!C44</f>
        <v>0</v>
      </c>
      <c r="P118" s="32">
        <f>Arkusz13!C60</f>
        <v>4</v>
      </c>
      <c r="Q118" s="32">
        <f>Arkusz13!C76</f>
        <v>47</v>
      </c>
      <c r="R118" s="32">
        <f>Arkusz13!C92</f>
        <v>14</v>
      </c>
      <c r="S118" s="32">
        <f>Arkusz13!C108</f>
        <v>0</v>
      </c>
      <c r="T118" s="32">
        <f>Arkusz13!C124</f>
        <v>46</v>
      </c>
      <c r="U118" s="32">
        <f>Arkusz13!C140-SUM(N118:T118)</f>
        <v>67</v>
      </c>
      <c r="V118" s="172">
        <f t="shared" si="3"/>
        <v>311</v>
      </c>
      <c r="W118" s="173"/>
      <c r="Y118" s="3"/>
      <c r="Z118" s="6"/>
    </row>
    <row r="119" spans="1:26" x14ac:dyDescent="0.25">
      <c r="C119" s="176" t="s">
        <v>11</v>
      </c>
      <c r="D119" s="177"/>
      <c r="E119" s="177"/>
      <c r="F119" s="177"/>
      <c r="G119" s="177"/>
      <c r="H119" s="177"/>
      <c r="I119" s="177"/>
      <c r="J119" s="177"/>
      <c r="K119" s="177"/>
      <c r="L119" s="111">
        <f>Arkusz13!C14</f>
        <v>17</v>
      </c>
      <c r="M119" s="111"/>
      <c r="N119" s="32">
        <f>Arkusz13!C30</f>
        <v>12</v>
      </c>
      <c r="O119" s="32">
        <f>Arkusz13!C46</f>
        <v>0</v>
      </c>
      <c r="P119" s="32">
        <f>Arkusz13!C62</f>
        <v>0</v>
      </c>
      <c r="Q119" s="32">
        <f>Arkusz13!C78</f>
        <v>0</v>
      </c>
      <c r="R119" s="32">
        <f>Arkusz13!C94</f>
        <v>0</v>
      </c>
      <c r="S119" s="32">
        <f>Arkusz13!C110</f>
        <v>0</v>
      </c>
      <c r="T119" s="32">
        <f>Arkusz13!C126</f>
        <v>0</v>
      </c>
      <c r="U119" s="32">
        <f>Arkusz13!C142-SUM(N119:T119)</f>
        <v>1</v>
      </c>
      <c r="V119" s="172">
        <f t="shared" si="3"/>
        <v>13</v>
      </c>
      <c r="W119" s="173"/>
      <c r="Y119" s="3"/>
      <c r="Z119" s="6"/>
    </row>
    <row r="120" spans="1:26" x14ac:dyDescent="0.25">
      <c r="C120" s="174" t="s">
        <v>43</v>
      </c>
      <c r="D120" s="175"/>
      <c r="E120" s="175"/>
      <c r="F120" s="175"/>
      <c r="G120" s="175"/>
      <c r="H120" s="175"/>
      <c r="I120" s="175"/>
      <c r="J120" s="175"/>
      <c r="K120" s="175"/>
      <c r="L120" s="111">
        <f>Arkusz13!C15</f>
        <v>8</v>
      </c>
      <c r="M120" s="111"/>
      <c r="N120" s="32">
        <f>Arkusz13!C31</f>
        <v>1</v>
      </c>
      <c r="O120" s="32">
        <f>Arkusz13!C47</f>
        <v>0</v>
      </c>
      <c r="P120" s="32">
        <f>Arkusz13!C63</f>
        <v>1</v>
      </c>
      <c r="Q120" s="32">
        <f>Arkusz13!C79</f>
        <v>1</v>
      </c>
      <c r="R120" s="32">
        <f>Arkusz13!C95</f>
        <v>0</v>
      </c>
      <c r="S120" s="32">
        <f>Arkusz13!C111</f>
        <v>0</v>
      </c>
      <c r="T120" s="32">
        <f>Arkusz13!C127</f>
        <v>0</v>
      </c>
      <c r="U120" s="32">
        <f>Arkusz13!C143-SUM(N120:T120)</f>
        <v>2</v>
      </c>
      <c r="V120" s="172">
        <f t="shared" si="3"/>
        <v>5</v>
      </c>
      <c r="W120" s="173"/>
      <c r="Y120" s="3"/>
      <c r="Z120" s="6"/>
    </row>
    <row r="121" spans="1:26" x14ac:dyDescent="0.25">
      <c r="C121" s="176" t="s">
        <v>44</v>
      </c>
      <c r="D121" s="177"/>
      <c r="E121" s="177"/>
      <c r="F121" s="177"/>
      <c r="G121" s="177"/>
      <c r="H121" s="177"/>
      <c r="I121" s="177"/>
      <c r="J121" s="177"/>
      <c r="K121" s="177"/>
      <c r="L121" s="111">
        <f>Arkusz13!C16</f>
        <v>1</v>
      </c>
      <c r="M121" s="111"/>
      <c r="N121" s="32">
        <f>Arkusz13!C32</f>
        <v>0</v>
      </c>
      <c r="O121" s="32">
        <f>Arkusz13!C48</f>
        <v>0</v>
      </c>
      <c r="P121" s="32">
        <f>Arkusz13!C64</f>
        <v>0</v>
      </c>
      <c r="Q121" s="32">
        <f>Arkusz13!C80</f>
        <v>0</v>
      </c>
      <c r="R121" s="32">
        <f>Arkusz13!C96</f>
        <v>0</v>
      </c>
      <c r="S121" s="32">
        <f>Arkusz13!C112</f>
        <v>0</v>
      </c>
      <c r="T121" s="32">
        <f>Arkusz13!C128</f>
        <v>0</v>
      </c>
      <c r="U121" s="32">
        <f>Arkusz13!C144-SUM(N121:T121)</f>
        <v>1</v>
      </c>
      <c r="V121" s="172">
        <f t="shared" si="3"/>
        <v>1</v>
      </c>
      <c r="W121" s="173"/>
      <c r="Y121" s="3"/>
      <c r="Z121" s="6"/>
    </row>
    <row r="122" spans="1:26" ht="15.75" thickBot="1" x14ac:dyDescent="0.3">
      <c r="C122" s="305" t="s">
        <v>45</v>
      </c>
      <c r="D122" s="306"/>
      <c r="E122" s="306"/>
      <c r="F122" s="306"/>
      <c r="G122" s="306"/>
      <c r="H122" s="306"/>
      <c r="I122" s="306"/>
      <c r="J122" s="306"/>
      <c r="K122" s="306"/>
      <c r="L122" s="111">
        <f>Arkusz13!C17</f>
        <v>3</v>
      </c>
      <c r="M122" s="111"/>
      <c r="N122" s="32">
        <f>Arkusz13!C33</f>
        <v>0</v>
      </c>
      <c r="O122" s="32">
        <f>Arkusz13!C49</f>
        <v>0</v>
      </c>
      <c r="P122" s="32">
        <f>Arkusz13!C65</f>
        <v>0</v>
      </c>
      <c r="Q122" s="32">
        <f>Arkusz13!C81</f>
        <v>0</v>
      </c>
      <c r="R122" s="32">
        <f>Arkusz13!C97</f>
        <v>0</v>
      </c>
      <c r="S122" s="32">
        <f>Arkusz13!C113</f>
        <v>0</v>
      </c>
      <c r="T122" s="32">
        <f>Arkusz13!C129</f>
        <v>0</v>
      </c>
      <c r="U122" s="32">
        <f>Arkusz13!C145-SUM(N122:T122)</f>
        <v>0</v>
      </c>
      <c r="V122" s="172">
        <f t="shared" si="3"/>
        <v>0</v>
      </c>
      <c r="W122" s="173"/>
      <c r="Y122" s="3"/>
      <c r="Z122" s="6"/>
    </row>
    <row r="123" spans="1:26" ht="15.75" thickBot="1" x14ac:dyDescent="0.3">
      <c r="C123" s="294" t="s">
        <v>1</v>
      </c>
      <c r="D123" s="295"/>
      <c r="E123" s="295"/>
      <c r="F123" s="295"/>
      <c r="G123" s="295"/>
      <c r="H123" s="295"/>
      <c r="I123" s="295"/>
      <c r="J123" s="295"/>
      <c r="K123" s="295"/>
      <c r="L123" s="268">
        <f>SUM(L108:L122)</f>
        <v>9852</v>
      </c>
      <c r="M123" s="268"/>
      <c r="N123" s="33">
        <f t="shared" ref="N123:V123" si="4">SUM(N108:N122)</f>
        <v>1791</v>
      </c>
      <c r="O123" s="33">
        <f t="shared" si="4"/>
        <v>2188</v>
      </c>
      <c r="P123" s="33">
        <f t="shared" si="4"/>
        <v>1530</v>
      </c>
      <c r="Q123" s="33">
        <f t="shared" si="4"/>
        <v>171</v>
      </c>
      <c r="R123" s="33">
        <f t="shared" si="4"/>
        <v>14</v>
      </c>
      <c r="S123" s="33">
        <f t="shared" si="4"/>
        <v>0</v>
      </c>
      <c r="T123" s="33">
        <f t="shared" si="4"/>
        <v>46</v>
      </c>
      <c r="U123" s="33">
        <f t="shared" si="4"/>
        <v>2026</v>
      </c>
      <c r="V123" s="268">
        <f t="shared" si="4"/>
        <v>7766</v>
      </c>
      <c r="W123" s="312"/>
      <c r="Y123" s="3"/>
      <c r="Z123" s="6"/>
    </row>
    <row r="124" spans="1:26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</row>
    <row r="148" spans="1:25" ht="15.75" thickBot="1" x14ac:dyDescent="0.3"/>
    <row r="149" spans="1:25" ht="31.5" customHeight="1" x14ac:dyDescent="0.25">
      <c r="D149" s="266" t="s">
        <v>2</v>
      </c>
      <c r="E149" s="267"/>
      <c r="F149" s="267"/>
      <c r="G149" s="267"/>
      <c r="H149" s="267"/>
      <c r="I149" s="267"/>
      <c r="J149" s="267"/>
      <c r="K149" s="267"/>
      <c r="L149" s="267" t="s">
        <v>3</v>
      </c>
      <c r="M149" s="267"/>
      <c r="N149" s="126" t="s">
        <v>86</v>
      </c>
      <c r="O149" s="126"/>
      <c r="P149" s="126"/>
      <c r="Q149" s="309" t="s">
        <v>87</v>
      </c>
      <c r="R149" s="310"/>
      <c r="S149" s="311"/>
    </row>
    <row r="150" spans="1:25" ht="15.75" thickBot="1" x14ac:dyDescent="0.3">
      <c r="D150" s="227" t="s">
        <v>85</v>
      </c>
      <c r="E150" s="228"/>
      <c r="F150" s="228"/>
      <c r="G150" s="228"/>
      <c r="H150" s="228"/>
      <c r="I150" s="228"/>
      <c r="J150" s="228"/>
      <c r="K150" s="228"/>
      <c r="L150" s="226">
        <f>Arkusz14!B2</f>
        <v>4</v>
      </c>
      <c r="M150" s="226"/>
      <c r="N150" s="226">
        <f>Arkusz14!B3</f>
        <v>3</v>
      </c>
      <c r="O150" s="226"/>
      <c r="P150" s="226"/>
      <c r="Q150" s="302">
        <f>Arkusz14!B4</f>
        <v>0</v>
      </c>
      <c r="R150" s="303"/>
      <c r="S150" s="304"/>
    </row>
    <row r="151" spans="1:2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5" x14ac:dyDescent="0.25">
      <c r="A152" s="280" t="s">
        <v>172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</row>
    <row r="153" spans="1:25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</row>
    <row r="154" spans="1:25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</row>
    <row r="155" spans="1:25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</row>
    <row r="156" spans="1:25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</row>
    <row r="157" spans="1:25" s="54" customFormat="1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</row>
    <row r="158" spans="1:25" s="54" customFormat="1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</row>
    <row r="159" spans="1:25" s="54" customFormat="1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</row>
    <row r="160" spans="1:25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</row>
    <row r="162" spans="1:21" x14ac:dyDescent="0.25">
      <c r="A162" s="133" t="s">
        <v>142</v>
      </c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</row>
    <row r="163" spans="1:21" ht="15.75" thickBot="1" x14ac:dyDescent="0.3"/>
    <row r="164" spans="1:21" x14ac:dyDescent="0.25">
      <c r="G164" s="217" t="s">
        <v>23</v>
      </c>
      <c r="H164" s="218"/>
      <c r="I164" s="218"/>
      <c r="J164" s="218"/>
      <c r="K164" s="85" t="s">
        <v>8</v>
      </c>
      <c r="L164" s="180"/>
    </row>
    <row r="165" spans="1:21" x14ac:dyDescent="0.25">
      <c r="G165" s="273" t="s">
        <v>13</v>
      </c>
      <c r="H165" s="274"/>
      <c r="I165" s="274"/>
      <c r="J165" s="274"/>
      <c r="K165" s="172">
        <v>1580</v>
      </c>
      <c r="L165" s="173"/>
      <c r="M165" s="53"/>
    </row>
    <row r="166" spans="1:21" x14ac:dyDescent="0.25">
      <c r="G166" s="275" t="s">
        <v>14</v>
      </c>
      <c r="H166" s="276"/>
      <c r="I166" s="276"/>
      <c r="J166" s="276"/>
      <c r="K166" s="172">
        <v>822</v>
      </c>
      <c r="L166" s="173"/>
      <c r="M166" s="53"/>
    </row>
    <row r="167" spans="1:21" x14ac:dyDescent="0.25">
      <c r="G167" s="273" t="s">
        <v>15</v>
      </c>
      <c r="H167" s="274"/>
      <c r="I167" s="274"/>
      <c r="J167" s="274"/>
      <c r="K167" s="172">
        <v>95</v>
      </c>
      <c r="L167" s="173"/>
      <c r="M167" s="53"/>
    </row>
    <row r="168" spans="1:21" x14ac:dyDescent="0.25">
      <c r="G168" s="275" t="s">
        <v>80</v>
      </c>
      <c r="H168" s="276"/>
      <c r="I168" s="276"/>
      <c r="J168" s="276"/>
      <c r="K168" s="172">
        <v>521</v>
      </c>
      <c r="L168" s="173"/>
      <c r="M168" s="53"/>
    </row>
    <row r="169" spans="1:21" x14ac:dyDescent="0.25">
      <c r="G169" s="273" t="s">
        <v>81</v>
      </c>
      <c r="H169" s="274"/>
      <c r="I169" s="274"/>
      <c r="J169" s="274"/>
      <c r="K169" s="172">
        <v>0</v>
      </c>
      <c r="L169" s="173"/>
      <c r="M169" s="53"/>
    </row>
    <row r="170" spans="1:21" x14ac:dyDescent="0.25">
      <c r="G170" s="224" t="s">
        <v>91</v>
      </c>
      <c r="H170" s="225"/>
      <c r="I170" s="225"/>
      <c r="J170" s="225"/>
      <c r="K170" s="172">
        <v>11</v>
      </c>
      <c r="L170" s="173"/>
      <c r="M170" s="53"/>
    </row>
    <row r="171" spans="1:21" x14ac:dyDescent="0.25">
      <c r="G171" s="271" t="s">
        <v>16</v>
      </c>
      <c r="H171" s="272"/>
      <c r="I171" s="272"/>
      <c r="J171" s="272"/>
      <c r="K171" s="172">
        <v>74</v>
      </c>
      <c r="L171" s="173"/>
      <c r="M171" s="53"/>
    </row>
    <row r="172" spans="1:21" x14ac:dyDescent="0.25">
      <c r="G172" s="224" t="s">
        <v>17</v>
      </c>
      <c r="H172" s="225"/>
      <c r="I172" s="225"/>
      <c r="J172" s="225"/>
      <c r="K172" s="172">
        <v>126</v>
      </c>
      <c r="L172" s="173"/>
      <c r="M172" s="53"/>
    </row>
    <row r="173" spans="1:21" x14ac:dyDescent="0.25">
      <c r="G173" s="271" t="s">
        <v>18</v>
      </c>
      <c r="H173" s="272"/>
      <c r="I173" s="272"/>
      <c r="J173" s="272"/>
      <c r="K173" s="172">
        <v>161</v>
      </c>
      <c r="L173" s="173"/>
      <c r="M173" s="53"/>
    </row>
    <row r="174" spans="1:21" x14ac:dyDescent="0.25">
      <c r="G174" s="224" t="s">
        <v>19</v>
      </c>
      <c r="H174" s="225"/>
      <c r="I174" s="225"/>
      <c r="J174" s="225"/>
      <c r="K174" s="172">
        <v>51</v>
      </c>
      <c r="L174" s="173"/>
      <c r="M174" s="53"/>
    </row>
    <row r="175" spans="1:21" ht="15.75" thickBot="1" x14ac:dyDescent="0.3">
      <c r="G175" s="288" t="s">
        <v>82</v>
      </c>
      <c r="H175" s="289"/>
      <c r="I175" s="289"/>
      <c r="J175" s="289"/>
      <c r="K175" s="172">
        <v>885</v>
      </c>
      <c r="L175" s="173"/>
      <c r="M175" s="53"/>
    </row>
    <row r="176" spans="1:21" ht="15.75" thickBot="1" x14ac:dyDescent="0.3">
      <c r="G176" s="296" t="s">
        <v>1</v>
      </c>
      <c r="H176" s="297"/>
      <c r="I176" s="297"/>
      <c r="J176" s="297"/>
      <c r="K176" s="93">
        <f>SUM(K165:L175)</f>
        <v>4326</v>
      </c>
      <c r="L176" s="94"/>
    </row>
    <row r="178" spans="1:25" x14ac:dyDescent="0.25">
      <c r="A178" s="131" t="s">
        <v>173</v>
      </c>
      <c r="B178" s="242"/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</row>
    <row r="179" spans="1:25" x14ac:dyDescent="0.25">
      <c r="A179" s="242"/>
      <c r="B179" s="242"/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  <c r="X179" s="242"/>
      <c r="Y179" s="242"/>
    </row>
    <row r="180" spans="1:25" x14ac:dyDescent="0.25">
      <c r="A180" s="242"/>
      <c r="B180" s="242"/>
      <c r="C180" s="242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  <c r="X180" s="242"/>
      <c r="Y180" s="242"/>
    </row>
    <row r="183" spans="1:25" x14ac:dyDescent="0.25">
      <c r="A183" s="10" t="s">
        <v>143</v>
      </c>
      <c r="B183" s="10"/>
      <c r="C183" s="10"/>
      <c r="D183" s="10"/>
      <c r="E183" s="10"/>
      <c r="F183" s="10"/>
    </row>
    <row r="184" spans="1:25" ht="15.75" thickBot="1" x14ac:dyDescent="0.3"/>
    <row r="185" spans="1:25" x14ac:dyDescent="0.25">
      <c r="D185" s="84" t="s">
        <v>28</v>
      </c>
      <c r="E185" s="85"/>
      <c r="F185" s="85"/>
      <c r="G185" s="85"/>
      <c r="H185" s="85" t="s">
        <v>3</v>
      </c>
      <c r="I185" s="85"/>
      <c r="J185" s="85"/>
      <c r="K185" s="85" t="s">
        <v>22</v>
      </c>
      <c r="L185" s="85"/>
      <c r="M185" s="180"/>
    </row>
    <row r="186" spans="1:25" x14ac:dyDescent="0.25">
      <c r="D186" s="181" t="s">
        <v>20</v>
      </c>
      <c r="E186" s="182"/>
      <c r="F186" s="182"/>
      <c r="G186" s="182"/>
      <c r="H186" s="172">
        <v>66448</v>
      </c>
      <c r="I186" s="172"/>
      <c r="J186" s="172"/>
      <c r="K186" s="172">
        <v>60825</v>
      </c>
      <c r="L186" s="172"/>
      <c r="M186" s="173"/>
    </row>
    <row r="187" spans="1:25" x14ac:dyDescent="0.25">
      <c r="D187" s="183" t="s">
        <v>139</v>
      </c>
      <c r="E187" s="184"/>
      <c r="F187" s="184"/>
      <c r="G187" s="184"/>
      <c r="H187" s="172">
        <v>5369</v>
      </c>
      <c r="I187" s="172"/>
      <c r="J187" s="172"/>
      <c r="K187" s="172">
        <v>4222</v>
      </c>
      <c r="L187" s="172"/>
      <c r="M187" s="173"/>
    </row>
    <row r="188" spans="1:25" ht="15.75" thickBot="1" x14ac:dyDescent="0.3">
      <c r="D188" s="292" t="s">
        <v>21</v>
      </c>
      <c r="E188" s="293"/>
      <c r="F188" s="293"/>
      <c r="G188" s="293"/>
      <c r="H188" s="172">
        <v>4293</v>
      </c>
      <c r="I188" s="172"/>
      <c r="J188" s="172"/>
      <c r="K188" s="172">
        <v>4228</v>
      </c>
      <c r="L188" s="172"/>
      <c r="M188" s="173"/>
    </row>
    <row r="189" spans="1:25" ht="15.75" thickBot="1" x14ac:dyDescent="0.3">
      <c r="D189" s="290" t="s">
        <v>1</v>
      </c>
      <c r="E189" s="291"/>
      <c r="F189" s="291"/>
      <c r="G189" s="291"/>
      <c r="H189" s="93">
        <f>SUM(H186:J188)</f>
        <v>76110</v>
      </c>
      <c r="I189" s="93"/>
      <c r="J189" s="93"/>
      <c r="K189" s="93">
        <f>SUM(K186:M188)</f>
        <v>69275</v>
      </c>
      <c r="L189" s="93"/>
      <c r="M189" s="93"/>
    </row>
    <row r="190" spans="1:25" x14ac:dyDescent="0.25">
      <c r="D190" s="36"/>
      <c r="E190" s="36"/>
      <c r="F190" s="36"/>
      <c r="G190" s="36"/>
      <c r="H190" s="37"/>
      <c r="I190" s="37"/>
      <c r="J190" s="37"/>
      <c r="K190" s="37"/>
      <c r="L190" s="37"/>
      <c r="M190" s="37"/>
    </row>
    <row r="191" spans="1:25" x14ac:dyDescent="0.25">
      <c r="D191" s="36"/>
      <c r="E191" s="36"/>
      <c r="F191" s="36"/>
      <c r="G191" s="36"/>
      <c r="H191" s="37"/>
      <c r="I191" s="37"/>
      <c r="J191" s="37"/>
      <c r="K191" s="37"/>
      <c r="L191" s="37"/>
      <c r="M191" s="37"/>
    </row>
    <row r="192" spans="1:25" x14ac:dyDescent="0.25">
      <c r="D192" s="36"/>
      <c r="E192" s="36"/>
      <c r="F192" s="36"/>
      <c r="G192" s="36"/>
      <c r="H192" s="37"/>
      <c r="I192" s="37"/>
      <c r="J192" s="37"/>
      <c r="K192" s="37"/>
      <c r="L192" s="37"/>
      <c r="M192" s="37"/>
    </row>
    <row r="193" spans="1:29" x14ac:dyDescent="0.25"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1:29" x14ac:dyDescent="0.25"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1:29" x14ac:dyDescent="0.25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1:29" x14ac:dyDescent="0.2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1:29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1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1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1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1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1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AC202" s="25"/>
    </row>
    <row r="203" spans="1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1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1:29" x14ac:dyDescent="0.25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8" spans="1:29" x14ac:dyDescent="0.25">
      <c r="A208" s="131" t="s">
        <v>174</v>
      </c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</row>
    <row r="209" spans="1:25" x14ac:dyDescent="0.25">
      <c r="A209" s="281"/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</row>
    <row r="210" spans="1:25" x14ac:dyDescent="0.25">
      <c r="A210" s="281"/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</row>
    <row r="212" spans="1:25" x14ac:dyDescent="0.25">
      <c r="A212" s="10" t="s">
        <v>144</v>
      </c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2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25" ht="15.75" thickBo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25" x14ac:dyDescent="0.25">
      <c r="D215" s="284" t="s">
        <v>49</v>
      </c>
      <c r="E215" s="285"/>
      <c r="F215" s="285"/>
      <c r="G215" s="148" t="str">
        <f>CONCATENATE(Arkusz18!A2," - ",Arkusz18!B2," r.")</f>
        <v>01.04.2024 - 30.04.2024 r.</v>
      </c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9"/>
    </row>
    <row r="216" spans="1:25" ht="31.5" customHeight="1" x14ac:dyDescent="0.25">
      <c r="D216" s="286"/>
      <c r="E216" s="287"/>
      <c r="F216" s="287"/>
      <c r="G216" s="153" t="s">
        <v>65</v>
      </c>
      <c r="H216" s="153"/>
      <c r="I216" s="153"/>
      <c r="J216" s="153" t="s">
        <v>90</v>
      </c>
      <c r="K216" s="153"/>
      <c r="L216" s="153"/>
      <c r="M216" s="153" t="s">
        <v>64</v>
      </c>
      <c r="N216" s="153"/>
      <c r="O216" s="153"/>
      <c r="P216" s="153" t="s">
        <v>89</v>
      </c>
      <c r="Q216" s="153"/>
      <c r="R216" s="165"/>
    </row>
    <row r="217" spans="1:25" x14ac:dyDescent="0.25">
      <c r="D217" s="150" t="s">
        <v>88</v>
      </c>
      <c r="E217" s="151"/>
      <c r="F217" s="151"/>
      <c r="G217" s="152">
        <f>Arkusz16!A2</f>
        <v>0</v>
      </c>
      <c r="H217" s="152"/>
      <c r="I217" s="152"/>
      <c r="J217" s="152">
        <f>Arkusz16!A3</f>
        <v>0</v>
      </c>
      <c r="K217" s="152"/>
      <c r="L217" s="152"/>
      <c r="M217" s="152">
        <f>Arkusz16!A4</f>
        <v>0</v>
      </c>
      <c r="N217" s="152"/>
      <c r="O217" s="152"/>
      <c r="P217" s="152">
        <f>Arkusz16!A5</f>
        <v>0</v>
      </c>
      <c r="Q217" s="152"/>
      <c r="R217" s="152"/>
    </row>
    <row r="218" spans="1:25" x14ac:dyDescent="0.25">
      <c r="D218" s="139" t="s">
        <v>51</v>
      </c>
      <c r="E218" s="140"/>
      <c r="F218" s="140"/>
      <c r="G218" s="141">
        <f>Arkusz16!A6</f>
        <v>236</v>
      </c>
      <c r="H218" s="141"/>
      <c r="I218" s="141"/>
      <c r="J218" s="142">
        <f>Arkusz16!A7</f>
        <v>2</v>
      </c>
      <c r="K218" s="143"/>
      <c r="L218" s="144"/>
      <c r="M218" s="142">
        <f>Arkusz16!A8</f>
        <v>0</v>
      </c>
      <c r="N218" s="143"/>
      <c r="O218" s="144"/>
      <c r="P218" s="142">
        <f>Arkusz16!A9</f>
        <v>0</v>
      </c>
      <c r="Q218" s="143"/>
      <c r="R218" s="144"/>
    </row>
    <row r="219" spans="1:25" ht="15.75" thickBot="1" x14ac:dyDescent="0.3">
      <c r="D219" s="278" t="s">
        <v>52</v>
      </c>
      <c r="E219" s="279"/>
      <c r="F219" s="279"/>
      <c r="G219" s="167">
        <f>Arkusz16!A10</f>
        <v>0</v>
      </c>
      <c r="H219" s="167"/>
      <c r="I219" s="167"/>
      <c r="J219" s="167">
        <f>Arkusz16!A11</f>
        <v>0</v>
      </c>
      <c r="K219" s="167"/>
      <c r="L219" s="167"/>
      <c r="M219" s="167">
        <f>Arkusz16!A12</f>
        <v>0</v>
      </c>
      <c r="N219" s="167"/>
      <c r="O219" s="167"/>
      <c r="P219" s="167">
        <f>Arkusz16!A13</f>
        <v>0</v>
      </c>
      <c r="Q219" s="167"/>
      <c r="R219" s="167"/>
    </row>
    <row r="220" spans="1:25" ht="15.75" thickBot="1" x14ac:dyDescent="0.3">
      <c r="D220" s="154" t="s">
        <v>50</v>
      </c>
      <c r="E220" s="155"/>
      <c r="F220" s="155"/>
      <c r="G220" s="147">
        <f>SUM(G217:I219)</f>
        <v>236</v>
      </c>
      <c r="H220" s="147"/>
      <c r="I220" s="147"/>
      <c r="J220" s="147">
        <f t="shared" ref="J220" si="5">SUM(J217:L219)</f>
        <v>2</v>
      </c>
      <c r="K220" s="147"/>
      <c r="L220" s="147"/>
      <c r="M220" s="147">
        <f t="shared" ref="M220" si="6">SUM(M217:O219)</f>
        <v>0</v>
      </c>
      <c r="N220" s="147"/>
      <c r="O220" s="147"/>
      <c r="P220" s="147">
        <f t="shared" ref="P220" si="7">SUM(P217:R219)</f>
        <v>0</v>
      </c>
      <c r="Q220" s="147"/>
      <c r="R220" s="166"/>
    </row>
    <row r="221" spans="1:25" x14ac:dyDescent="0.25">
      <c r="A221" s="39"/>
      <c r="B221" s="39"/>
      <c r="C221" s="39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3" spans="1:25" ht="15.75" thickBot="1" x14ac:dyDescent="0.3"/>
    <row r="224" spans="1:25" x14ac:dyDescent="0.25">
      <c r="D224" s="284" t="s">
        <v>49</v>
      </c>
      <c r="E224" s="285"/>
      <c r="F224" s="285"/>
      <c r="G224" s="148" t="str">
        <f>CONCATENATE(Arkusz18!C2," - ",Arkusz18!B2," r.")</f>
        <v>01.01.2024 - 30.04.2024 r.</v>
      </c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9"/>
    </row>
    <row r="225" spans="1:25" ht="32.25" customHeight="1" x14ac:dyDescent="0.25">
      <c r="D225" s="286"/>
      <c r="E225" s="287"/>
      <c r="F225" s="287"/>
      <c r="G225" s="153" t="s">
        <v>65</v>
      </c>
      <c r="H225" s="153"/>
      <c r="I225" s="153"/>
      <c r="J225" s="153" t="s">
        <v>90</v>
      </c>
      <c r="K225" s="153"/>
      <c r="L225" s="153"/>
      <c r="M225" s="153" t="s">
        <v>64</v>
      </c>
      <c r="N225" s="153"/>
      <c r="O225" s="153"/>
      <c r="P225" s="153" t="s">
        <v>89</v>
      </c>
      <c r="Q225" s="153"/>
      <c r="R225" s="165"/>
    </row>
    <row r="226" spans="1:25" x14ac:dyDescent="0.25">
      <c r="D226" s="150" t="s">
        <v>88</v>
      </c>
      <c r="E226" s="151"/>
      <c r="F226" s="151"/>
      <c r="G226" s="152">
        <f>Arkusz17!A2</f>
        <v>0</v>
      </c>
      <c r="H226" s="152"/>
      <c r="I226" s="152"/>
      <c r="J226" s="152">
        <f>Arkusz17!A3</f>
        <v>0</v>
      </c>
      <c r="K226" s="152"/>
      <c r="L226" s="152"/>
      <c r="M226" s="152">
        <f>Arkusz17!A4</f>
        <v>0</v>
      </c>
      <c r="N226" s="152"/>
      <c r="O226" s="152"/>
      <c r="P226" s="152">
        <f>Arkusz17!A5</f>
        <v>0</v>
      </c>
      <c r="Q226" s="152"/>
      <c r="R226" s="152"/>
    </row>
    <row r="227" spans="1:25" x14ac:dyDescent="0.25">
      <c r="D227" s="139" t="s">
        <v>51</v>
      </c>
      <c r="E227" s="140"/>
      <c r="F227" s="140"/>
      <c r="G227" s="141">
        <f>Arkusz17!A6</f>
        <v>1267</v>
      </c>
      <c r="H227" s="141"/>
      <c r="I227" s="141"/>
      <c r="J227" s="141">
        <f>Arkusz17!A7</f>
        <v>4</v>
      </c>
      <c r="K227" s="141"/>
      <c r="L227" s="141"/>
      <c r="M227" s="141">
        <f>Arkusz17!A8</f>
        <v>0</v>
      </c>
      <c r="N227" s="141"/>
      <c r="O227" s="141"/>
      <c r="P227" s="141">
        <f>Arkusz17!A9</f>
        <v>0</v>
      </c>
      <c r="Q227" s="141"/>
      <c r="R227" s="141"/>
    </row>
    <row r="228" spans="1:25" ht="15.75" thickBot="1" x14ac:dyDescent="0.3">
      <c r="D228" s="278" t="s">
        <v>52</v>
      </c>
      <c r="E228" s="279"/>
      <c r="F228" s="279"/>
      <c r="G228" s="167">
        <f>Arkusz17!A10</f>
        <v>0</v>
      </c>
      <c r="H228" s="167"/>
      <c r="I228" s="167"/>
      <c r="J228" s="167">
        <f>Arkusz17!A11</f>
        <v>0</v>
      </c>
      <c r="K228" s="167"/>
      <c r="L228" s="167"/>
      <c r="M228" s="167">
        <f>Arkusz17!A12</f>
        <v>0</v>
      </c>
      <c r="N228" s="167"/>
      <c r="O228" s="167"/>
      <c r="P228" s="167">
        <f>Arkusz17!A13</f>
        <v>0</v>
      </c>
      <c r="Q228" s="167"/>
      <c r="R228" s="167"/>
    </row>
    <row r="229" spans="1:25" ht="15.75" thickBot="1" x14ac:dyDescent="0.3">
      <c r="D229" s="154" t="s">
        <v>50</v>
      </c>
      <c r="E229" s="155"/>
      <c r="F229" s="155"/>
      <c r="G229" s="147">
        <f>SUM(G226:I228)</f>
        <v>1267</v>
      </c>
      <c r="H229" s="147"/>
      <c r="I229" s="147"/>
      <c r="J229" s="147">
        <f t="shared" ref="J229" si="8">SUM(J226:L228)</f>
        <v>4</v>
      </c>
      <c r="K229" s="147"/>
      <c r="L229" s="147"/>
      <c r="M229" s="147">
        <f t="shared" ref="M229" si="9">SUM(M226:O228)</f>
        <v>0</v>
      </c>
      <c r="N229" s="147"/>
      <c r="O229" s="147"/>
      <c r="P229" s="147">
        <f t="shared" ref="P229" si="10">SUM(P226:R228)</f>
        <v>0</v>
      </c>
      <c r="Q229" s="147"/>
      <c r="R229" s="166"/>
    </row>
    <row r="232" spans="1:25" x14ac:dyDescent="0.25">
      <c r="A232" s="280" t="s">
        <v>169</v>
      </c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  <c r="W232" s="281"/>
      <c r="X232" s="281"/>
      <c r="Y232" s="281"/>
    </row>
    <row r="233" spans="1:25" x14ac:dyDescent="0.25">
      <c r="A233" s="281"/>
      <c r="B233" s="281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  <c r="W233" s="281"/>
      <c r="X233" s="281"/>
      <c r="Y233" s="281"/>
    </row>
    <row r="234" spans="1:25" x14ac:dyDescent="0.25">
      <c r="A234" s="281"/>
      <c r="B234" s="281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</row>
    <row r="236" spans="1:25" ht="18.75" x14ac:dyDescent="0.25">
      <c r="A236" s="8" t="s">
        <v>67</v>
      </c>
      <c r="F236" s="9"/>
    </row>
    <row r="237" spans="1:25" x14ac:dyDescent="0.25">
      <c r="F237" s="9"/>
    </row>
    <row r="238" spans="1:25" x14ac:dyDescent="0.25">
      <c r="A238" s="243" t="s">
        <v>145</v>
      </c>
      <c r="B238" s="243"/>
      <c r="C238" s="243"/>
      <c r="D238" s="243"/>
      <c r="E238" s="243"/>
      <c r="F238" s="243"/>
      <c r="G238" s="243"/>
      <c r="H238" s="243"/>
      <c r="I238" s="243"/>
      <c r="J238" s="243"/>
      <c r="K238" s="243"/>
      <c r="L238" s="243"/>
      <c r="M238" s="243"/>
      <c r="N238" s="243"/>
      <c r="O238" s="243"/>
      <c r="P238" s="243"/>
      <c r="Q238" s="243"/>
      <c r="R238" s="243"/>
      <c r="S238" s="243"/>
      <c r="T238" s="243"/>
      <c r="U238" s="243"/>
    </row>
    <row r="239" spans="1:2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1:25" ht="15.75" thickBo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3:22" x14ac:dyDescent="0.25">
      <c r="C241" s="161" t="s">
        <v>0</v>
      </c>
      <c r="D241" s="162"/>
      <c r="E241" s="162"/>
      <c r="F241" s="162"/>
      <c r="G241" s="157" t="str">
        <f>CONCATENATE(Arkusz18!A2," - ",Arkusz18!B2," r.")</f>
        <v>01.04.2024 - 30.04.2024 r.</v>
      </c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9"/>
    </row>
    <row r="242" spans="3:22" x14ac:dyDescent="0.25">
      <c r="C242" s="163"/>
      <c r="D242" s="164"/>
      <c r="E242" s="164"/>
      <c r="F242" s="164"/>
      <c r="G242" s="113" t="s">
        <v>31</v>
      </c>
      <c r="H242" s="117"/>
      <c r="I242" s="117"/>
      <c r="J242" s="156"/>
      <c r="K242" s="113" t="s">
        <v>32</v>
      </c>
      <c r="L242" s="117"/>
      <c r="M242" s="117"/>
      <c r="N242" s="156"/>
      <c r="O242" s="113" t="s">
        <v>103</v>
      </c>
      <c r="P242" s="117"/>
      <c r="Q242" s="117"/>
      <c r="R242" s="156"/>
      <c r="S242" s="113" t="s">
        <v>55</v>
      </c>
      <c r="T242" s="117"/>
      <c r="U242" s="117"/>
      <c r="V242" s="114"/>
    </row>
    <row r="243" spans="3:22" x14ac:dyDescent="0.25">
      <c r="C243" s="163"/>
      <c r="D243" s="164"/>
      <c r="E243" s="164"/>
      <c r="F243" s="164"/>
      <c r="G243" s="115" t="s">
        <v>30</v>
      </c>
      <c r="H243" s="116"/>
      <c r="I243" s="113" t="s">
        <v>10</v>
      </c>
      <c r="J243" s="156"/>
      <c r="K243" s="115" t="s">
        <v>33</v>
      </c>
      <c r="L243" s="116"/>
      <c r="M243" s="113" t="s">
        <v>10</v>
      </c>
      <c r="N243" s="156"/>
      <c r="O243" s="115" t="s">
        <v>30</v>
      </c>
      <c r="P243" s="116"/>
      <c r="Q243" s="113" t="s">
        <v>10</v>
      </c>
      <c r="R243" s="156"/>
      <c r="S243" s="115" t="s">
        <v>30</v>
      </c>
      <c r="T243" s="116"/>
      <c r="U243" s="113" t="s">
        <v>10</v>
      </c>
      <c r="V243" s="114"/>
    </row>
    <row r="244" spans="3:22" x14ac:dyDescent="0.25">
      <c r="C244" s="145" t="str">
        <f>Arkusz2!B2</f>
        <v>UKRAINA</v>
      </c>
      <c r="D244" s="146"/>
      <c r="E244" s="146"/>
      <c r="F244" s="146"/>
      <c r="G244" s="91">
        <f>Arkusz2!F2</f>
        <v>230</v>
      </c>
      <c r="H244" s="92"/>
      <c r="I244" s="91">
        <f>Arkusz2!F8</f>
        <v>303</v>
      </c>
      <c r="J244" s="92"/>
      <c r="K244" s="91">
        <f>SUM(Arkusz2!F14,-G244)</f>
        <v>27</v>
      </c>
      <c r="L244" s="92"/>
      <c r="M244" s="91">
        <f>SUM(Arkusz2!F20,-I244)</f>
        <v>55</v>
      </c>
      <c r="N244" s="92"/>
      <c r="O244" s="91">
        <f>Arkusz2!F26</f>
        <v>1</v>
      </c>
      <c r="P244" s="92"/>
      <c r="Q244" s="91">
        <f>Arkusz2!F32</f>
        <v>1</v>
      </c>
      <c r="R244" s="92"/>
      <c r="S244" s="91">
        <f>SUM(Arkusz2!F14,O244)</f>
        <v>258</v>
      </c>
      <c r="T244" s="92"/>
      <c r="U244" s="91">
        <f>SUM(Arkusz2!F20,Q244)</f>
        <v>359</v>
      </c>
      <c r="V244" s="118"/>
    </row>
    <row r="245" spans="3:22" x14ac:dyDescent="0.25">
      <c r="C245" s="78" t="str">
        <f>Arkusz2!B3</f>
        <v>BIAŁORUŚ</v>
      </c>
      <c r="D245" s="79"/>
      <c r="E245" s="79"/>
      <c r="F245" s="79"/>
      <c r="G245" s="107">
        <f>Arkusz2!F3</f>
        <v>247</v>
      </c>
      <c r="H245" s="108"/>
      <c r="I245" s="107">
        <f>Arkusz2!F9</f>
        <v>313</v>
      </c>
      <c r="J245" s="108"/>
      <c r="K245" s="107">
        <f>SUM(Arkusz2!F15,-G245)</f>
        <v>12</v>
      </c>
      <c r="L245" s="108"/>
      <c r="M245" s="107">
        <f>SUM(Arkusz2!F21,-I245)</f>
        <v>21</v>
      </c>
      <c r="N245" s="108"/>
      <c r="O245" s="107">
        <f>Arkusz2!F27</f>
        <v>3</v>
      </c>
      <c r="P245" s="108"/>
      <c r="Q245" s="107">
        <f>Arkusz2!F33</f>
        <v>3</v>
      </c>
      <c r="R245" s="108"/>
      <c r="S245" s="107">
        <f>SUM(Arkusz2!F15,O245)</f>
        <v>262</v>
      </c>
      <c r="T245" s="108"/>
      <c r="U245" s="107">
        <f>SUM(Arkusz2!F21,Q245)</f>
        <v>337</v>
      </c>
      <c r="V245" s="160"/>
    </row>
    <row r="246" spans="3:22" x14ac:dyDescent="0.25">
      <c r="C246" s="145" t="str">
        <f>Arkusz2!B4</f>
        <v>ROSJA</v>
      </c>
      <c r="D246" s="146"/>
      <c r="E246" s="146"/>
      <c r="F246" s="146"/>
      <c r="G246" s="91">
        <f>Arkusz2!F4</f>
        <v>26</v>
      </c>
      <c r="H246" s="92"/>
      <c r="I246" s="91">
        <f>Arkusz2!F10</f>
        <v>41</v>
      </c>
      <c r="J246" s="92"/>
      <c r="K246" s="91">
        <f>SUM(Arkusz2!F16,-G246)</f>
        <v>23</v>
      </c>
      <c r="L246" s="92"/>
      <c r="M246" s="91">
        <f>SUM(Arkusz2!F22,-I246)</f>
        <v>32</v>
      </c>
      <c r="N246" s="92"/>
      <c r="O246" s="91">
        <f>Arkusz2!F28</f>
        <v>5</v>
      </c>
      <c r="P246" s="92"/>
      <c r="Q246" s="91">
        <f>Arkusz2!F34</f>
        <v>6</v>
      </c>
      <c r="R246" s="92"/>
      <c r="S246" s="91">
        <f>SUM(Arkusz2!F16,O246)</f>
        <v>54</v>
      </c>
      <c r="T246" s="92"/>
      <c r="U246" s="91">
        <f>SUM(Arkusz2!F22,Q246)</f>
        <v>79</v>
      </c>
      <c r="V246" s="118"/>
    </row>
    <row r="247" spans="3:22" x14ac:dyDescent="0.25">
      <c r="C247" s="78" t="str">
        <f>Arkusz2!B5</f>
        <v>SOMALIA</v>
      </c>
      <c r="D247" s="79"/>
      <c r="E247" s="79"/>
      <c r="F247" s="79"/>
      <c r="G247" s="107">
        <f>Arkusz2!F5</f>
        <v>64</v>
      </c>
      <c r="H247" s="108"/>
      <c r="I247" s="107">
        <f>Arkusz2!F11</f>
        <v>64</v>
      </c>
      <c r="J247" s="108"/>
      <c r="K247" s="107">
        <f>SUM(Arkusz2!F17,-G247)</f>
        <v>8</v>
      </c>
      <c r="L247" s="108"/>
      <c r="M247" s="107">
        <f>SUM(Arkusz2!F23,-I247)</f>
        <v>14</v>
      </c>
      <c r="N247" s="108"/>
      <c r="O247" s="107">
        <f>Arkusz2!F29</f>
        <v>0</v>
      </c>
      <c r="P247" s="108"/>
      <c r="Q247" s="107">
        <f>Arkusz2!F35</f>
        <v>0</v>
      </c>
      <c r="R247" s="108"/>
      <c r="S247" s="107">
        <f>SUM(Arkusz2!F17,O247)</f>
        <v>72</v>
      </c>
      <c r="T247" s="108"/>
      <c r="U247" s="107">
        <f>SUM(Arkusz2!F23,Q247)</f>
        <v>78</v>
      </c>
      <c r="V247" s="160"/>
    </row>
    <row r="248" spans="3:22" x14ac:dyDescent="0.25">
      <c r="C248" s="145" t="str">
        <f>Arkusz2!B6</f>
        <v>ETIOPIA</v>
      </c>
      <c r="D248" s="146"/>
      <c r="E248" s="146"/>
      <c r="F248" s="146"/>
      <c r="G248" s="91">
        <f>Arkusz2!F6</f>
        <v>53</v>
      </c>
      <c r="H248" s="92"/>
      <c r="I248" s="91">
        <f>Arkusz2!F12</f>
        <v>53</v>
      </c>
      <c r="J248" s="92"/>
      <c r="K248" s="91">
        <f>SUM(Arkusz2!F18,-G248)</f>
        <v>2</v>
      </c>
      <c r="L248" s="92"/>
      <c r="M248" s="91">
        <f>SUM(Arkusz2!F24,-I248)</f>
        <v>2</v>
      </c>
      <c r="N248" s="92"/>
      <c r="O248" s="91">
        <f>Arkusz2!F30</f>
        <v>0</v>
      </c>
      <c r="P248" s="92"/>
      <c r="Q248" s="91">
        <f>Arkusz2!F36</f>
        <v>0</v>
      </c>
      <c r="R248" s="92"/>
      <c r="S248" s="91">
        <f>SUM(Arkusz2!F18,O248)</f>
        <v>55</v>
      </c>
      <c r="T248" s="92"/>
      <c r="U248" s="91">
        <f>SUM(Arkusz2!F24,Q248)</f>
        <v>55</v>
      </c>
      <c r="V248" s="118"/>
    </row>
    <row r="249" spans="3:22" ht="15.75" thickBot="1" x14ac:dyDescent="0.3">
      <c r="C249" s="170" t="str">
        <f>Arkusz2!B7</f>
        <v>Pozostałe</v>
      </c>
      <c r="D249" s="171"/>
      <c r="E249" s="171"/>
      <c r="F249" s="171"/>
      <c r="G249" s="198">
        <f>Arkusz2!F7</f>
        <v>239</v>
      </c>
      <c r="H249" s="199"/>
      <c r="I249" s="198">
        <f>Arkusz2!F13</f>
        <v>262</v>
      </c>
      <c r="J249" s="199"/>
      <c r="K249" s="198">
        <f>SUM(Arkusz2!F19,-G249)</f>
        <v>27</v>
      </c>
      <c r="L249" s="199"/>
      <c r="M249" s="198">
        <f>SUM(Arkusz2!F25,-I249)</f>
        <v>41</v>
      </c>
      <c r="N249" s="199"/>
      <c r="O249" s="198">
        <f>Arkusz2!F31</f>
        <v>6</v>
      </c>
      <c r="P249" s="199"/>
      <c r="Q249" s="198">
        <f>Arkusz2!F37</f>
        <v>9</v>
      </c>
      <c r="R249" s="199"/>
      <c r="S249" s="198">
        <f>SUM(Arkusz2!F19,O249)</f>
        <v>272</v>
      </c>
      <c r="T249" s="199"/>
      <c r="U249" s="198">
        <f>SUM(Arkusz2!F25,Q249)</f>
        <v>312</v>
      </c>
      <c r="V249" s="246"/>
    </row>
    <row r="250" spans="3:22" ht="15.75" thickBot="1" x14ac:dyDescent="0.3">
      <c r="C250" s="168" t="s">
        <v>1</v>
      </c>
      <c r="D250" s="169"/>
      <c r="E250" s="169"/>
      <c r="F250" s="169"/>
      <c r="G250" s="178">
        <f>SUM(G244:G249)</f>
        <v>859</v>
      </c>
      <c r="H250" s="179"/>
      <c r="I250" s="178">
        <f>SUM(I244:I249)</f>
        <v>1036</v>
      </c>
      <c r="J250" s="179"/>
      <c r="K250" s="178">
        <f>SUM(K244:K249)</f>
        <v>99</v>
      </c>
      <c r="L250" s="179"/>
      <c r="M250" s="178">
        <f>SUM(M244:M249)</f>
        <v>165</v>
      </c>
      <c r="N250" s="179"/>
      <c r="O250" s="178">
        <f>SUM(O244:O249)</f>
        <v>15</v>
      </c>
      <c r="P250" s="179"/>
      <c r="Q250" s="178">
        <f>SUM(Q244:Q249)</f>
        <v>19</v>
      </c>
      <c r="R250" s="179"/>
      <c r="S250" s="178">
        <f>SUM(S244:S249)</f>
        <v>973</v>
      </c>
      <c r="T250" s="179"/>
      <c r="U250" s="178">
        <f>SUM(U244:U249)</f>
        <v>1220</v>
      </c>
      <c r="V250" s="245"/>
    </row>
    <row r="254" spans="3:22" x14ac:dyDescent="0.25">
      <c r="M254" s="11"/>
      <c r="N254" s="11"/>
      <c r="O254" s="11"/>
      <c r="P254" s="11"/>
      <c r="Q254" s="11"/>
      <c r="R254" s="11"/>
      <c r="S254" s="11"/>
    </row>
    <row r="255" spans="3:22" x14ac:dyDescent="0.25">
      <c r="M255" s="11"/>
      <c r="N255" s="11"/>
      <c r="O255" s="11"/>
      <c r="P255" s="11"/>
      <c r="Q255" s="11"/>
      <c r="R255" s="11"/>
      <c r="S255" s="11"/>
    </row>
    <row r="256" spans="3:22" x14ac:dyDescent="0.25">
      <c r="M256" s="11"/>
      <c r="N256" s="11"/>
      <c r="O256" s="11"/>
      <c r="P256" s="11"/>
      <c r="Q256" s="11"/>
      <c r="R256" s="11"/>
      <c r="S256" s="11"/>
    </row>
    <row r="257" spans="1:19" x14ac:dyDescent="0.25">
      <c r="M257" s="11"/>
      <c r="N257" s="11"/>
      <c r="O257" s="11"/>
      <c r="P257" s="11"/>
      <c r="Q257" s="11"/>
      <c r="R257" s="11"/>
      <c r="S257" s="11"/>
    </row>
    <row r="258" spans="1:19" x14ac:dyDescent="0.25">
      <c r="M258" s="11"/>
      <c r="N258" s="11"/>
      <c r="O258" s="11"/>
      <c r="P258" s="11"/>
      <c r="Q258" s="11"/>
      <c r="R258" s="11"/>
      <c r="S258" s="11"/>
    </row>
    <row r="259" spans="1:19" x14ac:dyDescent="0.25">
      <c r="M259" s="11"/>
      <c r="N259" s="11"/>
      <c r="O259" s="11"/>
      <c r="P259" s="11"/>
      <c r="Q259" s="11"/>
      <c r="R259" s="11"/>
      <c r="S259" s="11"/>
    </row>
    <row r="260" spans="1:19" x14ac:dyDescent="0.25">
      <c r="M260" s="11"/>
      <c r="N260" s="11"/>
      <c r="O260" s="11"/>
      <c r="P260" s="11"/>
      <c r="Q260" s="11"/>
      <c r="R260" s="11"/>
      <c r="S260" s="11"/>
    </row>
    <row r="261" spans="1:19" x14ac:dyDescent="0.25">
      <c r="M261" s="11"/>
      <c r="N261" s="11"/>
      <c r="O261" s="11"/>
      <c r="P261" s="11"/>
      <c r="Q261" s="11"/>
      <c r="R261" s="11"/>
      <c r="S261" s="11"/>
    </row>
    <row r="262" spans="1:19" x14ac:dyDescent="0.25">
      <c r="D262" s="200"/>
      <c r="E262" s="200"/>
    </row>
    <row r="266" spans="1:19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72" spans="1:19" ht="15.75" thickBot="1" x14ac:dyDescent="0.3"/>
    <row r="273" spans="1:26" x14ac:dyDescent="0.25">
      <c r="C273" s="161" t="s">
        <v>0</v>
      </c>
      <c r="D273" s="162"/>
      <c r="E273" s="162"/>
      <c r="F273" s="162"/>
      <c r="G273" s="211" t="str">
        <f>CONCATENATE(Arkusz18!C2," - ",Arkusz18!B2," r.")</f>
        <v>01.01.2024 - 30.04.2024 r.</v>
      </c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2"/>
    </row>
    <row r="274" spans="1:26" x14ac:dyDescent="0.25">
      <c r="C274" s="163"/>
      <c r="D274" s="164"/>
      <c r="E274" s="164"/>
      <c r="F274" s="164"/>
      <c r="G274" s="164" t="s">
        <v>31</v>
      </c>
      <c r="H274" s="164"/>
      <c r="I274" s="164"/>
      <c r="J274" s="164"/>
      <c r="K274" s="164" t="s">
        <v>32</v>
      </c>
      <c r="L274" s="164"/>
      <c r="M274" s="164"/>
      <c r="N274" s="164"/>
      <c r="O274" s="164" t="s">
        <v>136</v>
      </c>
      <c r="P274" s="164"/>
      <c r="Q274" s="164"/>
      <c r="R274" s="164"/>
      <c r="S274" s="164" t="s">
        <v>55</v>
      </c>
      <c r="T274" s="164"/>
      <c r="U274" s="164"/>
      <c r="V274" s="244"/>
    </row>
    <row r="275" spans="1:26" x14ac:dyDescent="0.25">
      <c r="C275" s="163"/>
      <c r="D275" s="164"/>
      <c r="E275" s="164"/>
      <c r="F275" s="164"/>
      <c r="G275" s="229" t="s">
        <v>30</v>
      </c>
      <c r="H275" s="229"/>
      <c r="I275" s="164" t="s">
        <v>10</v>
      </c>
      <c r="J275" s="164"/>
      <c r="K275" s="229" t="s">
        <v>33</v>
      </c>
      <c r="L275" s="229"/>
      <c r="M275" s="164" t="s">
        <v>10</v>
      </c>
      <c r="N275" s="164"/>
      <c r="O275" s="229" t="s">
        <v>30</v>
      </c>
      <c r="P275" s="229"/>
      <c r="Q275" s="164" t="s">
        <v>10</v>
      </c>
      <c r="R275" s="164"/>
      <c r="S275" s="229" t="s">
        <v>30</v>
      </c>
      <c r="T275" s="229"/>
      <c r="U275" s="164" t="s">
        <v>10</v>
      </c>
      <c r="V275" s="244"/>
    </row>
    <row r="276" spans="1:26" x14ac:dyDescent="0.25">
      <c r="C276" s="145" t="str">
        <f>Arkusz3!B2</f>
        <v>UKRAINA</v>
      </c>
      <c r="D276" s="146"/>
      <c r="E276" s="146"/>
      <c r="F276" s="146"/>
      <c r="G276" s="127">
        <f>Arkusz3!F2</f>
        <v>1000</v>
      </c>
      <c r="H276" s="127"/>
      <c r="I276" s="127">
        <f>Arkusz3!F8</f>
        <v>1440</v>
      </c>
      <c r="J276" s="127"/>
      <c r="K276" s="127">
        <f>SUM(Arkusz3!F14,-G276)</f>
        <v>40</v>
      </c>
      <c r="L276" s="127"/>
      <c r="M276" s="127">
        <f>SUM(Arkusz3!F20,-I276)</f>
        <v>96</v>
      </c>
      <c r="N276" s="127"/>
      <c r="O276" s="127">
        <f>Arkusz3!F26</f>
        <v>1</v>
      </c>
      <c r="P276" s="127"/>
      <c r="Q276" s="127">
        <f>Arkusz3!F32</f>
        <v>1</v>
      </c>
      <c r="R276" s="127"/>
      <c r="S276" s="127">
        <f>SUM(Arkusz3!F14,O276)</f>
        <v>1041</v>
      </c>
      <c r="T276" s="127"/>
      <c r="U276" s="127">
        <f>SUM(Arkusz3!F20,Q276)</f>
        <v>1537</v>
      </c>
      <c r="V276" s="241"/>
    </row>
    <row r="277" spans="1:26" x14ac:dyDescent="0.25">
      <c r="C277" s="78" t="str">
        <f>Arkusz3!B3</f>
        <v>BIAŁORUŚ</v>
      </c>
      <c r="D277" s="79"/>
      <c r="E277" s="79"/>
      <c r="F277" s="79"/>
      <c r="G277" s="240">
        <f>Arkusz3!F3</f>
        <v>1016</v>
      </c>
      <c r="H277" s="240"/>
      <c r="I277" s="240">
        <f>Arkusz3!F9</f>
        <v>1281</v>
      </c>
      <c r="J277" s="240"/>
      <c r="K277" s="240">
        <f>SUM(Arkusz3!F15,-G277)</f>
        <v>22</v>
      </c>
      <c r="L277" s="240"/>
      <c r="M277" s="240">
        <f>SUM(Arkusz3!F21,-I277)</f>
        <v>46</v>
      </c>
      <c r="N277" s="240"/>
      <c r="O277" s="240">
        <f>Arkusz3!F27</f>
        <v>4</v>
      </c>
      <c r="P277" s="240"/>
      <c r="Q277" s="240">
        <f>Arkusz3!F33</f>
        <v>4</v>
      </c>
      <c r="R277" s="240"/>
      <c r="S277" s="240">
        <f>SUM(Arkusz3!F15,O277)</f>
        <v>1042</v>
      </c>
      <c r="T277" s="240"/>
      <c r="U277" s="240">
        <f>SUM(Arkusz3!F21,Q277)</f>
        <v>1331</v>
      </c>
      <c r="V277" s="247"/>
    </row>
    <row r="278" spans="1:26" x14ac:dyDescent="0.25">
      <c r="C278" s="145" t="str">
        <f>Arkusz3!B4</f>
        <v>ROSJA</v>
      </c>
      <c r="D278" s="146"/>
      <c r="E278" s="146"/>
      <c r="F278" s="146"/>
      <c r="G278" s="127">
        <f>Arkusz3!F4</f>
        <v>123</v>
      </c>
      <c r="H278" s="127"/>
      <c r="I278" s="127">
        <f>Arkusz3!F10</f>
        <v>203</v>
      </c>
      <c r="J278" s="127"/>
      <c r="K278" s="127">
        <f>SUM(Arkusz3!F16,-G278)</f>
        <v>114</v>
      </c>
      <c r="L278" s="127"/>
      <c r="M278" s="127">
        <f>SUM(Arkusz3!F22,-I278)</f>
        <v>166</v>
      </c>
      <c r="N278" s="127"/>
      <c r="O278" s="127">
        <f>Arkusz3!F28</f>
        <v>11</v>
      </c>
      <c r="P278" s="127"/>
      <c r="Q278" s="127">
        <f>Arkusz3!F34</f>
        <v>30</v>
      </c>
      <c r="R278" s="127"/>
      <c r="S278" s="127">
        <f>SUM(Arkusz3!F16,O278)</f>
        <v>248</v>
      </c>
      <c r="T278" s="127"/>
      <c r="U278" s="127">
        <f>SUM(Arkusz3!F22,Q278)</f>
        <v>399</v>
      </c>
      <c r="V278" s="241"/>
    </row>
    <row r="279" spans="1:26" x14ac:dyDescent="0.25">
      <c r="C279" s="78" t="str">
        <f>Arkusz3!B5</f>
        <v>SOMALIA</v>
      </c>
      <c r="D279" s="79"/>
      <c r="E279" s="79"/>
      <c r="F279" s="79"/>
      <c r="G279" s="240">
        <f>Arkusz3!F5</f>
        <v>73</v>
      </c>
      <c r="H279" s="240"/>
      <c r="I279" s="240">
        <f>Arkusz3!F11</f>
        <v>74</v>
      </c>
      <c r="J279" s="240"/>
      <c r="K279" s="240">
        <f>SUM(Arkusz3!F17,-G279)</f>
        <v>8</v>
      </c>
      <c r="L279" s="240"/>
      <c r="M279" s="240">
        <f>SUM(Arkusz3!F23,-I279)</f>
        <v>14</v>
      </c>
      <c r="N279" s="240"/>
      <c r="O279" s="240">
        <f>Arkusz3!F29</f>
        <v>0</v>
      </c>
      <c r="P279" s="240"/>
      <c r="Q279" s="240">
        <f>Arkusz3!F35</f>
        <v>0</v>
      </c>
      <c r="R279" s="240"/>
      <c r="S279" s="240">
        <f>SUM(Arkusz3!F17,O279)</f>
        <v>81</v>
      </c>
      <c r="T279" s="240"/>
      <c r="U279" s="240">
        <f>SUM(Arkusz3!F23,Q279)</f>
        <v>88</v>
      </c>
      <c r="V279" s="247"/>
    </row>
    <row r="280" spans="1:26" x14ac:dyDescent="0.25">
      <c r="C280" s="145" t="str">
        <f>Arkusz3!B6</f>
        <v>ETIOPIA</v>
      </c>
      <c r="D280" s="146"/>
      <c r="E280" s="146"/>
      <c r="F280" s="146"/>
      <c r="G280" s="127">
        <f>Arkusz3!F6</f>
        <v>82</v>
      </c>
      <c r="H280" s="127"/>
      <c r="I280" s="127">
        <f>Arkusz3!F12</f>
        <v>82</v>
      </c>
      <c r="J280" s="127"/>
      <c r="K280" s="127">
        <f>SUM(Arkusz3!F18,-G280)</f>
        <v>2</v>
      </c>
      <c r="L280" s="127"/>
      <c r="M280" s="127">
        <f>SUM(Arkusz3!F24,-I280)</f>
        <v>2</v>
      </c>
      <c r="N280" s="127"/>
      <c r="O280" s="127">
        <f>Arkusz3!F30</f>
        <v>0</v>
      </c>
      <c r="P280" s="127"/>
      <c r="Q280" s="127">
        <f>Arkusz3!F36</f>
        <v>0</v>
      </c>
      <c r="R280" s="127"/>
      <c r="S280" s="127">
        <f>SUM(Arkusz3!F18,O280)</f>
        <v>84</v>
      </c>
      <c r="T280" s="127"/>
      <c r="U280" s="127">
        <f>SUM(Arkusz3!F24,Q280)</f>
        <v>84</v>
      </c>
      <c r="V280" s="241"/>
    </row>
    <row r="281" spans="1:26" ht="15.75" thickBot="1" x14ac:dyDescent="0.3">
      <c r="C281" s="170" t="str">
        <f>Arkusz3!B7</f>
        <v>Pozostałe</v>
      </c>
      <c r="D281" s="171"/>
      <c r="E281" s="171"/>
      <c r="F281" s="171"/>
      <c r="G281" s="239">
        <f>Arkusz3!F7</f>
        <v>503</v>
      </c>
      <c r="H281" s="239"/>
      <c r="I281" s="239">
        <f>Arkusz3!F13</f>
        <v>583</v>
      </c>
      <c r="J281" s="239"/>
      <c r="K281" s="239">
        <f>SUM(Arkusz3!F19,-G281)</f>
        <v>97</v>
      </c>
      <c r="L281" s="239"/>
      <c r="M281" s="239">
        <f>SUM(Arkusz3!F25,-I281)</f>
        <v>144</v>
      </c>
      <c r="N281" s="239"/>
      <c r="O281" s="239">
        <f>Arkusz3!F31</f>
        <v>28</v>
      </c>
      <c r="P281" s="239"/>
      <c r="Q281" s="239">
        <f>Arkusz3!F37</f>
        <v>32</v>
      </c>
      <c r="R281" s="239"/>
      <c r="S281" s="239">
        <f>SUM(Arkusz3!F19,O281)</f>
        <v>628</v>
      </c>
      <c r="T281" s="239"/>
      <c r="U281" s="239">
        <f>SUM(Arkusz3!F25,Q281)</f>
        <v>759</v>
      </c>
      <c r="V281" s="250"/>
    </row>
    <row r="282" spans="1:26" x14ac:dyDescent="0.25">
      <c r="C282" s="201" t="s">
        <v>1</v>
      </c>
      <c r="D282" s="202"/>
      <c r="E282" s="202"/>
      <c r="F282" s="202"/>
      <c r="G282" s="128">
        <f>SUM(G276:G281)</f>
        <v>2797</v>
      </c>
      <c r="H282" s="128"/>
      <c r="I282" s="128">
        <f>SUM(I276:I281)</f>
        <v>3663</v>
      </c>
      <c r="J282" s="128"/>
      <c r="K282" s="128">
        <f>SUM(K276:K281)</f>
        <v>283</v>
      </c>
      <c r="L282" s="128"/>
      <c r="M282" s="128">
        <f>SUM(M276:M281)</f>
        <v>468</v>
      </c>
      <c r="N282" s="128"/>
      <c r="O282" s="128">
        <f>SUM(O276:O281)</f>
        <v>44</v>
      </c>
      <c r="P282" s="128"/>
      <c r="Q282" s="128">
        <f>SUM(Q276:Q281)</f>
        <v>67</v>
      </c>
      <c r="R282" s="128"/>
      <c r="S282" s="128">
        <f>SUM(S276:S281)</f>
        <v>3124</v>
      </c>
      <c r="T282" s="128"/>
      <c r="U282" s="128">
        <f>SUM(U276:U281)</f>
        <v>4198</v>
      </c>
      <c r="V282" s="129"/>
    </row>
    <row r="283" spans="1:26" x14ac:dyDescent="0.25">
      <c r="A283" s="4"/>
      <c r="B283" s="12"/>
      <c r="C283" s="13"/>
      <c r="D283" s="13"/>
      <c r="E283" s="13"/>
      <c r="F283" s="13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2"/>
    </row>
    <row r="284" spans="1:26" x14ac:dyDescent="0.25">
      <c r="A284" s="203" t="s">
        <v>138</v>
      </c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6"/>
      <c r="Z285" s="15"/>
    </row>
    <row r="289" spans="1:26" x14ac:dyDescent="0.25">
      <c r="M289" s="11"/>
      <c r="N289" s="11"/>
      <c r="O289" s="11"/>
      <c r="P289" s="11"/>
      <c r="Q289" s="11"/>
      <c r="R289" s="11"/>
      <c r="S289" s="11"/>
    </row>
    <row r="290" spans="1:26" x14ac:dyDescent="0.25">
      <c r="M290" s="11"/>
      <c r="N290" s="11"/>
      <c r="O290" s="11"/>
      <c r="P290" s="11"/>
      <c r="Q290" s="11"/>
      <c r="R290" s="11"/>
      <c r="S290" s="11"/>
    </row>
    <row r="291" spans="1:26" x14ac:dyDescent="0.25">
      <c r="M291" s="11"/>
      <c r="N291" s="11"/>
      <c r="O291" s="11"/>
      <c r="P291" s="11"/>
      <c r="Q291" s="11"/>
      <c r="R291" s="11"/>
      <c r="S291" s="11"/>
    </row>
    <row r="292" spans="1:26" x14ac:dyDescent="0.25">
      <c r="M292" s="11"/>
      <c r="N292" s="11"/>
      <c r="O292" s="11"/>
      <c r="P292" s="11"/>
      <c r="Q292" s="11"/>
      <c r="R292" s="11"/>
      <c r="S292" s="11"/>
    </row>
    <row r="293" spans="1:26" x14ac:dyDescent="0.25">
      <c r="M293" s="11"/>
      <c r="N293" s="11"/>
      <c r="O293" s="11"/>
      <c r="P293" s="11"/>
      <c r="Q293" s="11"/>
      <c r="R293" s="11"/>
      <c r="S293" s="11"/>
    </row>
    <row r="294" spans="1:26" x14ac:dyDescent="0.25">
      <c r="M294" s="11"/>
      <c r="N294" s="11"/>
      <c r="O294" s="11"/>
      <c r="P294" s="11"/>
      <c r="Q294" s="11"/>
      <c r="R294" s="11"/>
      <c r="S294" s="11"/>
    </row>
    <row r="295" spans="1:26" x14ac:dyDescent="0.25">
      <c r="M295" s="11"/>
      <c r="N295" s="11"/>
      <c r="O295" s="11"/>
      <c r="P295" s="11"/>
      <c r="Q295" s="11"/>
      <c r="R295" s="11"/>
      <c r="S295" s="11"/>
    </row>
    <row r="296" spans="1:26" x14ac:dyDescent="0.25">
      <c r="M296" s="11"/>
      <c r="N296" s="11"/>
      <c r="O296" s="11"/>
      <c r="P296" s="11"/>
      <c r="Q296" s="11"/>
      <c r="R296" s="11"/>
      <c r="S296" s="11"/>
    </row>
    <row r="297" spans="1:26" x14ac:dyDescent="0.25">
      <c r="D297" s="200"/>
      <c r="E297" s="200"/>
    </row>
    <row r="302" spans="1:26" x14ac:dyDescent="0.25">
      <c r="V302" s="17"/>
      <c r="W302" s="17"/>
      <c r="X302" s="17"/>
      <c r="Y302" s="18"/>
      <c r="Z302" s="17"/>
    </row>
    <row r="303" spans="1:26" x14ac:dyDescent="0.25">
      <c r="V303" s="17"/>
      <c r="W303" s="17"/>
      <c r="X303" s="17"/>
      <c r="Y303" s="18"/>
      <c r="Z303" s="17"/>
    </row>
    <row r="304" spans="1:26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7"/>
      <c r="W304" s="17"/>
      <c r="X304" s="17"/>
      <c r="Y304" s="18"/>
      <c r="Z304" s="17"/>
    </row>
    <row r="305" spans="1:26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7"/>
      <c r="W305" s="17"/>
      <c r="X305" s="17"/>
      <c r="Y305" s="18"/>
      <c r="Z305" s="17"/>
    </row>
    <row r="306" spans="1:26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7"/>
      <c r="W306" s="17"/>
      <c r="X306" s="17"/>
      <c r="Y306" s="18"/>
      <c r="Z306" s="17"/>
    </row>
    <row r="307" spans="1:26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7"/>
      <c r="W307" s="17"/>
      <c r="X307" s="17"/>
      <c r="Y307" s="18"/>
      <c r="Z307" s="17"/>
    </row>
    <row r="308" spans="1:26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7"/>
      <c r="W308" s="17"/>
      <c r="X308" s="17"/>
      <c r="Y308" s="18"/>
      <c r="Z308" s="17"/>
    </row>
    <row r="309" spans="1:26" x14ac:dyDescent="0.25">
      <c r="A309" s="131" t="s">
        <v>177</v>
      </c>
      <c r="B309" s="242"/>
      <c r="C309" s="242"/>
      <c r="D309" s="242"/>
      <c r="E309" s="242"/>
      <c r="F309" s="242"/>
      <c r="G309" s="242"/>
      <c r="H309" s="242"/>
      <c r="I309" s="242"/>
      <c r="J309" s="242"/>
      <c r="K309" s="242"/>
      <c r="L309" s="242"/>
      <c r="M309" s="242"/>
      <c r="N309" s="242"/>
      <c r="O309" s="242"/>
      <c r="P309" s="242"/>
      <c r="Q309" s="242"/>
      <c r="R309" s="242"/>
      <c r="S309" s="242"/>
      <c r="T309" s="242"/>
      <c r="U309" s="242"/>
      <c r="V309" s="242"/>
      <c r="W309" s="242"/>
      <c r="X309" s="242"/>
      <c r="Y309" s="242"/>
    </row>
    <row r="310" spans="1:26" x14ac:dyDescent="0.25">
      <c r="A310" s="242"/>
      <c r="B310" s="242"/>
      <c r="C310" s="242"/>
      <c r="D310" s="242"/>
      <c r="E310" s="242"/>
      <c r="F310" s="242"/>
      <c r="G310" s="242"/>
      <c r="H310" s="242"/>
      <c r="I310" s="242"/>
      <c r="J310" s="242"/>
      <c r="K310" s="242"/>
      <c r="L310" s="242"/>
      <c r="M310" s="242"/>
      <c r="N310" s="242"/>
      <c r="O310" s="242"/>
      <c r="P310" s="242"/>
      <c r="Q310" s="242"/>
      <c r="R310" s="242"/>
      <c r="S310" s="242"/>
      <c r="T310" s="242"/>
      <c r="U310" s="242"/>
      <c r="V310" s="242"/>
      <c r="W310" s="242"/>
      <c r="X310" s="242"/>
      <c r="Y310" s="242"/>
    </row>
    <row r="311" spans="1:26" x14ac:dyDescent="0.25">
      <c r="A311" s="242"/>
      <c r="B311" s="242"/>
      <c r="C311" s="242"/>
      <c r="D311" s="242"/>
      <c r="E311" s="242"/>
      <c r="F311" s="242"/>
      <c r="G311" s="242"/>
      <c r="H311" s="242"/>
      <c r="I311" s="242"/>
      <c r="J311" s="242"/>
      <c r="K311" s="242"/>
      <c r="L311" s="242"/>
      <c r="M311" s="242"/>
      <c r="N311" s="242"/>
      <c r="O311" s="242"/>
      <c r="P311" s="242"/>
      <c r="Q311" s="242"/>
      <c r="R311" s="242"/>
      <c r="S311" s="242"/>
      <c r="T311" s="242"/>
      <c r="U311" s="242"/>
      <c r="V311" s="242"/>
      <c r="W311" s="242"/>
      <c r="X311" s="242"/>
      <c r="Y311" s="242"/>
    </row>
    <row r="312" spans="1:26" x14ac:dyDescent="0.25">
      <c r="A312" s="242"/>
      <c r="B312" s="242"/>
      <c r="C312" s="242"/>
      <c r="D312" s="242"/>
      <c r="E312" s="242"/>
      <c r="F312" s="242"/>
      <c r="G312" s="242"/>
      <c r="H312" s="242"/>
      <c r="I312" s="242"/>
      <c r="J312" s="242"/>
      <c r="K312" s="242"/>
      <c r="L312" s="242"/>
      <c r="M312" s="242"/>
      <c r="N312" s="242"/>
      <c r="O312" s="242"/>
      <c r="P312" s="242"/>
      <c r="Q312" s="242"/>
      <c r="R312" s="242"/>
      <c r="S312" s="242"/>
      <c r="T312" s="242"/>
      <c r="U312" s="242"/>
      <c r="V312" s="242"/>
      <c r="W312" s="242"/>
      <c r="X312" s="242"/>
      <c r="Y312" s="242"/>
    </row>
    <row r="313" spans="1:26" x14ac:dyDescent="0.25">
      <c r="A313" s="242"/>
      <c r="B313" s="242"/>
      <c r="C313" s="242"/>
      <c r="D313" s="242"/>
      <c r="E313" s="242"/>
      <c r="F313" s="242"/>
      <c r="G313" s="242"/>
      <c r="H313" s="242"/>
      <c r="I313" s="242"/>
      <c r="J313" s="242"/>
      <c r="K313" s="242"/>
      <c r="L313" s="242"/>
      <c r="M313" s="242"/>
      <c r="N313" s="242"/>
      <c r="O313" s="242"/>
      <c r="P313" s="242"/>
      <c r="Q313" s="242"/>
      <c r="R313" s="242"/>
      <c r="S313" s="242"/>
      <c r="T313" s="242"/>
      <c r="U313" s="242"/>
      <c r="V313" s="242"/>
      <c r="W313" s="242"/>
      <c r="X313" s="242"/>
      <c r="Y313" s="242"/>
    </row>
    <row r="314" spans="1:26" x14ac:dyDescent="0.25">
      <c r="A314" s="242"/>
      <c r="B314" s="242"/>
      <c r="C314" s="242"/>
      <c r="D314" s="242"/>
      <c r="E314" s="242"/>
      <c r="F314" s="242"/>
      <c r="G314" s="242"/>
      <c r="H314" s="242"/>
      <c r="I314" s="242"/>
      <c r="J314" s="242"/>
      <c r="K314" s="242"/>
      <c r="L314" s="242"/>
      <c r="M314" s="242"/>
      <c r="N314" s="242"/>
      <c r="O314" s="242"/>
      <c r="P314" s="242"/>
      <c r="Q314" s="242"/>
      <c r="R314" s="242"/>
      <c r="S314" s="242"/>
      <c r="T314" s="242"/>
      <c r="U314" s="242"/>
      <c r="V314" s="242"/>
      <c r="W314" s="242"/>
      <c r="X314" s="242"/>
      <c r="Y314" s="242"/>
    </row>
    <row r="315" spans="1:26" x14ac:dyDescent="0.25">
      <c r="A315" s="242"/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  <c r="N315" s="242"/>
      <c r="O315" s="242"/>
      <c r="P315" s="242"/>
      <c r="Q315" s="242"/>
      <c r="R315" s="242"/>
      <c r="S315" s="242"/>
      <c r="T315" s="242"/>
      <c r="U315" s="242"/>
      <c r="V315" s="242"/>
      <c r="W315" s="242"/>
      <c r="X315" s="242"/>
      <c r="Y315" s="242"/>
    </row>
    <row r="320" spans="1:26" x14ac:dyDescent="0.25">
      <c r="A320" s="133" t="s">
        <v>146</v>
      </c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</row>
    <row r="321" spans="1:30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</row>
    <row r="323" spans="1:30" ht="15.75" thickBot="1" x14ac:dyDescent="0.3"/>
    <row r="324" spans="1:30" x14ac:dyDescent="0.25">
      <c r="A324" s="236" t="str">
        <f>CONCATENATE(Arkusz18!C2," - ",Arkusz18!B2," r.")</f>
        <v>01.01.2024 - 30.04.2024 r.</v>
      </c>
      <c r="B324" s="237"/>
      <c r="C324" s="237"/>
      <c r="D324" s="237"/>
      <c r="E324" s="237"/>
      <c r="F324" s="237"/>
      <c r="G324" s="237"/>
      <c r="H324" s="237"/>
      <c r="I324" s="238"/>
      <c r="M324" s="236" t="str">
        <f>CONCATENATE(Arkusz18!C2," - ",Arkusz18!B2," r.")</f>
        <v>01.01.2024 - 30.04.2024 r.</v>
      </c>
      <c r="N324" s="237"/>
      <c r="O324" s="237"/>
      <c r="P324" s="237"/>
      <c r="Q324" s="237"/>
      <c r="R324" s="237"/>
      <c r="S324" s="237"/>
      <c r="T324" s="237"/>
      <c r="U324" s="238"/>
    </row>
    <row r="325" spans="1:30" ht="52.5" customHeight="1" x14ac:dyDescent="0.25">
      <c r="A325" s="230" t="s">
        <v>56</v>
      </c>
      <c r="B325" s="231"/>
      <c r="C325" s="232"/>
      <c r="D325" s="194" t="s">
        <v>57</v>
      </c>
      <c r="E325" s="195"/>
      <c r="F325" s="194" t="s">
        <v>58</v>
      </c>
      <c r="G325" s="195"/>
      <c r="H325" s="194" t="s">
        <v>54</v>
      </c>
      <c r="I325" s="251"/>
      <c r="M325" s="230" t="s">
        <v>56</v>
      </c>
      <c r="N325" s="231"/>
      <c r="O325" s="232"/>
      <c r="P325" s="194" t="s">
        <v>59</v>
      </c>
      <c r="Q325" s="195"/>
      <c r="R325" s="194" t="s">
        <v>58</v>
      </c>
      <c r="S325" s="195"/>
      <c r="T325" s="194" t="s">
        <v>54</v>
      </c>
      <c r="U325" s="251"/>
    </row>
    <row r="326" spans="1:30" x14ac:dyDescent="0.25">
      <c r="A326" s="233"/>
      <c r="B326" s="234"/>
      <c r="C326" s="235"/>
      <c r="D326" s="196"/>
      <c r="E326" s="197"/>
      <c r="F326" s="196"/>
      <c r="G326" s="197"/>
      <c r="H326" s="196"/>
      <c r="I326" s="252"/>
      <c r="M326" s="233"/>
      <c r="N326" s="234"/>
      <c r="O326" s="235"/>
      <c r="P326" s="196"/>
      <c r="Q326" s="197"/>
      <c r="R326" s="196"/>
      <c r="S326" s="197"/>
      <c r="T326" s="196"/>
      <c r="U326" s="252"/>
      <c r="AD326" s="53"/>
    </row>
    <row r="327" spans="1:30" x14ac:dyDescent="0.25">
      <c r="A327" s="120" t="str">
        <f>Arkusz4!B2</f>
        <v>NIEMCY</v>
      </c>
      <c r="B327" s="121"/>
      <c r="C327" s="121"/>
      <c r="D327" s="122">
        <f>Arkusz4!C2</f>
        <v>528</v>
      </c>
      <c r="E327" s="122"/>
      <c r="F327" s="122">
        <f>Arkusz4!D2</f>
        <v>437</v>
      </c>
      <c r="G327" s="122"/>
      <c r="H327" s="122">
        <f>Arkusz4!E2</f>
        <v>103</v>
      </c>
      <c r="I327" s="122"/>
      <c r="M327" s="120" t="str">
        <f>Arkusz5!B2</f>
        <v>NIEMCY</v>
      </c>
      <c r="N327" s="121"/>
      <c r="O327" s="121"/>
      <c r="P327" s="122">
        <f>Arkusz5!C2</f>
        <v>32</v>
      </c>
      <c r="Q327" s="122"/>
      <c r="R327" s="122">
        <f>Arkusz5!D2</f>
        <v>26</v>
      </c>
      <c r="S327" s="122"/>
      <c r="T327" s="122">
        <f>Arkusz5!E2</f>
        <v>8</v>
      </c>
      <c r="U327" s="204"/>
    </row>
    <row r="328" spans="1:30" x14ac:dyDescent="0.25">
      <c r="A328" s="135" t="str">
        <f>Arkusz4!B3</f>
        <v>FRANCJA</v>
      </c>
      <c r="B328" s="136"/>
      <c r="C328" s="136"/>
      <c r="D328" s="119">
        <f>Arkusz4!C3</f>
        <v>105</v>
      </c>
      <c r="E328" s="119"/>
      <c r="F328" s="119">
        <f>Arkusz4!D3</f>
        <v>76</v>
      </c>
      <c r="G328" s="119"/>
      <c r="H328" s="119">
        <f>Arkusz4!E3</f>
        <v>15</v>
      </c>
      <c r="I328" s="119"/>
      <c r="M328" s="135" t="str">
        <f>Arkusz5!B3</f>
        <v>RUMUNIA</v>
      </c>
      <c r="N328" s="136"/>
      <c r="O328" s="136"/>
      <c r="P328" s="119">
        <f>Arkusz5!C3</f>
        <v>13</v>
      </c>
      <c r="Q328" s="119"/>
      <c r="R328" s="119">
        <f>Arkusz5!D3</f>
        <v>12</v>
      </c>
      <c r="S328" s="119"/>
      <c r="T328" s="119">
        <f>Arkusz5!E3</f>
        <v>9</v>
      </c>
      <c r="U328" s="205"/>
    </row>
    <row r="329" spans="1:30" x14ac:dyDescent="0.25">
      <c r="A329" s="120" t="str">
        <f>Arkusz4!B4</f>
        <v>BELGIA</v>
      </c>
      <c r="B329" s="121"/>
      <c r="C329" s="121"/>
      <c r="D329" s="122">
        <f>Arkusz4!C4</f>
        <v>95</v>
      </c>
      <c r="E329" s="122"/>
      <c r="F329" s="122">
        <f>Arkusz4!D4</f>
        <v>80</v>
      </c>
      <c r="G329" s="122"/>
      <c r="H329" s="122">
        <f>Arkusz4!E4</f>
        <v>3</v>
      </c>
      <c r="I329" s="122"/>
      <c r="M329" s="120" t="str">
        <f>Arkusz5!B4</f>
        <v>ŁOTWA</v>
      </c>
      <c r="N329" s="121"/>
      <c r="O329" s="121"/>
      <c r="P329" s="122">
        <f>Arkusz5!C4</f>
        <v>7</v>
      </c>
      <c r="Q329" s="122"/>
      <c r="R329" s="122">
        <f>Arkusz5!D4</f>
        <v>10</v>
      </c>
      <c r="S329" s="122"/>
      <c r="T329" s="122">
        <f>Arkusz5!E4</f>
        <v>8</v>
      </c>
      <c r="U329" s="204"/>
    </row>
    <row r="330" spans="1:30" x14ac:dyDescent="0.25">
      <c r="A330" s="135" t="str">
        <f>Arkusz4!B5</f>
        <v>NORWEGIA</v>
      </c>
      <c r="B330" s="136"/>
      <c r="C330" s="136"/>
      <c r="D330" s="119">
        <f>Arkusz4!C5</f>
        <v>93</v>
      </c>
      <c r="E330" s="119"/>
      <c r="F330" s="119">
        <f>Arkusz4!D5</f>
        <v>83</v>
      </c>
      <c r="G330" s="119"/>
      <c r="H330" s="119">
        <f>Arkusz4!E5</f>
        <v>82</v>
      </c>
      <c r="I330" s="119"/>
      <c r="M330" s="135" t="str">
        <f>Arkusz5!B5</f>
        <v>AUSTRIA</v>
      </c>
      <c r="N330" s="136"/>
      <c r="O330" s="136"/>
      <c r="P330" s="119">
        <f>Arkusz5!C5</f>
        <v>6</v>
      </c>
      <c r="Q330" s="119"/>
      <c r="R330" s="119">
        <f>Arkusz5!D5</f>
        <v>6</v>
      </c>
      <c r="S330" s="119"/>
      <c r="T330" s="119">
        <f>Arkusz5!E5</f>
        <v>4</v>
      </c>
      <c r="U330" s="205"/>
    </row>
    <row r="331" spans="1:30" x14ac:dyDescent="0.25">
      <c r="A331" s="120" t="str">
        <f>Arkusz4!B6</f>
        <v>NIDERLANDY</v>
      </c>
      <c r="B331" s="121"/>
      <c r="C331" s="121"/>
      <c r="D331" s="122">
        <f>Arkusz4!C6</f>
        <v>52</v>
      </c>
      <c r="E331" s="122"/>
      <c r="F331" s="122">
        <f>Arkusz4!D6</f>
        <v>45</v>
      </c>
      <c r="G331" s="122"/>
      <c r="H331" s="122">
        <f>Arkusz4!E6</f>
        <v>0</v>
      </c>
      <c r="I331" s="122"/>
      <c r="M331" s="120" t="str">
        <f>Arkusz5!B6</f>
        <v>FRANCJA</v>
      </c>
      <c r="N331" s="121"/>
      <c r="O331" s="121"/>
      <c r="P331" s="122">
        <f>Arkusz5!C6</f>
        <v>5</v>
      </c>
      <c r="Q331" s="122"/>
      <c r="R331" s="122">
        <f>Arkusz5!D6</f>
        <v>2</v>
      </c>
      <c r="S331" s="122"/>
      <c r="T331" s="122">
        <f>Arkusz5!E6</f>
        <v>1</v>
      </c>
      <c r="U331" s="204"/>
    </row>
    <row r="332" spans="1:30" ht="15.75" thickBot="1" x14ac:dyDescent="0.3">
      <c r="A332" s="213" t="str">
        <f>Arkusz4!B7</f>
        <v>Pozostałe</v>
      </c>
      <c r="B332" s="214"/>
      <c r="C332" s="214"/>
      <c r="D332" s="130">
        <f>Arkusz4!C7</f>
        <v>166</v>
      </c>
      <c r="E332" s="130"/>
      <c r="F332" s="130">
        <f>Arkusz4!D7</f>
        <v>135</v>
      </c>
      <c r="G332" s="130"/>
      <c r="H332" s="130">
        <f>Arkusz4!E7</f>
        <v>59</v>
      </c>
      <c r="I332" s="130"/>
      <c r="M332" s="213" t="str">
        <f>Arkusz5!B7</f>
        <v>Pozostałe</v>
      </c>
      <c r="N332" s="214"/>
      <c r="O332" s="214"/>
      <c r="P332" s="130">
        <f>Arkusz5!C7</f>
        <v>34</v>
      </c>
      <c r="Q332" s="130"/>
      <c r="R332" s="130">
        <f>Arkusz5!D7</f>
        <v>24</v>
      </c>
      <c r="S332" s="130"/>
      <c r="T332" s="130">
        <f>Arkusz5!E7</f>
        <v>7</v>
      </c>
      <c r="U332" s="134"/>
    </row>
    <row r="333" spans="1:30" ht="15.75" thickBot="1" x14ac:dyDescent="0.3">
      <c r="A333" s="215" t="s">
        <v>69</v>
      </c>
      <c r="B333" s="216"/>
      <c r="C333" s="216"/>
      <c r="D333" s="209">
        <f>SUM(D327:E332)</f>
        <v>1039</v>
      </c>
      <c r="E333" s="209"/>
      <c r="F333" s="209">
        <f>SUM(F327:G332)</f>
        <v>856</v>
      </c>
      <c r="G333" s="209"/>
      <c r="H333" s="209">
        <f>SUM(H327:I332)</f>
        <v>262</v>
      </c>
      <c r="I333" s="210"/>
      <c r="M333" s="215" t="s">
        <v>69</v>
      </c>
      <c r="N333" s="216"/>
      <c r="O333" s="216"/>
      <c r="P333" s="209">
        <f>SUM(P327:Q332)</f>
        <v>97</v>
      </c>
      <c r="Q333" s="209"/>
      <c r="R333" s="209">
        <f t="shared" ref="R333" si="11">SUM(R327:S332)</f>
        <v>80</v>
      </c>
      <c r="S333" s="209"/>
      <c r="T333" s="209">
        <f>SUM(T327:U332)</f>
        <v>37</v>
      </c>
      <c r="U333" s="210"/>
    </row>
    <row r="335" spans="1:30" x14ac:dyDescent="0.25">
      <c r="A335" s="131" t="s">
        <v>171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</row>
    <row r="336" spans="1:30" x14ac:dyDescent="0.25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</row>
    <row r="337" spans="1:26" x14ac:dyDescent="0.25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</row>
    <row r="338" spans="1:26" x14ac:dyDescent="0.25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</row>
    <row r="339" spans="1:26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1" spans="1:26" x14ac:dyDescent="0.25">
      <c r="A341" s="203" t="s">
        <v>68</v>
      </c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</row>
    <row r="342" spans="1:26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</row>
    <row r="343" spans="1:26" x14ac:dyDescent="0.25">
      <c r="A343" s="133" t="s">
        <v>147</v>
      </c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</row>
    <row r="344" spans="1:26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</row>
    <row r="345" spans="1:26" ht="15.75" thickBo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</row>
    <row r="346" spans="1:26" x14ac:dyDescent="0.25">
      <c r="C346" s="125" t="s">
        <v>0</v>
      </c>
      <c r="D346" s="126"/>
      <c r="E346" s="126"/>
      <c r="F346" s="126"/>
      <c r="G346" s="211" t="str">
        <f>CONCATENATE(Arkusz18!A2," - ",Arkusz18!B2," r.")</f>
        <v>01.04.2024 - 30.04.2024 r.</v>
      </c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2"/>
    </row>
    <row r="347" spans="1:26" ht="73.5" customHeight="1" x14ac:dyDescent="0.25">
      <c r="C347" s="192"/>
      <c r="D347" s="193"/>
      <c r="E347" s="193"/>
      <c r="F347" s="193"/>
      <c r="G347" s="95" t="s">
        <v>60</v>
      </c>
      <c r="H347" s="96"/>
      <c r="I347" s="97"/>
      <c r="J347" s="95" t="s">
        <v>61</v>
      </c>
      <c r="K347" s="96"/>
      <c r="L347" s="97"/>
      <c r="M347" s="95" t="s">
        <v>62</v>
      </c>
      <c r="N347" s="96"/>
      <c r="O347" s="97"/>
      <c r="P347" s="95" t="s">
        <v>71</v>
      </c>
      <c r="Q347" s="96"/>
      <c r="R347" s="97"/>
      <c r="S347" s="95" t="s">
        <v>63</v>
      </c>
      <c r="T347" s="96"/>
      <c r="U347" s="208"/>
    </row>
    <row r="348" spans="1:26" x14ac:dyDescent="0.25">
      <c r="C348" s="187" t="str">
        <f>Arkusz6!B2</f>
        <v>BIAŁORUŚ</v>
      </c>
      <c r="D348" s="188"/>
      <c r="E348" s="188"/>
      <c r="F348" s="188"/>
      <c r="G348" s="110">
        <f>Arkusz6!C2</f>
        <v>41</v>
      </c>
      <c r="H348" s="110"/>
      <c r="I348" s="110"/>
      <c r="J348" s="110">
        <f>Arkusz6!D2</f>
        <v>357</v>
      </c>
      <c r="K348" s="110"/>
      <c r="L348" s="110"/>
      <c r="M348" s="110">
        <f>Arkusz6!E2</f>
        <v>0</v>
      </c>
      <c r="N348" s="110"/>
      <c r="O348" s="110"/>
      <c r="P348" s="110">
        <f>Arkusz6!F2</f>
        <v>5</v>
      </c>
      <c r="Q348" s="110"/>
      <c r="R348" s="110"/>
      <c r="S348" s="110">
        <f>Arkusz6!G2</f>
        <v>8</v>
      </c>
      <c r="T348" s="110"/>
      <c r="U348" s="110"/>
    </row>
    <row r="349" spans="1:26" x14ac:dyDescent="0.25">
      <c r="C349" s="137" t="str">
        <f>Arkusz6!B3</f>
        <v>UKRAINA</v>
      </c>
      <c r="D349" s="138"/>
      <c r="E349" s="138"/>
      <c r="F349" s="138"/>
      <c r="G349" s="106">
        <f>Arkusz6!C3</f>
        <v>0</v>
      </c>
      <c r="H349" s="106"/>
      <c r="I349" s="106"/>
      <c r="J349" s="106">
        <f>Arkusz6!D3</f>
        <v>340</v>
      </c>
      <c r="K349" s="106"/>
      <c r="L349" s="106"/>
      <c r="M349" s="106">
        <f>Arkusz6!E3</f>
        <v>0</v>
      </c>
      <c r="N349" s="106"/>
      <c r="O349" s="106"/>
      <c r="P349" s="106">
        <f>Arkusz6!F3</f>
        <v>2</v>
      </c>
      <c r="Q349" s="106"/>
      <c r="R349" s="106"/>
      <c r="S349" s="106">
        <f>Arkusz6!G3</f>
        <v>11</v>
      </c>
      <c r="T349" s="106"/>
      <c r="U349" s="106"/>
    </row>
    <row r="350" spans="1:26" x14ac:dyDescent="0.25">
      <c r="C350" s="187" t="str">
        <f>Arkusz6!B4</f>
        <v>ROSJA</v>
      </c>
      <c r="D350" s="188"/>
      <c r="E350" s="188"/>
      <c r="F350" s="188"/>
      <c r="G350" s="110">
        <f>Arkusz6!C4</f>
        <v>6</v>
      </c>
      <c r="H350" s="110"/>
      <c r="I350" s="110"/>
      <c r="J350" s="110">
        <f>Arkusz6!D4</f>
        <v>10</v>
      </c>
      <c r="K350" s="110"/>
      <c r="L350" s="110"/>
      <c r="M350" s="110">
        <f>Arkusz6!E4</f>
        <v>0</v>
      </c>
      <c r="N350" s="110"/>
      <c r="O350" s="110"/>
      <c r="P350" s="110">
        <f>Arkusz6!F4</f>
        <v>63</v>
      </c>
      <c r="Q350" s="110"/>
      <c r="R350" s="110"/>
      <c r="S350" s="110">
        <f>Arkusz6!G4</f>
        <v>30</v>
      </c>
      <c r="T350" s="110"/>
      <c r="U350" s="110"/>
    </row>
    <row r="351" spans="1:26" x14ac:dyDescent="0.25">
      <c r="C351" s="137" t="str">
        <f>Arkusz6!B5</f>
        <v>AFGANISTAN</v>
      </c>
      <c r="D351" s="138"/>
      <c r="E351" s="138"/>
      <c r="F351" s="138"/>
      <c r="G351" s="106">
        <f>Arkusz6!C5</f>
        <v>4</v>
      </c>
      <c r="H351" s="106"/>
      <c r="I351" s="106"/>
      <c r="J351" s="106">
        <f>Arkusz6!D5</f>
        <v>7</v>
      </c>
      <c r="K351" s="106"/>
      <c r="L351" s="106"/>
      <c r="M351" s="106">
        <f>Arkusz6!E5</f>
        <v>0</v>
      </c>
      <c r="N351" s="106"/>
      <c r="O351" s="106"/>
      <c r="P351" s="106">
        <f>Arkusz6!F5</f>
        <v>0</v>
      </c>
      <c r="Q351" s="106"/>
      <c r="R351" s="106"/>
      <c r="S351" s="106">
        <f>Arkusz6!G5</f>
        <v>21</v>
      </c>
      <c r="T351" s="106"/>
      <c r="U351" s="106"/>
    </row>
    <row r="352" spans="1:26" x14ac:dyDescent="0.25">
      <c r="C352" s="187" t="str">
        <f>Arkusz6!B6</f>
        <v>TADŻYKISTAN</v>
      </c>
      <c r="D352" s="188"/>
      <c r="E352" s="188"/>
      <c r="F352" s="188"/>
      <c r="G352" s="110">
        <f>Arkusz6!C6</f>
        <v>0</v>
      </c>
      <c r="H352" s="110"/>
      <c r="I352" s="110"/>
      <c r="J352" s="110">
        <f>Arkusz6!D6</f>
        <v>5</v>
      </c>
      <c r="K352" s="110"/>
      <c r="L352" s="110"/>
      <c r="M352" s="110">
        <f>Arkusz6!E6</f>
        <v>0</v>
      </c>
      <c r="N352" s="110"/>
      <c r="O352" s="110"/>
      <c r="P352" s="110">
        <f>Arkusz6!F6</f>
        <v>9</v>
      </c>
      <c r="Q352" s="110"/>
      <c r="R352" s="110"/>
      <c r="S352" s="110">
        <f>Arkusz6!G6</f>
        <v>9</v>
      </c>
      <c r="T352" s="110"/>
      <c r="U352" s="110"/>
    </row>
    <row r="353" spans="3:22" ht="15.75" thickBot="1" x14ac:dyDescent="0.3">
      <c r="C353" s="206" t="str">
        <f>Arkusz6!B7</f>
        <v>Pozostałe</v>
      </c>
      <c r="D353" s="207"/>
      <c r="E353" s="207"/>
      <c r="F353" s="207"/>
      <c r="G353" s="109">
        <f>Arkusz6!C7</f>
        <v>7</v>
      </c>
      <c r="H353" s="109"/>
      <c r="I353" s="109"/>
      <c r="J353" s="109">
        <f>Arkusz6!D7</f>
        <v>6</v>
      </c>
      <c r="K353" s="109"/>
      <c r="L353" s="109"/>
      <c r="M353" s="109">
        <f>Arkusz6!E7</f>
        <v>0</v>
      </c>
      <c r="N353" s="109"/>
      <c r="O353" s="109"/>
      <c r="P353" s="109">
        <f>Arkusz6!F7</f>
        <v>51</v>
      </c>
      <c r="Q353" s="109"/>
      <c r="R353" s="109"/>
      <c r="S353" s="109">
        <f>Arkusz6!G7</f>
        <v>102</v>
      </c>
      <c r="T353" s="109"/>
      <c r="U353" s="109"/>
    </row>
    <row r="354" spans="3:22" ht="15.75" thickBot="1" x14ac:dyDescent="0.3">
      <c r="C354" s="190" t="s">
        <v>1</v>
      </c>
      <c r="D354" s="191"/>
      <c r="E354" s="191"/>
      <c r="F354" s="191"/>
      <c r="G354" s="93">
        <f>SUM(G348:I353)</f>
        <v>58</v>
      </c>
      <c r="H354" s="93"/>
      <c r="I354" s="93"/>
      <c r="J354" s="93">
        <f t="shared" ref="J354" si="12">SUM(J348:L353)</f>
        <v>725</v>
      </c>
      <c r="K354" s="93"/>
      <c r="L354" s="93"/>
      <c r="M354" s="93">
        <f t="shared" ref="M354" si="13">SUM(M348:O353)</f>
        <v>0</v>
      </c>
      <c r="N354" s="93"/>
      <c r="O354" s="93"/>
      <c r="P354" s="93">
        <f t="shared" ref="P354" si="14">SUM(P348:R353)</f>
        <v>130</v>
      </c>
      <c r="Q354" s="93"/>
      <c r="R354" s="93"/>
      <c r="S354" s="93">
        <f>SUM(S348:U353)</f>
        <v>181</v>
      </c>
      <c r="T354" s="93"/>
      <c r="U354" s="94"/>
    </row>
    <row r="357" spans="3:22" ht="15.75" thickBot="1" x14ac:dyDescent="0.3"/>
    <row r="358" spans="3:22" x14ac:dyDescent="0.25">
      <c r="C358" s="125" t="s">
        <v>0</v>
      </c>
      <c r="D358" s="126"/>
      <c r="E358" s="126"/>
      <c r="F358" s="126"/>
      <c r="G358" s="211" t="str">
        <f>CONCATENATE(Arkusz18!C2," - ",Arkusz18!B2," r.")</f>
        <v>01.01.2024 - 30.04.2024 r.</v>
      </c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2"/>
    </row>
    <row r="359" spans="3:22" ht="71.25" customHeight="1" x14ac:dyDescent="0.25">
      <c r="C359" s="192"/>
      <c r="D359" s="193"/>
      <c r="E359" s="193"/>
      <c r="F359" s="193"/>
      <c r="G359" s="95" t="s">
        <v>60</v>
      </c>
      <c r="H359" s="96"/>
      <c r="I359" s="97"/>
      <c r="J359" s="95" t="s">
        <v>61</v>
      </c>
      <c r="K359" s="96"/>
      <c r="L359" s="97"/>
      <c r="M359" s="95" t="s">
        <v>62</v>
      </c>
      <c r="N359" s="96"/>
      <c r="O359" s="97"/>
      <c r="P359" s="95" t="s">
        <v>71</v>
      </c>
      <c r="Q359" s="96"/>
      <c r="R359" s="97"/>
      <c r="S359" s="95" t="s">
        <v>63</v>
      </c>
      <c r="T359" s="96"/>
      <c r="U359" s="208"/>
    </row>
    <row r="360" spans="3:22" x14ac:dyDescent="0.25">
      <c r="C360" s="187" t="str">
        <f>Arkusz7!B2</f>
        <v>BIAŁORUŚ</v>
      </c>
      <c r="D360" s="188"/>
      <c r="E360" s="188"/>
      <c r="F360" s="188"/>
      <c r="G360" s="110">
        <f>Arkusz7!C2</f>
        <v>93</v>
      </c>
      <c r="H360" s="110"/>
      <c r="I360" s="110"/>
      <c r="J360" s="110">
        <f>Arkusz7!D2</f>
        <v>978</v>
      </c>
      <c r="K360" s="110"/>
      <c r="L360" s="110"/>
      <c r="M360" s="110">
        <f>Arkusz7!E2</f>
        <v>0</v>
      </c>
      <c r="N360" s="110"/>
      <c r="O360" s="110"/>
      <c r="P360" s="110">
        <f>Arkusz7!F2</f>
        <v>36</v>
      </c>
      <c r="Q360" s="110"/>
      <c r="R360" s="110"/>
      <c r="S360" s="110">
        <f>Arkusz7!G2</f>
        <v>19</v>
      </c>
      <c r="T360" s="110"/>
      <c r="U360" s="110"/>
    </row>
    <row r="361" spans="3:22" x14ac:dyDescent="0.25">
      <c r="C361" s="137" t="str">
        <f>Arkusz7!B3</f>
        <v>UKRAINA</v>
      </c>
      <c r="D361" s="138"/>
      <c r="E361" s="138"/>
      <c r="F361" s="138"/>
      <c r="G361" s="106">
        <f>Arkusz7!C3</f>
        <v>2</v>
      </c>
      <c r="H361" s="106"/>
      <c r="I361" s="106"/>
      <c r="J361" s="106">
        <f>Arkusz7!D3</f>
        <v>746</v>
      </c>
      <c r="K361" s="106"/>
      <c r="L361" s="106"/>
      <c r="M361" s="106">
        <f>Arkusz7!E3</f>
        <v>0</v>
      </c>
      <c r="N361" s="106"/>
      <c r="O361" s="106"/>
      <c r="P361" s="106">
        <f>Arkusz7!F3</f>
        <v>20</v>
      </c>
      <c r="Q361" s="106"/>
      <c r="R361" s="106"/>
      <c r="S361" s="106">
        <f>Arkusz7!G3</f>
        <v>36</v>
      </c>
      <c r="T361" s="106"/>
      <c r="U361" s="106"/>
    </row>
    <row r="362" spans="3:22" x14ac:dyDescent="0.25">
      <c r="C362" s="187" t="str">
        <f>Arkusz7!B4</f>
        <v>ROSJA</v>
      </c>
      <c r="D362" s="188"/>
      <c r="E362" s="188"/>
      <c r="F362" s="188"/>
      <c r="G362" s="110">
        <f>Arkusz7!C4</f>
        <v>36</v>
      </c>
      <c r="H362" s="110"/>
      <c r="I362" s="110"/>
      <c r="J362" s="110">
        <f>Arkusz7!D4</f>
        <v>31</v>
      </c>
      <c r="K362" s="110"/>
      <c r="L362" s="110"/>
      <c r="M362" s="110">
        <f>Arkusz7!E4</f>
        <v>0</v>
      </c>
      <c r="N362" s="110"/>
      <c r="O362" s="110"/>
      <c r="P362" s="110">
        <f>Arkusz7!F4</f>
        <v>231</v>
      </c>
      <c r="Q362" s="110"/>
      <c r="R362" s="110"/>
      <c r="S362" s="110">
        <f>Arkusz7!G4</f>
        <v>188</v>
      </c>
      <c r="T362" s="110"/>
      <c r="U362" s="110"/>
    </row>
    <row r="363" spans="3:22" x14ac:dyDescent="0.25">
      <c r="C363" s="137" t="str">
        <f>Arkusz7!B5</f>
        <v>AFGANISTAN</v>
      </c>
      <c r="D363" s="138"/>
      <c r="E363" s="138"/>
      <c r="F363" s="138"/>
      <c r="G363" s="106">
        <f>Arkusz7!C5</f>
        <v>16</v>
      </c>
      <c r="H363" s="106"/>
      <c r="I363" s="106"/>
      <c r="J363" s="106">
        <f>Arkusz7!D5</f>
        <v>18</v>
      </c>
      <c r="K363" s="106"/>
      <c r="L363" s="106"/>
      <c r="M363" s="106">
        <f>Arkusz7!E5</f>
        <v>0</v>
      </c>
      <c r="N363" s="106"/>
      <c r="O363" s="106"/>
      <c r="P363" s="106">
        <f>Arkusz7!F5</f>
        <v>1</v>
      </c>
      <c r="Q363" s="106"/>
      <c r="R363" s="106"/>
      <c r="S363" s="106">
        <f>Arkusz7!G5</f>
        <v>39</v>
      </c>
      <c r="T363" s="106"/>
      <c r="U363" s="106"/>
    </row>
    <row r="364" spans="3:22" x14ac:dyDescent="0.25">
      <c r="C364" s="187" t="str">
        <f>Arkusz7!B6</f>
        <v>TADŻYKISTAN</v>
      </c>
      <c r="D364" s="188"/>
      <c r="E364" s="188"/>
      <c r="F364" s="188"/>
      <c r="G364" s="110">
        <f>Arkusz7!C6</f>
        <v>0</v>
      </c>
      <c r="H364" s="110"/>
      <c r="I364" s="110"/>
      <c r="J364" s="110">
        <f>Arkusz7!D6</f>
        <v>5</v>
      </c>
      <c r="K364" s="110"/>
      <c r="L364" s="110"/>
      <c r="M364" s="110">
        <f>Arkusz7!E6</f>
        <v>0</v>
      </c>
      <c r="N364" s="110"/>
      <c r="O364" s="110"/>
      <c r="P364" s="110">
        <f>Arkusz7!F6</f>
        <v>13</v>
      </c>
      <c r="Q364" s="110"/>
      <c r="R364" s="110"/>
      <c r="S364" s="110">
        <f>Arkusz7!G6</f>
        <v>46</v>
      </c>
      <c r="T364" s="110"/>
      <c r="U364" s="110"/>
    </row>
    <row r="365" spans="3:22" ht="15.75" thickBot="1" x14ac:dyDescent="0.3">
      <c r="C365" s="206" t="str">
        <f>Arkusz7!B7</f>
        <v>Pozostałe</v>
      </c>
      <c r="D365" s="207"/>
      <c r="E365" s="207"/>
      <c r="F365" s="207"/>
      <c r="G365" s="109">
        <f>Arkusz7!C7</f>
        <v>36</v>
      </c>
      <c r="H365" s="109"/>
      <c r="I365" s="109"/>
      <c r="J365" s="109">
        <f>Arkusz7!D7</f>
        <v>36</v>
      </c>
      <c r="K365" s="109"/>
      <c r="L365" s="109"/>
      <c r="M365" s="109">
        <f>Arkusz7!E7</f>
        <v>0</v>
      </c>
      <c r="N365" s="109"/>
      <c r="O365" s="109"/>
      <c r="P365" s="109">
        <f>Arkusz7!F7</f>
        <v>222</v>
      </c>
      <c r="Q365" s="109"/>
      <c r="R365" s="109"/>
      <c r="S365" s="109">
        <f>Arkusz7!G7</f>
        <v>237</v>
      </c>
      <c r="T365" s="109"/>
      <c r="U365" s="109"/>
    </row>
    <row r="366" spans="3:22" ht="15.75" thickBot="1" x14ac:dyDescent="0.3">
      <c r="C366" s="190" t="s">
        <v>1</v>
      </c>
      <c r="D366" s="191"/>
      <c r="E366" s="191"/>
      <c r="F366" s="191"/>
      <c r="G366" s="93">
        <f>SUM(G360:I365)</f>
        <v>183</v>
      </c>
      <c r="H366" s="93"/>
      <c r="I366" s="93"/>
      <c r="J366" s="93">
        <f t="shared" ref="J366" si="15">SUM(J360:L365)</f>
        <v>1814</v>
      </c>
      <c r="K366" s="93"/>
      <c r="L366" s="93"/>
      <c r="M366" s="93">
        <f t="shared" ref="M366" si="16">SUM(M360:O365)</f>
        <v>0</v>
      </c>
      <c r="N366" s="93"/>
      <c r="O366" s="93"/>
      <c r="P366" s="93">
        <f t="shared" ref="P366" si="17">SUM(P360:R365)</f>
        <v>523</v>
      </c>
      <c r="Q366" s="93"/>
      <c r="R366" s="93"/>
      <c r="S366" s="93">
        <f>SUM(S360:U365)</f>
        <v>565</v>
      </c>
      <c r="T366" s="93"/>
      <c r="U366" s="94"/>
      <c r="V366" s="55"/>
    </row>
    <row r="369" spans="1:25" x14ac:dyDescent="0.25">
      <c r="A369" s="131" t="s">
        <v>178</v>
      </c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</row>
    <row r="370" spans="1:25" x14ac:dyDescent="0.25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</row>
    <row r="371" spans="1:25" x14ac:dyDescent="0.25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</row>
    <row r="372" spans="1:25" x14ac:dyDescent="0.25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</row>
    <row r="373" spans="1:25" x14ac:dyDescent="0.25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</row>
    <row r="374" spans="1:25" x14ac:dyDescent="0.25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</row>
    <row r="375" spans="1:25" x14ac:dyDescent="0.2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</row>
    <row r="376" spans="1:25" x14ac:dyDescent="0.2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</row>
    <row r="380" spans="1:25" x14ac:dyDescent="0.25">
      <c r="A380" s="133" t="s">
        <v>148</v>
      </c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</row>
    <row r="381" spans="1:25" x14ac:dyDescent="0.25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</row>
    <row r="382" spans="1:25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</row>
    <row r="383" spans="1:25" ht="15.75" thickBot="1" x14ac:dyDescent="0.3"/>
    <row r="384" spans="1:25" ht="30" customHeight="1" x14ac:dyDescent="0.25">
      <c r="B384" s="125" t="s">
        <v>9</v>
      </c>
      <c r="C384" s="126"/>
      <c r="D384" s="126"/>
      <c r="E384" s="126"/>
      <c r="F384" s="126"/>
      <c r="G384" s="126"/>
      <c r="H384" s="126"/>
      <c r="I384" s="126"/>
      <c r="J384" s="254" t="str">
        <f>Arkusz8!C6</f>
        <v>27.03.2024 - 02.04.2024</v>
      </c>
      <c r="K384" s="254"/>
      <c r="L384" s="254"/>
      <c r="M384" s="254" t="str">
        <f>Arkusz8!C10</f>
        <v>03.04.2024 - 09.04.2024</v>
      </c>
      <c r="N384" s="254"/>
      <c r="O384" s="254"/>
      <c r="P384" s="254" t="str">
        <f>Arkusz8!C9</f>
        <v>10.04.2024 - 16.04.2024</v>
      </c>
      <c r="Q384" s="254"/>
      <c r="R384" s="254"/>
      <c r="S384" s="254" t="str">
        <f>Arkusz8!C8</f>
        <v>17.04.2024 - 23.04.2024</v>
      </c>
      <c r="T384" s="254"/>
      <c r="U384" s="254"/>
      <c r="V384" s="254" t="str">
        <f>Arkusz8!C7</f>
        <v>24.04.2024 - 30.04.2024</v>
      </c>
      <c r="W384" s="254"/>
      <c r="X384" s="255"/>
    </row>
    <row r="385" spans="2:24" x14ac:dyDescent="0.25">
      <c r="B385" s="123" t="s">
        <v>29</v>
      </c>
      <c r="C385" s="124"/>
      <c r="D385" s="124"/>
      <c r="E385" s="124"/>
      <c r="F385" s="124"/>
      <c r="G385" s="124"/>
      <c r="H385" s="124"/>
      <c r="I385" s="124"/>
      <c r="J385" s="189">
        <f>Arkusz8!A6</f>
        <v>705</v>
      </c>
      <c r="K385" s="189"/>
      <c r="L385" s="189"/>
      <c r="M385" s="189">
        <f>Arkusz8!A5</f>
        <v>709</v>
      </c>
      <c r="N385" s="189"/>
      <c r="O385" s="189"/>
      <c r="P385" s="189">
        <f>Arkusz8!A4</f>
        <v>710</v>
      </c>
      <c r="Q385" s="189"/>
      <c r="R385" s="189"/>
      <c r="S385" s="189">
        <f>Arkusz8!A3</f>
        <v>678</v>
      </c>
      <c r="T385" s="189"/>
      <c r="U385" s="189"/>
      <c r="V385" s="189">
        <f>Arkusz8!A2</f>
        <v>701</v>
      </c>
      <c r="W385" s="189"/>
      <c r="X385" s="189"/>
    </row>
    <row r="386" spans="2:24" x14ac:dyDescent="0.25">
      <c r="B386" s="185" t="s">
        <v>5</v>
      </c>
      <c r="C386" s="186"/>
      <c r="D386" s="186"/>
      <c r="E386" s="186"/>
      <c r="F386" s="186"/>
      <c r="G386" s="186"/>
      <c r="H386" s="186"/>
      <c r="I386" s="186"/>
      <c r="J386" s="110">
        <f>Arkusz8!A11</f>
        <v>4439</v>
      </c>
      <c r="K386" s="110"/>
      <c r="L386" s="110"/>
      <c r="M386" s="110">
        <f>Arkusz8!A10</f>
        <v>4537</v>
      </c>
      <c r="N386" s="110"/>
      <c r="O386" s="110"/>
      <c r="P386" s="110">
        <f>Arkusz8!A9</f>
        <v>4608</v>
      </c>
      <c r="Q386" s="110"/>
      <c r="R386" s="110"/>
      <c r="S386" s="110">
        <f>Arkusz8!A8</f>
        <v>4672</v>
      </c>
      <c r="T386" s="110"/>
      <c r="U386" s="110"/>
      <c r="V386" s="110">
        <f>Arkusz8!A7</f>
        <v>4728</v>
      </c>
      <c r="W386" s="110"/>
      <c r="X386" s="110"/>
    </row>
    <row r="387" spans="2:24" x14ac:dyDescent="0.25">
      <c r="B387" s="123" t="s">
        <v>6</v>
      </c>
      <c r="C387" s="124"/>
      <c r="D387" s="124"/>
      <c r="E387" s="124"/>
      <c r="F387" s="124"/>
      <c r="G387" s="124"/>
      <c r="H387" s="124"/>
      <c r="I387" s="124"/>
      <c r="J387" s="189">
        <f>Arkusz8!A16</f>
        <v>120</v>
      </c>
      <c r="K387" s="189"/>
      <c r="L387" s="189"/>
      <c r="M387" s="189">
        <f>Arkusz8!A15</f>
        <v>114</v>
      </c>
      <c r="N387" s="189"/>
      <c r="O387" s="189"/>
      <c r="P387" s="189">
        <f>Arkusz8!A14</f>
        <v>128</v>
      </c>
      <c r="Q387" s="189"/>
      <c r="R387" s="189"/>
      <c r="S387" s="189">
        <f>Arkusz8!A13</f>
        <v>110</v>
      </c>
      <c r="T387" s="189"/>
      <c r="U387" s="189"/>
      <c r="V387" s="189">
        <f>Arkusz8!A12</f>
        <v>89</v>
      </c>
      <c r="W387" s="189"/>
      <c r="X387" s="189"/>
    </row>
    <row r="388" spans="2:24" x14ac:dyDescent="0.25">
      <c r="B388" s="248" t="s">
        <v>7</v>
      </c>
      <c r="C388" s="249"/>
      <c r="D388" s="249"/>
      <c r="E388" s="249"/>
      <c r="F388" s="249"/>
      <c r="G388" s="249"/>
      <c r="H388" s="249"/>
      <c r="I388" s="249"/>
      <c r="J388" s="110">
        <f>Arkusz8!A21</f>
        <v>137</v>
      </c>
      <c r="K388" s="110"/>
      <c r="L388" s="110"/>
      <c r="M388" s="110">
        <f>Arkusz8!A20</f>
        <v>218</v>
      </c>
      <c r="N388" s="110"/>
      <c r="O388" s="110"/>
      <c r="P388" s="110">
        <f>Arkusz8!A19</f>
        <v>199</v>
      </c>
      <c r="Q388" s="110"/>
      <c r="R388" s="110"/>
      <c r="S388" s="110">
        <f>Arkusz8!A18</f>
        <v>151</v>
      </c>
      <c r="T388" s="110"/>
      <c r="U388" s="110"/>
      <c r="V388" s="110">
        <f>Arkusz8!A17</f>
        <v>161</v>
      </c>
      <c r="W388" s="110"/>
      <c r="X388" s="110"/>
    </row>
    <row r="389" spans="2:24" ht="15.75" thickBot="1" x14ac:dyDescent="0.3">
      <c r="B389" s="269" t="s">
        <v>92</v>
      </c>
      <c r="C389" s="270"/>
      <c r="D389" s="270"/>
      <c r="E389" s="270"/>
      <c r="F389" s="270"/>
      <c r="G389" s="270"/>
      <c r="H389" s="270"/>
      <c r="I389" s="270"/>
      <c r="J389" s="253">
        <f>Arkusz8!A26</f>
        <v>1</v>
      </c>
      <c r="K389" s="253"/>
      <c r="L389" s="253"/>
      <c r="M389" s="253">
        <f>Arkusz8!A25</f>
        <v>1</v>
      </c>
      <c r="N389" s="253"/>
      <c r="O389" s="253"/>
      <c r="P389" s="253">
        <f>Arkusz8!A24</f>
        <v>1</v>
      </c>
      <c r="Q389" s="253"/>
      <c r="R389" s="253"/>
      <c r="S389" s="253">
        <f>Arkusz8!A23</f>
        <v>1</v>
      </c>
      <c r="T389" s="253"/>
      <c r="U389" s="253"/>
      <c r="V389" s="253">
        <f>Arkusz8!A22</f>
        <v>1</v>
      </c>
      <c r="W389" s="253"/>
      <c r="X389" s="253"/>
    </row>
    <row r="390" spans="2:24" ht="15.75" thickBot="1" x14ac:dyDescent="0.3">
      <c r="B390" s="257" t="s">
        <v>93</v>
      </c>
      <c r="C390" s="258"/>
      <c r="D390" s="258"/>
      <c r="E390" s="258"/>
      <c r="F390" s="258"/>
      <c r="G390" s="258"/>
      <c r="H390" s="258"/>
      <c r="I390" s="258"/>
      <c r="J390" s="256">
        <f>SUM(J385,J386,J389)</f>
        <v>5145</v>
      </c>
      <c r="K390" s="256"/>
      <c r="L390" s="256"/>
      <c r="M390" s="256">
        <f>SUM(M385,M386,M389)</f>
        <v>5247</v>
      </c>
      <c r="N390" s="256"/>
      <c r="O390" s="256"/>
      <c r="P390" s="256">
        <f>SUM(P385,P386,P389)</f>
        <v>5319</v>
      </c>
      <c r="Q390" s="256"/>
      <c r="R390" s="256"/>
      <c r="S390" s="256">
        <f>SUM(S385,S386,S389)</f>
        <v>5351</v>
      </c>
      <c r="T390" s="256"/>
      <c r="U390" s="256"/>
      <c r="V390" s="256">
        <f>SUM(V385,V386,V389)</f>
        <v>5430</v>
      </c>
      <c r="W390" s="256"/>
      <c r="X390" s="283"/>
    </row>
    <row r="391" spans="2:24" x14ac:dyDescent="0.25">
      <c r="B391" s="22"/>
      <c r="C391" s="22"/>
      <c r="D391" s="22"/>
      <c r="E391" s="22"/>
      <c r="F391" s="22"/>
      <c r="G391" s="22"/>
      <c r="H391" s="22"/>
      <c r="I391" s="22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2:24" x14ac:dyDescent="0.25">
      <c r="B392" s="22"/>
      <c r="C392" s="22"/>
      <c r="D392" s="22"/>
      <c r="E392" s="22"/>
      <c r="F392" s="22"/>
      <c r="G392" s="22"/>
      <c r="H392" s="22"/>
      <c r="I392" s="22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2:24" x14ac:dyDescent="0.25">
      <c r="B393" s="22"/>
      <c r="C393" s="22"/>
      <c r="D393" s="22"/>
      <c r="E393" s="22"/>
      <c r="F393" s="22"/>
      <c r="G393" s="22"/>
      <c r="H393" s="22"/>
      <c r="I393" s="22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2:24" x14ac:dyDescent="0.25">
      <c r="B394" s="22"/>
      <c r="C394" s="22"/>
      <c r="D394" s="22"/>
      <c r="E394" s="22"/>
      <c r="F394" s="22"/>
      <c r="G394" s="22"/>
      <c r="H394" s="22"/>
      <c r="I394" s="22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2:24" x14ac:dyDescent="0.25">
      <c r="B395" s="22"/>
      <c r="C395" s="22"/>
      <c r="D395" s="22"/>
      <c r="E395" s="22"/>
      <c r="F395" s="22"/>
      <c r="G395" s="22"/>
      <c r="H395" s="22"/>
      <c r="I395" s="22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2:24" x14ac:dyDescent="0.25">
      <c r="B396" s="22"/>
      <c r="C396" s="22"/>
      <c r="D396" s="22"/>
      <c r="E396" s="22"/>
      <c r="F396" s="22"/>
      <c r="G396" s="22"/>
      <c r="H396" s="22"/>
      <c r="I396" s="22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5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5" x14ac:dyDescent="0.25">
      <c r="A415" s="131" t="s">
        <v>170</v>
      </c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</row>
    <row r="416" spans="1:25" x14ac:dyDescent="0.25">
      <c r="A416" s="281"/>
      <c r="B416" s="281"/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</row>
    <row r="417" spans="1:25" x14ac:dyDescent="0.25">
      <c r="A417" s="281"/>
      <c r="B417" s="281"/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</row>
    <row r="420" spans="1:25" x14ac:dyDescent="0.25">
      <c r="A420" s="40" t="s">
        <v>48</v>
      </c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R420" s="41"/>
      <c r="S420" s="41"/>
      <c r="T420" s="41"/>
    </row>
    <row r="421" spans="1:25" x14ac:dyDescent="0.25">
      <c r="P421" s="42"/>
      <c r="Q421" s="42"/>
      <c r="R421" s="41"/>
      <c r="S421" s="41"/>
      <c r="T421" s="41"/>
      <c r="U421" s="42"/>
    </row>
    <row r="422" spans="1:25" x14ac:dyDescent="0.25"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5" x14ac:dyDescent="0.25">
      <c r="A423" s="282" t="s">
        <v>175</v>
      </c>
      <c r="B423" s="281"/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</row>
    <row r="424" spans="1:25" x14ac:dyDescent="0.25">
      <c r="A424" s="281"/>
      <c r="B424" s="281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</row>
    <row r="425" spans="1:25" x14ac:dyDescent="0.25">
      <c r="A425" s="281"/>
      <c r="B425" s="281"/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</row>
    <row r="426" spans="1:25" x14ac:dyDescent="0.25">
      <c r="A426" s="281"/>
      <c r="B426" s="281"/>
      <c r="C426" s="281"/>
      <c r="D426" s="281"/>
      <c r="E426" s="281"/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</row>
    <row r="427" spans="1:25" x14ac:dyDescent="0.25">
      <c r="A427" s="281"/>
      <c r="B427" s="281"/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</row>
    <row r="428" spans="1:25" x14ac:dyDescent="0.25">
      <c r="A428" s="281"/>
      <c r="B428" s="281"/>
      <c r="C428" s="281"/>
      <c r="D428" s="281"/>
      <c r="E428" s="281"/>
      <c r="F428" s="281"/>
      <c r="G428" s="281"/>
      <c r="H428" s="281"/>
      <c r="I428" s="281"/>
      <c r="J428" s="281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</row>
    <row r="429" spans="1:25" x14ac:dyDescent="0.25">
      <c r="A429" s="281"/>
      <c r="B429" s="281"/>
      <c r="C429" s="281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</row>
    <row r="430" spans="1:25" x14ac:dyDescent="0.25">
      <c r="A430" s="281"/>
      <c r="B430" s="281"/>
      <c r="C430" s="281"/>
      <c r="D430" s="281"/>
      <c r="E430" s="281"/>
      <c r="F430" s="281"/>
      <c r="G430" s="281"/>
      <c r="H430" s="281"/>
      <c r="I430" s="281"/>
      <c r="J430" s="281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</row>
    <row r="431" spans="1:25" x14ac:dyDescent="0.25">
      <c r="A431" s="281"/>
      <c r="B431" s="281"/>
      <c r="C431" s="281"/>
      <c r="D431" s="281"/>
      <c r="E431" s="281"/>
      <c r="F431" s="281"/>
      <c r="G431" s="281"/>
      <c r="H431" s="281"/>
      <c r="I431" s="281"/>
      <c r="J431" s="281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</row>
    <row r="432" spans="1:25" x14ac:dyDescent="0.25">
      <c r="A432" s="281"/>
      <c r="B432" s="281"/>
      <c r="C432" s="281"/>
      <c r="D432" s="281"/>
      <c r="E432" s="281"/>
      <c r="F432" s="281"/>
      <c r="G432" s="281"/>
      <c r="H432" s="281"/>
      <c r="I432" s="281"/>
      <c r="J432" s="281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</row>
    <row r="433" spans="1:25" x14ac:dyDescent="0.25">
      <c r="A433" s="281"/>
      <c r="B433" s="281"/>
      <c r="C433" s="281"/>
      <c r="D433" s="281"/>
      <c r="E433" s="281"/>
      <c r="F433" s="281"/>
      <c r="G433" s="281"/>
      <c r="H433" s="281"/>
      <c r="I433" s="281"/>
      <c r="J433" s="281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</row>
    <row r="434" spans="1:25" x14ac:dyDescent="0.25">
      <c r="A434" s="281"/>
      <c r="B434" s="281"/>
      <c r="C434" s="281"/>
      <c r="D434" s="281"/>
      <c r="E434" s="281"/>
      <c r="F434" s="281"/>
      <c r="G434" s="281"/>
      <c r="H434" s="281"/>
      <c r="I434" s="281"/>
      <c r="J434" s="281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</row>
    <row r="435" spans="1:25" x14ac:dyDescent="0.25">
      <c r="A435" s="281"/>
      <c r="B435" s="281"/>
      <c r="C435" s="281"/>
      <c r="D435" s="281"/>
      <c r="E435" s="281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</row>
    <row r="436" spans="1:25" x14ac:dyDescent="0.25">
      <c r="A436" s="281"/>
      <c r="B436" s="281"/>
      <c r="C436" s="281"/>
      <c r="D436" s="281"/>
      <c r="E436" s="281"/>
      <c r="F436" s="281"/>
      <c r="G436" s="281"/>
      <c r="H436" s="281"/>
      <c r="I436" s="281"/>
      <c r="J436" s="281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</row>
    <row r="437" spans="1:25" x14ac:dyDescent="0.25">
      <c r="A437" s="281"/>
      <c r="B437" s="281"/>
      <c r="C437" s="281"/>
      <c r="D437" s="281"/>
      <c r="E437" s="281"/>
      <c r="F437" s="281"/>
      <c r="G437" s="281"/>
      <c r="H437" s="281"/>
      <c r="I437" s="281"/>
      <c r="J437" s="281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</row>
    <row r="438" spans="1:25" x14ac:dyDescent="0.25">
      <c r="A438" s="281"/>
      <c r="B438" s="281"/>
      <c r="C438" s="281"/>
      <c r="D438" s="281"/>
      <c r="E438" s="281"/>
      <c r="F438" s="281"/>
      <c r="G438" s="281"/>
      <c r="H438" s="281"/>
      <c r="I438" s="281"/>
      <c r="J438" s="281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</row>
    <row r="439" spans="1:25" x14ac:dyDescent="0.25">
      <c r="A439" s="281"/>
      <c r="B439" s="281"/>
      <c r="C439" s="281"/>
      <c r="D439" s="281"/>
      <c r="E439" s="281"/>
      <c r="F439" s="281"/>
      <c r="G439" s="281"/>
      <c r="H439" s="281"/>
      <c r="I439" s="281"/>
      <c r="J439" s="281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</row>
    <row r="440" spans="1:25" x14ac:dyDescent="0.25">
      <c r="A440" s="281"/>
      <c r="B440" s="281"/>
      <c r="C440" s="281"/>
      <c r="D440" s="281"/>
      <c r="E440" s="281"/>
      <c r="F440" s="281"/>
      <c r="G440" s="281"/>
      <c r="H440" s="281"/>
      <c r="I440" s="281"/>
      <c r="J440" s="281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</row>
    <row r="441" spans="1:25" x14ac:dyDescent="0.25">
      <c r="A441" s="281"/>
      <c r="B441" s="281"/>
      <c r="C441" s="281"/>
      <c r="D441" s="281"/>
      <c r="E441" s="281"/>
      <c r="F441" s="281"/>
      <c r="G441" s="281"/>
      <c r="H441" s="281"/>
      <c r="I441" s="281"/>
      <c r="J441" s="281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</row>
    <row r="442" spans="1:25" x14ac:dyDescent="0.25">
      <c r="A442" s="281"/>
      <c r="B442" s="281"/>
      <c r="C442" s="281"/>
      <c r="D442" s="281"/>
      <c r="E442" s="281"/>
      <c r="F442" s="281"/>
      <c r="G442" s="281"/>
      <c r="H442" s="281"/>
      <c r="I442" s="281"/>
      <c r="J442" s="281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</row>
    <row r="443" spans="1:25" x14ac:dyDescent="0.25">
      <c r="A443" s="281"/>
      <c r="B443" s="281"/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</row>
    <row r="444" spans="1:25" x14ac:dyDescent="0.25">
      <c r="A444" s="281"/>
      <c r="B444" s="281"/>
      <c r="C444" s="281"/>
      <c r="D444" s="281"/>
      <c r="E444" s="281"/>
      <c r="F444" s="281"/>
      <c r="G444" s="281"/>
      <c r="H444" s="281"/>
      <c r="I444" s="281"/>
      <c r="J444" s="281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</row>
    <row r="445" spans="1:25" x14ac:dyDescent="0.25">
      <c r="A445" s="281"/>
      <c r="B445" s="281"/>
      <c r="C445" s="281"/>
      <c r="D445" s="281"/>
      <c r="E445" s="281"/>
      <c r="F445" s="281"/>
      <c r="G445" s="281"/>
      <c r="H445" s="281"/>
      <c r="I445" s="281"/>
      <c r="J445" s="281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</row>
    <row r="446" spans="1:25" x14ac:dyDescent="0.25">
      <c r="A446" s="281"/>
      <c r="B446" s="281"/>
      <c r="C446" s="281"/>
      <c r="D446" s="281"/>
      <c r="E446" s="281"/>
      <c r="F446" s="281"/>
      <c r="G446" s="281"/>
      <c r="H446" s="281"/>
      <c r="I446" s="281"/>
      <c r="J446" s="281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</row>
    <row r="447" spans="1:25" x14ac:dyDescent="0.25">
      <c r="A447" s="281"/>
      <c r="B447" s="281"/>
      <c r="C447" s="281"/>
      <c r="D447" s="281"/>
      <c r="E447" s="281"/>
      <c r="F447" s="281"/>
      <c r="G447" s="281"/>
      <c r="H447" s="281"/>
      <c r="I447" s="281"/>
      <c r="J447" s="281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</row>
    <row r="448" spans="1:25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4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4" x14ac:dyDescent="0.25">
      <c r="P450" s="44"/>
      <c r="Q450" s="44"/>
      <c r="R450" s="43"/>
      <c r="S450" s="43"/>
      <c r="T450" s="43"/>
      <c r="U450" s="44"/>
    </row>
    <row r="451" spans="1:24" x14ac:dyDescent="0.25">
      <c r="A451" s="45" t="s">
        <v>168</v>
      </c>
      <c r="B451" s="45"/>
      <c r="C451" s="45"/>
      <c r="D451" s="45"/>
      <c r="E451" s="45"/>
      <c r="F451" s="45"/>
      <c r="G451" s="45"/>
      <c r="H451" s="45"/>
      <c r="I451" s="45"/>
      <c r="N451" s="44"/>
      <c r="O451" s="44"/>
      <c r="P451" s="46"/>
      <c r="Q451" s="46"/>
      <c r="R451" s="43"/>
      <c r="S451" s="43"/>
      <c r="T451" s="43"/>
    </row>
    <row r="452" spans="1:24" x14ac:dyDescent="0.25">
      <c r="M452" s="47"/>
      <c r="N452" s="47"/>
      <c r="R452" s="43"/>
      <c r="S452" s="43"/>
      <c r="T452" s="43"/>
    </row>
    <row r="453" spans="1:24" x14ac:dyDescent="0.25">
      <c r="R453" s="43"/>
      <c r="S453" s="43"/>
      <c r="T453" s="43"/>
    </row>
    <row r="454" spans="1:24" x14ac:dyDescent="0.25">
      <c r="D454" s="7"/>
      <c r="E454" s="7"/>
      <c r="P454" s="47"/>
      <c r="Q454" s="47"/>
      <c r="R454" s="43"/>
      <c r="S454" s="43"/>
      <c r="T454" s="43"/>
      <c r="U454" s="47"/>
    </row>
    <row r="455" spans="1:24" x14ac:dyDescent="0.25">
      <c r="A455" s="48"/>
      <c r="B455" s="48"/>
      <c r="C455" s="48"/>
      <c r="D455" s="49"/>
      <c r="E455" s="49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U455" s="47"/>
    </row>
    <row r="456" spans="1:24" ht="17.25" customHeight="1" x14ac:dyDescent="0.25">
      <c r="A456" s="277"/>
      <c r="B456" s="277"/>
      <c r="C456" s="277"/>
      <c r="D456" s="49"/>
      <c r="E456" s="49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3"/>
      <c r="Q456" s="43"/>
      <c r="R456" s="50"/>
      <c r="U456" s="43"/>
    </row>
    <row r="457" spans="1:24" x14ac:dyDescent="0.2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</row>
    <row r="458" spans="1:24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U458" s="43"/>
    </row>
    <row r="459" spans="1:24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U459" s="43"/>
    </row>
  </sheetData>
  <sheetProtection formatCells="0" insertColumns="0" insertRows="0" deleteColumns="0" deleteRows="0"/>
  <mergeCells count="626">
    <mergeCell ref="A208:Y210"/>
    <mergeCell ref="A369:Y376"/>
    <mergeCell ref="A415:Y417"/>
    <mergeCell ref="A91:Y99"/>
    <mergeCell ref="A152:Y160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K172:L172"/>
    <mergeCell ref="K171:L171"/>
    <mergeCell ref="C120:K120"/>
    <mergeCell ref="V123:W123"/>
    <mergeCell ref="V120:W120"/>
    <mergeCell ref="A178:Y180"/>
    <mergeCell ref="G176:J176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61:J61"/>
    <mergeCell ref="K27:L27"/>
    <mergeCell ref="M27:N27"/>
    <mergeCell ref="O27:P27"/>
    <mergeCell ref="Q27:R27"/>
    <mergeCell ref="G27:J27"/>
    <mergeCell ref="K176:L176"/>
    <mergeCell ref="G173:J173"/>
    <mergeCell ref="L149:M149"/>
    <mergeCell ref="Q150:S150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L112:M112"/>
    <mergeCell ref="L113:M113"/>
    <mergeCell ref="L114:M114"/>
    <mergeCell ref="V121:W121"/>
    <mergeCell ref="V122:W122"/>
    <mergeCell ref="P220:R220"/>
    <mergeCell ref="D224:F225"/>
    <mergeCell ref="G225:I225"/>
    <mergeCell ref="J225:L225"/>
    <mergeCell ref="H185:J185"/>
    <mergeCell ref="G175:J175"/>
    <mergeCell ref="D189:G189"/>
    <mergeCell ref="K189:M189"/>
    <mergeCell ref="H188:J188"/>
    <mergeCell ref="H189:J189"/>
    <mergeCell ref="D215:F216"/>
    <mergeCell ref="G215:R215"/>
    <mergeCell ref="G216:I216"/>
    <mergeCell ref="J216:L216"/>
    <mergeCell ref="M216:O216"/>
    <mergeCell ref="P216:R216"/>
    <mergeCell ref="D188:G188"/>
    <mergeCell ref="K188:M188"/>
    <mergeCell ref="G165:J165"/>
    <mergeCell ref="K167:L167"/>
    <mergeCell ref="K164:L164"/>
    <mergeCell ref="C123:K123"/>
    <mergeCell ref="G172:J172"/>
    <mergeCell ref="G171:J171"/>
    <mergeCell ref="G169:J169"/>
    <mergeCell ref="G168:J168"/>
    <mergeCell ref="G167:J167"/>
    <mergeCell ref="G166:J166"/>
    <mergeCell ref="A456:C456"/>
    <mergeCell ref="D228:F228"/>
    <mergeCell ref="G228:I228"/>
    <mergeCell ref="J228:L228"/>
    <mergeCell ref="D219:F219"/>
    <mergeCell ref="G219:I219"/>
    <mergeCell ref="J219:L219"/>
    <mergeCell ref="A232:Y234"/>
    <mergeCell ref="A423:Y447"/>
    <mergeCell ref="V390:X390"/>
    <mergeCell ref="P390:R390"/>
    <mergeCell ref="J386:L386"/>
    <mergeCell ref="M386:O386"/>
    <mergeCell ref="J353:L353"/>
    <mergeCell ref="M353:O353"/>
    <mergeCell ref="C365:F365"/>
    <mergeCell ref="G365:I365"/>
    <mergeCell ref="G366:I366"/>
    <mergeCell ref="B389:I389"/>
    <mergeCell ref="M219:O219"/>
    <mergeCell ref="P219:R219"/>
    <mergeCell ref="K278:L278"/>
    <mergeCell ref="I282:J282"/>
    <mergeCell ref="K282:L282"/>
    <mergeCell ref="M282:N282"/>
    <mergeCell ref="O282:P282"/>
    <mergeCell ref="Q280:R280"/>
    <mergeCell ref="M276:N276"/>
    <mergeCell ref="G278:H278"/>
    <mergeCell ref="G279:H279"/>
    <mergeCell ref="G281:H281"/>
    <mergeCell ref="Q277:R277"/>
    <mergeCell ref="O278:P278"/>
    <mergeCell ref="Q278:R278"/>
    <mergeCell ref="O279:P279"/>
    <mergeCell ref="Q279:R279"/>
    <mergeCell ref="O281:P281"/>
    <mergeCell ref="Q281:R281"/>
    <mergeCell ref="O277:P277"/>
    <mergeCell ref="M279:N279"/>
    <mergeCell ref="O250:P250"/>
    <mergeCell ref="Q250:R250"/>
    <mergeCell ref="I249:J249"/>
    <mergeCell ref="M249:N249"/>
    <mergeCell ref="O249:P249"/>
    <mergeCell ref="Q249:R249"/>
    <mergeCell ref="L116:M116"/>
    <mergeCell ref="L117:M117"/>
    <mergeCell ref="L118:M118"/>
    <mergeCell ref="L119:M119"/>
    <mergeCell ref="L120:M120"/>
    <mergeCell ref="L121:M121"/>
    <mergeCell ref="L122:M122"/>
    <mergeCell ref="K173:L173"/>
    <mergeCell ref="G174:J174"/>
    <mergeCell ref="K174:L174"/>
    <mergeCell ref="A162:U162"/>
    <mergeCell ref="K165:L165"/>
    <mergeCell ref="K166:L166"/>
    <mergeCell ref="D149:K149"/>
    <mergeCell ref="K169:L169"/>
    <mergeCell ref="K168:L168"/>
    <mergeCell ref="L123:M123"/>
    <mergeCell ref="C248:F248"/>
    <mergeCell ref="S249:T249"/>
    <mergeCell ref="J390:L390"/>
    <mergeCell ref="M390:O390"/>
    <mergeCell ref="S390:U390"/>
    <mergeCell ref="B390:I390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389:O389"/>
    <mergeCell ref="P389:R389"/>
    <mergeCell ref="J384:L384"/>
    <mergeCell ref="V386:X386"/>
    <mergeCell ref="J387:L387"/>
    <mergeCell ref="S387:U387"/>
    <mergeCell ref="V389:X389"/>
    <mergeCell ref="J388:L388"/>
    <mergeCell ref="M388:O388"/>
    <mergeCell ref="P388:R388"/>
    <mergeCell ref="S388:U388"/>
    <mergeCell ref="M384:O384"/>
    <mergeCell ref="P386:R386"/>
    <mergeCell ref="M387:O387"/>
    <mergeCell ref="P387:R387"/>
    <mergeCell ref="V387:X387"/>
    <mergeCell ref="V384:X384"/>
    <mergeCell ref="J385:L385"/>
    <mergeCell ref="S384:U384"/>
    <mergeCell ref="V385:X385"/>
    <mergeCell ref="S389:U389"/>
    <mergeCell ref="J389:L389"/>
    <mergeCell ref="P384:R384"/>
    <mergeCell ref="S278:T278"/>
    <mergeCell ref="U278:V278"/>
    <mergeCell ref="U280:V280"/>
    <mergeCell ref="S280:T280"/>
    <mergeCell ref="U279:V279"/>
    <mergeCell ref="S279:T279"/>
    <mergeCell ref="V388:X388"/>
    <mergeCell ref="B388:I388"/>
    <mergeCell ref="S362:U362"/>
    <mergeCell ref="S385:U385"/>
    <mergeCell ref="U281:V281"/>
    <mergeCell ref="S281:T281"/>
    <mergeCell ref="Q282:R282"/>
    <mergeCell ref="G282:H282"/>
    <mergeCell ref="M324:U324"/>
    <mergeCell ref="T325:U326"/>
    <mergeCell ref="P325:Q326"/>
    <mergeCell ref="R325:S326"/>
    <mergeCell ref="D327:E327"/>
    <mergeCell ref="F327:G327"/>
    <mergeCell ref="H325:I326"/>
    <mergeCell ref="H327:I327"/>
    <mergeCell ref="M278:N278"/>
    <mergeCell ref="G277:H277"/>
    <mergeCell ref="O274:R274"/>
    <mergeCell ref="O276:P276"/>
    <mergeCell ref="Q276:R276"/>
    <mergeCell ref="K281:L281"/>
    <mergeCell ref="A238:U238"/>
    <mergeCell ref="M281:N281"/>
    <mergeCell ref="G273:V273"/>
    <mergeCell ref="S274:V274"/>
    <mergeCell ref="S275:T275"/>
    <mergeCell ref="U275:V275"/>
    <mergeCell ref="K242:N242"/>
    <mergeCell ref="M275:N275"/>
    <mergeCell ref="U250:V250"/>
    <mergeCell ref="S250:T250"/>
    <mergeCell ref="D262:E262"/>
    <mergeCell ref="G250:H250"/>
    <mergeCell ref="M250:N250"/>
    <mergeCell ref="G280:H280"/>
    <mergeCell ref="I280:J280"/>
    <mergeCell ref="I276:J276"/>
    <mergeCell ref="I278:J278"/>
    <mergeCell ref="U249:V249"/>
    <mergeCell ref="U277:V277"/>
    <mergeCell ref="G249:H249"/>
    <mergeCell ref="C273:F275"/>
    <mergeCell ref="I244:J244"/>
    <mergeCell ref="K247:L247"/>
    <mergeCell ref="A320:U320"/>
    <mergeCell ref="G274:J274"/>
    <mergeCell ref="K274:N274"/>
    <mergeCell ref="I281:J281"/>
    <mergeCell ref="K275:L275"/>
    <mergeCell ref="K276:L276"/>
    <mergeCell ref="K277:L277"/>
    <mergeCell ref="K279:L279"/>
    <mergeCell ref="I275:J275"/>
    <mergeCell ref="I277:J277"/>
    <mergeCell ref="S276:T276"/>
    <mergeCell ref="U276:V276"/>
    <mergeCell ref="I279:J279"/>
    <mergeCell ref="G275:H275"/>
    <mergeCell ref="G276:H276"/>
    <mergeCell ref="K280:L280"/>
    <mergeCell ref="S282:T282"/>
    <mergeCell ref="S277:T277"/>
    <mergeCell ref="A309:Y315"/>
    <mergeCell ref="M277:N277"/>
    <mergeCell ref="O275:P275"/>
    <mergeCell ref="Q275:R275"/>
    <mergeCell ref="M325:O326"/>
    <mergeCell ref="D333:E333"/>
    <mergeCell ref="F333:G333"/>
    <mergeCell ref="H333:I333"/>
    <mergeCell ref="M333:O333"/>
    <mergeCell ref="A325:C326"/>
    <mergeCell ref="G248:H248"/>
    <mergeCell ref="I248:J248"/>
    <mergeCell ref="K248:L248"/>
    <mergeCell ref="H328:I328"/>
    <mergeCell ref="H329:I329"/>
    <mergeCell ref="H330:I330"/>
    <mergeCell ref="H331:I331"/>
    <mergeCell ref="H332:I332"/>
    <mergeCell ref="A324:I324"/>
    <mergeCell ref="D330:E330"/>
    <mergeCell ref="D328:E328"/>
    <mergeCell ref="F328:G328"/>
    <mergeCell ref="D331:E331"/>
    <mergeCell ref="F331:G331"/>
    <mergeCell ref="F329:G329"/>
    <mergeCell ref="D332:E332"/>
    <mergeCell ref="D329:E329"/>
    <mergeCell ref="G164:J164"/>
    <mergeCell ref="O26:P26"/>
    <mergeCell ref="Q26:R26"/>
    <mergeCell ref="K26:L26"/>
    <mergeCell ref="A18:U20"/>
    <mergeCell ref="G58:J58"/>
    <mergeCell ref="K58:L58"/>
    <mergeCell ref="G88:N88"/>
    <mergeCell ref="G170:J170"/>
    <mergeCell ref="K170:L170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T328:U328"/>
    <mergeCell ref="C361:F361"/>
    <mergeCell ref="M331:O331"/>
    <mergeCell ref="M330:O330"/>
    <mergeCell ref="A332:C332"/>
    <mergeCell ref="A331:C331"/>
    <mergeCell ref="A330:C330"/>
    <mergeCell ref="A333:C333"/>
    <mergeCell ref="G348:I348"/>
    <mergeCell ref="G352:I352"/>
    <mergeCell ref="J349:L349"/>
    <mergeCell ref="M350:O350"/>
    <mergeCell ref="G354:I354"/>
    <mergeCell ref="J354:L354"/>
    <mergeCell ref="M354:O354"/>
    <mergeCell ref="G351:I351"/>
    <mergeCell ref="M332:O332"/>
    <mergeCell ref="C360:F360"/>
    <mergeCell ref="G358:U358"/>
    <mergeCell ref="G359:I359"/>
    <mergeCell ref="J359:L359"/>
    <mergeCell ref="M359:O359"/>
    <mergeCell ref="J350:L350"/>
    <mergeCell ref="C351:F351"/>
    <mergeCell ref="S359:U359"/>
    <mergeCell ref="P331:Q331"/>
    <mergeCell ref="P327:Q327"/>
    <mergeCell ref="M327:O327"/>
    <mergeCell ref="T327:U327"/>
    <mergeCell ref="P333:Q333"/>
    <mergeCell ref="R333:S333"/>
    <mergeCell ref="T333:U333"/>
    <mergeCell ref="R327:S327"/>
    <mergeCell ref="G346:U346"/>
    <mergeCell ref="P330:Q330"/>
    <mergeCell ref="R330:S330"/>
    <mergeCell ref="F332:G332"/>
    <mergeCell ref="S360:U360"/>
    <mergeCell ref="C350:F350"/>
    <mergeCell ref="G350:I350"/>
    <mergeCell ref="P359:R359"/>
    <mergeCell ref="C352:F352"/>
    <mergeCell ref="C353:F353"/>
    <mergeCell ref="G353:I353"/>
    <mergeCell ref="S347:U347"/>
    <mergeCell ref="S350:U350"/>
    <mergeCell ref="S354:U354"/>
    <mergeCell ref="J348:L348"/>
    <mergeCell ref="S353:U353"/>
    <mergeCell ref="P350:R350"/>
    <mergeCell ref="M348:O348"/>
    <mergeCell ref="P348:R348"/>
    <mergeCell ref="S348:U348"/>
    <mergeCell ref="G347:I347"/>
    <mergeCell ref="M347:O347"/>
    <mergeCell ref="P354:R354"/>
    <mergeCell ref="P349:R349"/>
    <mergeCell ref="C354:F354"/>
    <mergeCell ref="C358:F359"/>
    <mergeCell ref="G349:I349"/>
    <mergeCell ref="M351:O351"/>
    <mergeCell ref="M349:O349"/>
    <mergeCell ref="J352:L352"/>
    <mergeCell ref="M352:O352"/>
    <mergeCell ref="P360:R360"/>
    <mergeCell ref="P353:R353"/>
    <mergeCell ref="P352:R352"/>
    <mergeCell ref="P351:R351"/>
    <mergeCell ref="G360:I360"/>
    <mergeCell ref="M360:O360"/>
    <mergeCell ref="J360:L360"/>
    <mergeCell ref="C348:F348"/>
    <mergeCell ref="F330:G330"/>
    <mergeCell ref="A327:C327"/>
    <mergeCell ref="C346:F347"/>
    <mergeCell ref="D325:E326"/>
    <mergeCell ref="K249:L249"/>
    <mergeCell ref="D297:E297"/>
    <mergeCell ref="F325:G326"/>
    <mergeCell ref="A328:C328"/>
    <mergeCell ref="K250:L250"/>
    <mergeCell ref="C276:F276"/>
    <mergeCell ref="C277:F277"/>
    <mergeCell ref="C278:F278"/>
    <mergeCell ref="C279:F279"/>
    <mergeCell ref="C280:F280"/>
    <mergeCell ref="C281:F281"/>
    <mergeCell ref="C282:F282"/>
    <mergeCell ref="A284:Z284"/>
    <mergeCell ref="A341:Z341"/>
    <mergeCell ref="R329:S329"/>
    <mergeCell ref="T329:U329"/>
    <mergeCell ref="T330:U330"/>
    <mergeCell ref="T331:U331"/>
    <mergeCell ref="J347:L347"/>
    <mergeCell ref="M362:O362"/>
    <mergeCell ref="P362:R362"/>
    <mergeCell ref="B386:I386"/>
    <mergeCell ref="B387:I387"/>
    <mergeCell ref="C364:F364"/>
    <mergeCell ref="G364:I364"/>
    <mergeCell ref="J364:L364"/>
    <mergeCell ref="M385:O385"/>
    <mergeCell ref="P385:R385"/>
    <mergeCell ref="A380:Y381"/>
    <mergeCell ref="J366:L366"/>
    <mergeCell ref="J365:L365"/>
    <mergeCell ref="P363:R363"/>
    <mergeCell ref="G363:I363"/>
    <mergeCell ref="J363:L363"/>
    <mergeCell ref="M363:O363"/>
    <mergeCell ref="C366:F366"/>
    <mergeCell ref="C362:F362"/>
    <mergeCell ref="S364:U364"/>
    <mergeCell ref="S365:U365"/>
    <mergeCell ref="S386:U386"/>
    <mergeCell ref="C363:F363"/>
    <mergeCell ref="P366:R366"/>
    <mergeCell ref="M365:O365"/>
    <mergeCell ref="C250:F250"/>
    <mergeCell ref="C247:F247"/>
    <mergeCell ref="C249:F249"/>
    <mergeCell ref="K175:L175"/>
    <mergeCell ref="C113:K113"/>
    <mergeCell ref="C114:K114"/>
    <mergeCell ref="C115:K115"/>
    <mergeCell ref="C116:K116"/>
    <mergeCell ref="C117:K117"/>
    <mergeCell ref="C118:K118"/>
    <mergeCell ref="C119:K119"/>
    <mergeCell ref="I250:J250"/>
    <mergeCell ref="G243:H243"/>
    <mergeCell ref="I243:J243"/>
    <mergeCell ref="K243:L243"/>
    <mergeCell ref="D185:G185"/>
    <mergeCell ref="K185:M185"/>
    <mergeCell ref="D186:G186"/>
    <mergeCell ref="K186:M186"/>
    <mergeCell ref="D187:G187"/>
    <mergeCell ref="K187:M187"/>
    <mergeCell ref="H187:J187"/>
    <mergeCell ref="H186:J186"/>
    <mergeCell ref="D217:F217"/>
    <mergeCell ref="C241:F243"/>
    <mergeCell ref="C244:F244"/>
    <mergeCell ref="O242:R242"/>
    <mergeCell ref="M243:N243"/>
    <mergeCell ref="O243:P243"/>
    <mergeCell ref="Q243:R243"/>
    <mergeCell ref="P225:R225"/>
    <mergeCell ref="P229:R229"/>
    <mergeCell ref="D227:F227"/>
    <mergeCell ref="G227:I227"/>
    <mergeCell ref="J227:L227"/>
    <mergeCell ref="M229:O229"/>
    <mergeCell ref="M227:O227"/>
    <mergeCell ref="M228:O228"/>
    <mergeCell ref="P227:R227"/>
    <mergeCell ref="P228:R228"/>
    <mergeCell ref="D229:F229"/>
    <mergeCell ref="G244:H244"/>
    <mergeCell ref="P217:R217"/>
    <mergeCell ref="G217:I217"/>
    <mergeCell ref="J217:L217"/>
    <mergeCell ref="M217:O217"/>
    <mergeCell ref="G229:I229"/>
    <mergeCell ref="U247:V247"/>
    <mergeCell ref="S247:T247"/>
    <mergeCell ref="Q247:R247"/>
    <mergeCell ref="O247:P247"/>
    <mergeCell ref="M247:N247"/>
    <mergeCell ref="U245:V245"/>
    <mergeCell ref="S245:T245"/>
    <mergeCell ref="Q245:R245"/>
    <mergeCell ref="O245:P245"/>
    <mergeCell ref="M245:N245"/>
    <mergeCell ref="K245:L245"/>
    <mergeCell ref="I245:J245"/>
    <mergeCell ref="G245:H245"/>
    <mergeCell ref="U244:V244"/>
    <mergeCell ref="S244:T244"/>
    <mergeCell ref="Q244:R244"/>
    <mergeCell ref="O244:P244"/>
    <mergeCell ref="M244:N244"/>
    <mergeCell ref="K244:L244"/>
    <mergeCell ref="D218:F218"/>
    <mergeCell ref="G218:I218"/>
    <mergeCell ref="J218:L218"/>
    <mergeCell ref="M218:O218"/>
    <mergeCell ref="P218:R218"/>
    <mergeCell ref="C245:F245"/>
    <mergeCell ref="C246:F246"/>
    <mergeCell ref="J229:L229"/>
    <mergeCell ref="G224:R224"/>
    <mergeCell ref="D226:F226"/>
    <mergeCell ref="G226:I226"/>
    <mergeCell ref="J226:L226"/>
    <mergeCell ref="M226:O226"/>
    <mergeCell ref="P226:R226"/>
    <mergeCell ref="M225:O225"/>
    <mergeCell ref="D220:F220"/>
    <mergeCell ref="G220:I220"/>
    <mergeCell ref="J220:L220"/>
    <mergeCell ref="M220:O220"/>
    <mergeCell ref="K246:L246"/>
    <mergeCell ref="I246:J246"/>
    <mergeCell ref="G246:H246"/>
    <mergeCell ref="G242:J242"/>
    <mergeCell ref="G241:V241"/>
    <mergeCell ref="B385:I385"/>
    <mergeCell ref="B384:I384"/>
    <mergeCell ref="O280:P280"/>
    <mergeCell ref="M280:N280"/>
    <mergeCell ref="U282:V282"/>
    <mergeCell ref="S352:U352"/>
    <mergeCell ref="S349:U349"/>
    <mergeCell ref="R331:S331"/>
    <mergeCell ref="P332:Q332"/>
    <mergeCell ref="R332:S332"/>
    <mergeCell ref="A335:Y339"/>
    <mergeCell ref="S351:U351"/>
    <mergeCell ref="A329:C329"/>
    <mergeCell ref="A343:U343"/>
    <mergeCell ref="T332:U332"/>
    <mergeCell ref="M328:O328"/>
    <mergeCell ref="P328:Q328"/>
    <mergeCell ref="C349:F349"/>
    <mergeCell ref="J351:L351"/>
    <mergeCell ref="G362:I362"/>
    <mergeCell ref="J362:L362"/>
    <mergeCell ref="J361:L361"/>
    <mergeCell ref="M361:O361"/>
    <mergeCell ref="P364:R364"/>
    <mergeCell ref="I247:J247"/>
    <mergeCell ref="G247:H247"/>
    <mergeCell ref="P361:R361"/>
    <mergeCell ref="S361:U361"/>
    <mergeCell ref="S363:U363"/>
    <mergeCell ref="P365:R365"/>
    <mergeCell ref="M364:O364"/>
    <mergeCell ref="M58:N58"/>
    <mergeCell ref="O58:P58"/>
    <mergeCell ref="Q58:R58"/>
    <mergeCell ref="U243:V243"/>
    <mergeCell ref="S243:T243"/>
    <mergeCell ref="S242:V242"/>
    <mergeCell ref="U246:V246"/>
    <mergeCell ref="S246:T246"/>
    <mergeCell ref="Q246:R246"/>
    <mergeCell ref="O246:P246"/>
    <mergeCell ref="M246:N246"/>
    <mergeCell ref="R328:S328"/>
    <mergeCell ref="M329:O329"/>
    <mergeCell ref="P329:Q329"/>
    <mergeCell ref="U248:V248"/>
    <mergeCell ref="S248:T248"/>
    <mergeCell ref="Q248:R248"/>
    <mergeCell ref="O248:P248"/>
    <mergeCell ref="M248:N248"/>
    <mergeCell ref="S366:U366"/>
    <mergeCell ref="P347:R347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66:O366"/>
    <mergeCell ref="O57:P57"/>
    <mergeCell ref="Q57:R57"/>
    <mergeCell ref="G46:N47"/>
    <mergeCell ref="O46:P47"/>
    <mergeCell ref="G361:I361"/>
    <mergeCell ref="A457:X457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131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132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127</v>
      </c>
      <c r="C1" t="s">
        <v>30</v>
      </c>
      <c r="D1" t="s">
        <v>128</v>
      </c>
    </row>
    <row r="2" spans="1:4" x14ac:dyDescent="0.25">
      <c r="A2">
        <v>1</v>
      </c>
      <c r="B2" t="s">
        <v>129</v>
      </c>
      <c r="C2">
        <v>0</v>
      </c>
      <c r="D2">
        <v>0</v>
      </c>
    </row>
    <row r="3" spans="1:4" x14ac:dyDescent="0.25">
      <c r="A3">
        <v>2</v>
      </c>
      <c r="B3" t="s">
        <v>130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122</v>
      </c>
      <c r="C2" t="s">
        <v>31</v>
      </c>
      <c r="D2" t="s">
        <v>30</v>
      </c>
      <c r="E2">
        <v>1</v>
      </c>
      <c r="F2">
        <v>230</v>
      </c>
      <c r="G2">
        <v>1</v>
      </c>
    </row>
    <row r="3" spans="1:7" x14ac:dyDescent="0.25">
      <c r="A3">
        <v>2</v>
      </c>
      <c r="B3" t="s">
        <v>152</v>
      </c>
      <c r="C3" t="s">
        <v>31</v>
      </c>
      <c r="D3" t="s">
        <v>30</v>
      </c>
      <c r="E3">
        <v>1</v>
      </c>
      <c r="F3">
        <v>247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26</v>
      </c>
      <c r="G4">
        <v>1</v>
      </c>
    </row>
    <row r="5" spans="1:7" x14ac:dyDescent="0.25">
      <c r="A5">
        <v>4</v>
      </c>
      <c r="B5" t="s">
        <v>153</v>
      </c>
      <c r="C5" t="s">
        <v>31</v>
      </c>
      <c r="D5" t="s">
        <v>30</v>
      </c>
      <c r="E5">
        <v>1</v>
      </c>
      <c r="F5">
        <v>64</v>
      </c>
      <c r="G5">
        <v>1</v>
      </c>
    </row>
    <row r="6" spans="1:7" x14ac:dyDescent="0.25">
      <c r="A6">
        <v>5</v>
      </c>
      <c r="B6" t="s">
        <v>154</v>
      </c>
      <c r="C6" t="s">
        <v>31</v>
      </c>
      <c r="D6" t="s">
        <v>30</v>
      </c>
      <c r="E6">
        <v>1</v>
      </c>
      <c r="F6">
        <v>53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239</v>
      </c>
      <c r="G7">
        <v>1</v>
      </c>
    </row>
    <row r="8" spans="1:7" x14ac:dyDescent="0.25">
      <c r="A8">
        <v>1</v>
      </c>
      <c r="B8" t="s">
        <v>122</v>
      </c>
      <c r="C8" t="s">
        <v>31</v>
      </c>
      <c r="D8" t="s">
        <v>10</v>
      </c>
      <c r="E8">
        <v>2</v>
      </c>
      <c r="F8">
        <v>303</v>
      </c>
      <c r="G8">
        <v>1</v>
      </c>
    </row>
    <row r="9" spans="1:7" x14ac:dyDescent="0.25">
      <c r="A9">
        <v>2</v>
      </c>
      <c r="B9" t="s">
        <v>152</v>
      </c>
      <c r="C9" t="s">
        <v>31</v>
      </c>
      <c r="D9" t="s">
        <v>10</v>
      </c>
      <c r="E9">
        <v>2</v>
      </c>
      <c r="F9">
        <v>313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41</v>
      </c>
      <c r="G10">
        <v>1</v>
      </c>
    </row>
    <row r="11" spans="1:7" x14ac:dyDescent="0.25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64</v>
      </c>
      <c r="G11">
        <v>1</v>
      </c>
    </row>
    <row r="12" spans="1:7" x14ac:dyDescent="0.25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53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262</v>
      </c>
      <c r="G13">
        <v>1</v>
      </c>
    </row>
    <row r="14" spans="1:7" x14ac:dyDescent="0.25">
      <c r="A14">
        <v>1</v>
      </c>
      <c r="B14" t="s">
        <v>122</v>
      </c>
      <c r="C14" t="s">
        <v>55</v>
      </c>
      <c r="D14" t="s">
        <v>30</v>
      </c>
      <c r="E14">
        <v>1</v>
      </c>
      <c r="F14">
        <v>257</v>
      </c>
      <c r="G14">
        <v>2</v>
      </c>
    </row>
    <row r="15" spans="1:7" x14ac:dyDescent="0.25">
      <c r="A15">
        <v>2</v>
      </c>
      <c r="B15" t="s">
        <v>152</v>
      </c>
      <c r="C15" s="2" t="s">
        <v>55</v>
      </c>
      <c r="D15" t="s">
        <v>30</v>
      </c>
      <c r="E15">
        <v>1</v>
      </c>
      <c r="F15" s="2">
        <v>259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49</v>
      </c>
      <c r="G16">
        <v>2</v>
      </c>
    </row>
    <row r="17" spans="1:7" x14ac:dyDescent="0.25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72</v>
      </c>
      <c r="G17">
        <v>2</v>
      </c>
    </row>
    <row r="18" spans="1:7" x14ac:dyDescent="0.25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55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266</v>
      </c>
      <c r="G19">
        <v>2</v>
      </c>
    </row>
    <row r="20" spans="1:7" x14ac:dyDescent="0.25">
      <c r="A20">
        <v>1</v>
      </c>
      <c r="B20" t="s">
        <v>122</v>
      </c>
      <c r="C20" s="2" t="s">
        <v>55</v>
      </c>
      <c r="D20" t="s">
        <v>10</v>
      </c>
      <c r="E20">
        <v>2</v>
      </c>
      <c r="F20" s="2">
        <v>358</v>
      </c>
      <c r="G20">
        <v>2</v>
      </c>
    </row>
    <row r="21" spans="1:7" x14ac:dyDescent="0.25">
      <c r="A21">
        <v>2</v>
      </c>
      <c r="B21" t="s">
        <v>152</v>
      </c>
      <c r="C21" s="2" t="s">
        <v>55</v>
      </c>
      <c r="D21" t="s">
        <v>10</v>
      </c>
      <c r="E21">
        <v>2</v>
      </c>
      <c r="F21" s="2">
        <v>334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73</v>
      </c>
      <c r="G22">
        <v>2</v>
      </c>
    </row>
    <row r="23" spans="1:7" x14ac:dyDescent="0.25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78</v>
      </c>
      <c r="G23">
        <v>2</v>
      </c>
    </row>
    <row r="24" spans="1:7" x14ac:dyDescent="0.25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55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303</v>
      </c>
      <c r="G25">
        <v>2</v>
      </c>
    </row>
    <row r="26" spans="1:7" x14ac:dyDescent="0.25">
      <c r="A26">
        <v>1</v>
      </c>
      <c r="B26" t="s">
        <v>122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152</v>
      </c>
      <c r="C27" t="s">
        <v>103</v>
      </c>
      <c r="D27" t="s">
        <v>30</v>
      </c>
      <c r="E27">
        <v>1</v>
      </c>
      <c r="F27">
        <v>3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5</v>
      </c>
      <c r="G28">
        <v>3</v>
      </c>
    </row>
    <row r="29" spans="1:7" x14ac:dyDescent="0.25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6</v>
      </c>
      <c r="G31">
        <v>3</v>
      </c>
    </row>
    <row r="32" spans="1:7" x14ac:dyDescent="0.25">
      <c r="A32">
        <v>1</v>
      </c>
      <c r="B32" t="s">
        <v>122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25">
      <c r="A33">
        <v>2</v>
      </c>
      <c r="B33" t="s">
        <v>152</v>
      </c>
      <c r="C33" t="s">
        <v>103</v>
      </c>
      <c r="D33" t="s">
        <v>10</v>
      </c>
      <c r="E33">
        <v>2</v>
      </c>
      <c r="F33">
        <v>3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6</v>
      </c>
      <c r="G34">
        <v>3</v>
      </c>
    </row>
    <row r="35" spans="1:7" x14ac:dyDescent="0.25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9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122</v>
      </c>
      <c r="C2" t="s">
        <v>31</v>
      </c>
      <c r="D2" t="s">
        <v>30</v>
      </c>
      <c r="E2">
        <v>1</v>
      </c>
      <c r="F2">
        <v>1000</v>
      </c>
      <c r="G2">
        <v>1</v>
      </c>
    </row>
    <row r="3" spans="1:7" x14ac:dyDescent="0.25">
      <c r="A3">
        <v>2</v>
      </c>
      <c r="B3" t="s">
        <v>152</v>
      </c>
      <c r="C3" t="s">
        <v>31</v>
      </c>
      <c r="D3" t="s">
        <v>30</v>
      </c>
      <c r="E3">
        <v>1</v>
      </c>
      <c r="F3">
        <v>1016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123</v>
      </c>
      <c r="G4">
        <v>1</v>
      </c>
    </row>
    <row r="5" spans="1:7" x14ac:dyDescent="0.25">
      <c r="A5">
        <v>4</v>
      </c>
      <c r="B5" t="s">
        <v>153</v>
      </c>
      <c r="C5" t="s">
        <v>31</v>
      </c>
      <c r="D5" t="s">
        <v>30</v>
      </c>
      <c r="E5">
        <v>1</v>
      </c>
      <c r="F5">
        <v>73</v>
      </c>
      <c r="G5">
        <v>1</v>
      </c>
    </row>
    <row r="6" spans="1:7" x14ac:dyDescent="0.25">
      <c r="A6">
        <v>5</v>
      </c>
      <c r="B6" t="s">
        <v>154</v>
      </c>
      <c r="C6" t="s">
        <v>31</v>
      </c>
      <c r="D6" t="s">
        <v>30</v>
      </c>
      <c r="E6">
        <v>1</v>
      </c>
      <c r="F6">
        <v>82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503</v>
      </c>
      <c r="G7">
        <v>1</v>
      </c>
    </row>
    <row r="8" spans="1:7" x14ac:dyDescent="0.25">
      <c r="A8">
        <v>1</v>
      </c>
      <c r="B8" t="s">
        <v>122</v>
      </c>
      <c r="C8" t="s">
        <v>31</v>
      </c>
      <c r="D8" t="s">
        <v>10</v>
      </c>
      <c r="E8">
        <v>2</v>
      </c>
      <c r="F8">
        <v>1440</v>
      </c>
      <c r="G8">
        <v>1</v>
      </c>
    </row>
    <row r="9" spans="1:7" x14ac:dyDescent="0.25">
      <c r="A9">
        <v>2</v>
      </c>
      <c r="B9" t="s">
        <v>152</v>
      </c>
      <c r="C9" t="s">
        <v>31</v>
      </c>
      <c r="D9" t="s">
        <v>10</v>
      </c>
      <c r="E9">
        <v>2</v>
      </c>
      <c r="F9">
        <v>1281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203</v>
      </c>
      <c r="G10">
        <v>1</v>
      </c>
    </row>
    <row r="11" spans="1:7" x14ac:dyDescent="0.25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74</v>
      </c>
      <c r="G11">
        <v>1</v>
      </c>
    </row>
    <row r="12" spans="1:7" x14ac:dyDescent="0.25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82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583</v>
      </c>
      <c r="G13">
        <v>1</v>
      </c>
    </row>
    <row r="14" spans="1:7" x14ac:dyDescent="0.25">
      <c r="A14">
        <v>1</v>
      </c>
      <c r="B14" t="s">
        <v>122</v>
      </c>
      <c r="C14" t="s">
        <v>55</v>
      </c>
      <c r="D14" t="s">
        <v>30</v>
      </c>
      <c r="E14">
        <v>1</v>
      </c>
      <c r="F14">
        <v>1040</v>
      </c>
      <c r="G14">
        <v>2</v>
      </c>
    </row>
    <row r="15" spans="1:7" x14ac:dyDescent="0.25">
      <c r="A15">
        <v>2</v>
      </c>
      <c r="B15" t="s">
        <v>152</v>
      </c>
      <c r="C15" s="2" t="s">
        <v>55</v>
      </c>
      <c r="D15" t="s">
        <v>30</v>
      </c>
      <c r="E15">
        <v>1</v>
      </c>
      <c r="F15" s="2">
        <v>1038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237</v>
      </c>
      <c r="G16">
        <v>2</v>
      </c>
    </row>
    <row r="17" spans="1:7" x14ac:dyDescent="0.25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81</v>
      </c>
      <c r="G17">
        <v>2</v>
      </c>
    </row>
    <row r="18" spans="1:7" x14ac:dyDescent="0.25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84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600</v>
      </c>
      <c r="G19">
        <v>2</v>
      </c>
    </row>
    <row r="20" spans="1:7" x14ac:dyDescent="0.25">
      <c r="A20">
        <v>1</v>
      </c>
      <c r="B20" t="s">
        <v>122</v>
      </c>
      <c r="C20" s="2" t="s">
        <v>55</v>
      </c>
      <c r="D20" t="s">
        <v>10</v>
      </c>
      <c r="E20">
        <v>2</v>
      </c>
      <c r="F20" s="2">
        <v>1536</v>
      </c>
      <c r="G20">
        <v>2</v>
      </c>
    </row>
    <row r="21" spans="1:7" x14ac:dyDescent="0.25">
      <c r="A21">
        <v>2</v>
      </c>
      <c r="B21" t="s">
        <v>152</v>
      </c>
      <c r="C21" s="2" t="s">
        <v>55</v>
      </c>
      <c r="D21" t="s">
        <v>10</v>
      </c>
      <c r="E21">
        <v>2</v>
      </c>
      <c r="F21" s="2">
        <v>1327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369</v>
      </c>
      <c r="G22">
        <v>2</v>
      </c>
    </row>
    <row r="23" spans="1:7" x14ac:dyDescent="0.25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88</v>
      </c>
      <c r="G23">
        <v>2</v>
      </c>
    </row>
    <row r="24" spans="1:7" x14ac:dyDescent="0.25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84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727</v>
      </c>
      <c r="G25">
        <v>2</v>
      </c>
    </row>
    <row r="26" spans="1:7" x14ac:dyDescent="0.25">
      <c r="A26">
        <v>1</v>
      </c>
      <c r="B26" t="s">
        <v>122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152</v>
      </c>
      <c r="C27" t="s">
        <v>103</v>
      </c>
      <c r="D27" t="s">
        <v>30</v>
      </c>
      <c r="E27">
        <v>1</v>
      </c>
      <c r="F27">
        <v>4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11</v>
      </c>
      <c r="G28">
        <v>3</v>
      </c>
    </row>
    <row r="29" spans="1:7" x14ac:dyDescent="0.25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28</v>
      </c>
      <c r="G31">
        <v>3</v>
      </c>
    </row>
    <row r="32" spans="1:7" x14ac:dyDescent="0.25">
      <c r="A32">
        <v>1</v>
      </c>
      <c r="B32" t="s">
        <v>122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25">
      <c r="A33">
        <v>2</v>
      </c>
      <c r="B33" t="s">
        <v>152</v>
      </c>
      <c r="C33" t="s">
        <v>103</v>
      </c>
      <c r="D33" t="s">
        <v>10</v>
      </c>
      <c r="E33">
        <v>2</v>
      </c>
      <c r="F33">
        <v>4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30</v>
      </c>
      <c r="G34">
        <v>3</v>
      </c>
    </row>
    <row r="35" spans="1:7" x14ac:dyDescent="0.25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32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528</v>
      </c>
      <c r="D2">
        <v>437</v>
      </c>
      <c r="E2">
        <v>103</v>
      </c>
    </row>
    <row r="3" spans="1:5" x14ac:dyDescent="0.25">
      <c r="A3">
        <v>2</v>
      </c>
      <c r="B3" t="s">
        <v>125</v>
      </c>
      <c r="C3">
        <v>105</v>
      </c>
      <c r="D3">
        <v>76</v>
      </c>
      <c r="E3">
        <v>15</v>
      </c>
    </row>
    <row r="4" spans="1:5" x14ac:dyDescent="0.25">
      <c r="A4">
        <v>3</v>
      </c>
      <c r="B4" t="s">
        <v>137</v>
      </c>
      <c r="C4">
        <v>95</v>
      </c>
      <c r="D4">
        <v>80</v>
      </c>
      <c r="E4">
        <v>3</v>
      </c>
    </row>
    <row r="5" spans="1:5" x14ac:dyDescent="0.25">
      <c r="A5" s="2">
        <v>4</v>
      </c>
      <c r="B5" s="2" t="s">
        <v>155</v>
      </c>
      <c r="C5" s="2">
        <v>93</v>
      </c>
      <c r="D5" s="2">
        <v>83</v>
      </c>
      <c r="E5" s="2">
        <v>82</v>
      </c>
    </row>
    <row r="6" spans="1:5" x14ac:dyDescent="0.25">
      <c r="A6" s="2">
        <v>5</v>
      </c>
      <c r="B6" s="2" t="s">
        <v>156</v>
      </c>
      <c r="C6" s="2">
        <v>52</v>
      </c>
      <c r="D6" s="2">
        <v>45</v>
      </c>
      <c r="E6" s="2">
        <v>0</v>
      </c>
    </row>
    <row r="7" spans="1:5" x14ac:dyDescent="0.25">
      <c r="A7" s="2">
        <v>6</v>
      </c>
      <c r="B7" s="2" t="s">
        <v>102</v>
      </c>
      <c r="C7" s="2">
        <v>166</v>
      </c>
      <c r="D7" s="2">
        <v>135</v>
      </c>
      <c r="E7" s="2">
        <v>59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32</v>
      </c>
      <c r="D2" s="2">
        <v>26</v>
      </c>
      <c r="E2" s="2">
        <v>8</v>
      </c>
    </row>
    <row r="3" spans="1:5" x14ac:dyDescent="0.25">
      <c r="A3" s="2">
        <v>2</v>
      </c>
      <c r="B3" s="2" t="s">
        <v>157</v>
      </c>
      <c r="C3" s="2">
        <v>13</v>
      </c>
      <c r="D3" s="2">
        <v>12</v>
      </c>
      <c r="E3" s="2">
        <v>9</v>
      </c>
    </row>
    <row r="4" spans="1:5" x14ac:dyDescent="0.25">
      <c r="A4" s="2">
        <v>3</v>
      </c>
      <c r="B4" s="2" t="s">
        <v>158</v>
      </c>
      <c r="C4" s="2">
        <v>7</v>
      </c>
      <c r="D4" s="2">
        <v>10</v>
      </c>
      <c r="E4" s="2">
        <v>8</v>
      </c>
    </row>
    <row r="5" spans="1:5" x14ac:dyDescent="0.25">
      <c r="A5" s="2">
        <v>4</v>
      </c>
      <c r="B5" s="2" t="s">
        <v>126</v>
      </c>
      <c r="C5" s="2">
        <v>6</v>
      </c>
      <c r="D5" s="2">
        <v>6</v>
      </c>
      <c r="E5" s="2">
        <v>4</v>
      </c>
    </row>
    <row r="6" spans="1:5" x14ac:dyDescent="0.25">
      <c r="A6" s="2">
        <v>5</v>
      </c>
      <c r="B6" s="2" t="s">
        <v>125</v>
      </c>
      <c r="C6" s="2">
        <v>5</v>
      </c>
      <c r="D6" s="2">
        <v>2</v>
      </c>
      <c r="E6" s="2">
        <v>1</v>
      </c>
    </row>
    <row r="7" spans="1:5" x14ac:dyDescent="0.25">
      <c r="A7" s="2">
        <v>6</v>
      </c>
      <c r="B7" s="2" t="s">
        <v>102</v>
      </c>
      <c r="C7" s="2">
        <v>34</v>
      </c>
      <c r="D7" s="2">
        <v>24</v>
      </c>
      <c r="E7" s="2">
        <v>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149</v>
      </c>
      <c r="B2" s="1" t="s">
        <v>150</v>
      </c>
      <c r="C2" s="1" t="s">
        <v>151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236</v>
      </c>
      <c r="B6" t="s">
        <v>51</v>
      </c>
      <c r="C6" t="s">
        <v>65</v>
      </c>
      <c r="D6">
        <v>1</v>
      </c>
    </row>
    <row r="7" spans="1:4" x14ac:dyDescent="0.25">
      <c r="A7">
        <v>2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1267</v>
      </c>
      <c r="B6" t="s">
        <v>51</v>
      </c>
      <c r="C6" t="s">
        <v>65</v>
      </c>
      <c r="D6">
        <v>1</v>
      </c>
    </row>
    <row r="7" spans="1:4" x14ac:dyDescent="0.25">
      <c r="A7">
        <v>4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152</v>
      </c>
      <c r="C2">
        <v>41</v>
      </c>
      <c r="D2">
        <v>357</v>
      </c>
      <c r="E2">
        <v>0</v>
      </c>
      <c r="F2">
        <v>5</v>
      </c>
      <c r="G2">
        <v>8</v>
      </c>
    </row>
    <row r="3" spans="1:7" x14ac:dyDescent="0.25">
      <c r="A3">
        <v>2</v>
      </c>
      <c r="B3" t="s">
        <v>122</v>
      </c>
      <c r="C3">
        <v>0</v>
      </c>
      <c r="D3">
        <v>340</v>
      </c>
      <c r="E3">
        <v>0</v>
      </c>
      <c r="F3">
        <v>2</v>
      </c>
      <c r="G3">
        <v>11</v>
      </c>
    </row>
    <row r="4" spans="1:7" x14ac:dyDescent="0.25">
      <c r="A4">
        <v>3</v>
      </c>
      <c r="B4" t="s">
        <v>123</v>
      </c>
      <c r="C4">
        <v>6</v>
      </c>
      <c r="D4">
        <v>10</v>
      </c>
      <c r="E4">
        <v>0</v>
      </c>
      <c r="F4">
        <v>63</v>
      </c>
      <c r="G4">
        <v>30</v>
      </c>
    </row>
    <row r="5" spans="1:7" x14ac:dyDescent="0.25">
      <c r="A5">
        <v>4</v>
      </c>
      <c r="B5" t="s">
        <v>159</v>
      </c>
      <c r="C5">
        <v>4</v>
      </c>
      <c r="D5">
        <v>7</v>
      </c>
      <c r="E5">
        <v>0</v>
      </c>
      <c r="F5">
        <v>0</v>
      </c>
      <c r="G5">
        <v>21</v>
      </c>
    </row>
    <row r="6" spans="1:7" x14ac:dyDescent="0.25">
      <c r="A6">
        <v>5</v>
      </c>
      <c r="B6" t="s">
        <v>135</v>
      </c>
      <c r="C6">
        <v>0</v>
      </c>
      <c r="D6">
        <v>5</v>
      </c>
      <c r="E6">
        <v>0</v>
      </c>
      <c r="F6">
        <v>9</v>
      </c>
      <c r="G6">
        <v>9</v>
      </c>
    </row>
    <row r="7" spans="1:7" x14ac:dyDescent="0.25">
      <c r="A7">
        <v>6</v>
      </c>
      <c r="B7" t="s">
        <v>102</v>
      </c>
      <c r="C7">
        <v>7</v>
      </c>
      <c r="D7">
        <v>6</v>
      </c>
      <c r="E7">
        <v>0</v>
      </c>
      <c r="F7">
        <v>51</v>
      </c>
      <c r="G7">
        <v>102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152</v>
      </c>
      <c r="C2">
        <v>93</v>
      </c>
      <c r="D2">
        <v>978</v>
      </c>
      <c r="E2">
        <v>0</v>
      </c>
      <c r="F2">
        <v>36</v>
      </c>
      <c r="G2">
        <v>19</v>
      </c>
    </row>
    <row r="3" spans="1:7" x14ac:dyDescent="0.25">
      <c r="A3">
        <v>2</v>
      </c>
      <c r="B3" t="s">
        <v>122</v>
      </c>
      <c r="C3">
        <v>2</v>
      </c>
      <c r="D3">
        <v>746</v>
      </c>
      <c r="E3">
        <v>0</v>
      </c>
      <c r="F3">
        <v>20</v>
      </c>
      <c r="G3">
        <v>36</v>
      </c>
    </row>
    <row r="4" spans="1:7" x14ac:dyDescent="0.25">
      <c r="A4">
        <v>3</v>
      </c>
      <c r="B4" t="s">
        <v>123</v>
      </c>
      <c r="C4">
        <v>36</v>
      </c>
      <c r="D4">
        <v>31</v>
      </c>
      <c r="E4">
        <v>0</v>
      </c>
      <c r="F4">
        <v>231</v>
      </c>
      <c r="G4">
        <v>188</v>
      </c>
    </row>
    <row r="5" spans="1:7" x14ac:dyDescent="0.25">
      <c r="A5">
        <v>4</v>
      </c>
      <c r="B5" t="s">
        <v>159</v>
      </c>
      <c r="C5">
        <v>16</v>
      </c>
      <c r="D5">
        <v>18</v>
      </c>
      <c r="E5">
        <v>0</v>
      </c>
      <c r="F5">
        <v>1</v>
      </c>
      <c r="G5">
        <v>39</v>
      </c>
    </row>
    <row r="6" spans="1:7" x14ac:dyDescent="0.25">
      <c r="A6">
        <v>5</v>
      </c>
      <c r="B6" t="s">
        <v>135</v>
      </c>
      <c r="C6">
        <v>0</v>
      </c>
      <c r="D6">
        <v>5</v>
      </c>
      <c r="E6">
        <v>0</v>
      </c>
      <c r="F6">
        <v>13</v>
      </c>
      <c r="G6">
        <v>46</v>
      </c>
    </row>
    <row r="7" spans="1:7" x14ac:dyDescent="0.25">
      <c r="A7">
        <v>6</v>
      </c>
      <c r="B7" t="s">
        <v>102</v>
      </c>
      <c r="C7">
        <v>36</v>
      </c>
      <c r="D7">
        <v>36</v>
      </c>
      <c r="E7">
        <v>0</v>
      </c>
      <c r="F7">
        <v>222</v>
      </c>
      <c r="G7">
        <v>237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701</v>
      </c>
      <c r="B2" t="s">
        <v>108</v>
      </c>
      <c r="C2" t="s">
        <v>160</v>
      </c>
    </row>
    <row r="3" spans="1:3" x14ac:dyDescent="0.25">
      <c r="A3">
        <v>678</v>
      </c>
      <c r="B3" t="s">
        <v>108</v>
      </c>
      <c r="C3" t="s">
        <v>161</v>
      </c>
    </row>
    <row r="4" spans="1:3" x14ac:dyDescent="0.25">
      <c r="A4">
        <v>710</v>
      </c>
      <c r="B4" t="s">
        <v>108</v>
      </c>
      <c r="C4" t="s">
        <v>162</v>
      </c>
    </row>
    <row r="5" spans="1:3" x14ac:dyDescent="0.25">
      <c r="A5">
        <v>709</v>
      </c>
      <c r="B5" t="s">
        <v>108</v>
      </c>
      <c r="C5" t="s">
        <v>163</v>
      </c>
    </row>
    <row r="6" spans="1:3" x14ac:dyDescent="0.25">
      <c r="A6">
        <v>705</v>
      </c>
      <c r="B6" t="s">
        <v>108</v>
      </c>
      <c r="C6" t="s">
        <v>164</v>
      </c>
    </row>
    <row r="7" spans="1:3" x14ac:dyDescent="0.25">
      <c r="A7">
        <v>4728</v>
      </c>
      <c r="B7" t="s">
        <v>5</v>
      </c>
      <c r="C7" t="s">
        <v>160</v>
      </c>
    </row>
    <row r="8" spans="1:3" x14ac:dyDescent="0.25">
      <c r="A8">
        <v>4672</v>
      </c>
      <c r="B8" t="s">
        <v>5</v>
      </c>
      <c r="C8" t="s">
        <v>161</v>
      </c>
    </row>
    <row r="9" spans="1:3" x14ac:dyDescent="0.25">
      <c r="A9">
        <v>4608</v>
      </c>
      <c r="B9" t="s">
        <v>5</v>
      </c>
      <c r="C9" t="s">
        <v>162</v>
      </c>
    </row>
    <row r="10" spans="1:3" x14ac:dyDescent="0.25">
      <c r="A10">
        <v>4537</v>
      </c>
      <c r="B10" t="s">
        <v>5</v>
      </c>
      <c r="C10" t="s">
        <v>163</v>
      </c>
    </row>
    <row r="11" spans="1:3" x14ac:dyDescent="0.25">
      <c r="A11">
        <v>4439</v>
      </c>
      <c r="B11" t="s">
        <v>5</v>
      </c>
      <c r="C11" t="s">
        <v>164</v>
      </c>
    </row>
    <row r="12" spans="1:3" x14ac:dyDescent="0.25">
      <c r="A12">
        <v>89</v>
      </c>
      <c r="B12" t="s">
        <v>6</v>
      </c>
      <c r="C12" t="s">
        <v>160</v>
      </c>
    </row>
    <row r="13" spans="1:3" x14ac:dyDescent="0.25">
      <c r="A13">
        <v>110</v>
      </c>
      <c r="B13" t="s">
        <v>6</v>
      </c>
      <c r="C13" t="s">
        <v>161</v>
      </c>
    </row>
    <row r="14" spans="1:3" x14ac:dyDescent="0.25">
      <c r="A14">
        <v>128</v>
      </c>
      <c r="B14" t="s">
        <v>6</v>
      </c>
      <c r="C14" t="s">
        <v>162</v>
      </c>
    </row>
    <row r="15" spans="1:3" x14ac:dyDescent="0.25">
      <c r="A15">
        <v>114</v>
      </c>
      <c r="B15" t="s">
        <v>6</v>
      </c>
      <c r="C15" t="s">
        <v>163</v>
      </c>
    </row>
    <row r="16" spans="1:3" x14ac:dyDescent="0.25">
      <c r="A16">
        <v>120</v>
      </c>
      <c r="B16" t="s">
        <v>6</v>
      </c>
      <c r="C16" t="s">
        <v>164</v>
      </c>
    </row>
    <row r="17" spans="1:3" x14ac:dyDescent="0.25">
      <c r="A17">
        <v>161</v>
      </c>
      <c r="B17" t="s">
        <v>7</v>
      </c>
      <c r="C17" t="s">
        <v>160</v>
      </c>
    </row>
    <row r="18" spans="1:3" x14ac:dyDescent="0.25">
      <c r="A18">
        <v>151</v>
      </c>
      <c r="B18" t="s">
        <v>7</v>
      </c>
      <c r="C18" t="s">
        <v>161</v>
      </c>
    </row>
    <row r="19" spans="1:3" x14ac:dyDescent="0.25">
      <c r="A19">
        <v>199</v>
      </c>
      <c r="B19" t="s">
        <v>7</v>
      </c>
      <c r="C19" t="s">
        <v>162</v>
      </c>
    </row>
    <row r="20" spans="1:3" x14ac:dyDescent="0.25">
      <c r="A20">
        <v>218</v>
      </c>
      <c r="B20" t="s">
        <v>7</v>
      </c>
      <c r="C20" t="s">
        <v>163</v>
      </c>
    </row>
    <row r="21" spans="1:3" x14ac:dyDescent="0.25">
      <c r="A21" s="2">
        <v>137</v>
      </c>
      <c r="B21" s="2" t="s">
        <v>7</v>
      </c>
      <c r="C21" s="2" t="s">
        <v>164</v>
      </c>
    </row>
    <row r="22" spans="1:3" x14ac:dyDescent="0.25">
      <c r="A22" s="2">
        <v>1</v>
      </c>
      <c r="B22" s="2" t="s">
        <v>133</v>
      </c>
      <c r="C22" s="2" t="s">
        <v>160</v>
      </c>
    </row>
    <row r="23" spans="1:3" x14ac:dyDescent="0.25">
      <c r="A23" s="2">
        <v>1</v>
      </c>
      <c r="B23" s="2" t="s">
        <v>133</v>
      </c>
      <c r="C23" s="2" t="s">
        <v>161</v>
      </c>
    </row>
    <row r="24" spans="1:3" x14ac:dyDescent="0.25">
      <c r="A24" s="2">
        <v>1</v>
      </c>
      <c r="B24" s="2" t="s">
        <v>133</v>
      </c>
      <c r="C24" s="2" t="s">
        <v>162</v>
      </c>
    </row>
    <row r="25" spans="1:3" x14ac:dyDescent="0.25">
      <c r="A25" s="2">
        <v>1</v>
      </c>
      <c r="B25" s="2" t="s">
        <v>133</v>
      </c>
      <c r="C25" s="2" t="s">
        <v>163</v>
      </c>
    </row>
    <row r="26" spans="1:3" x14ac:dyDescent="0.25">
      <c r="A26" s="2">
        <v>1</v>
      </c>
      <c r="B26" s="2" t="s">
        <v>133</v>
      </c>
      <c r="C26" s="2" t="s">
        <v>164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2063</v>
      </c>
      <c r="C2" t="s">
        <v>34</v>
      </c>
    </row>
    <row r="3" spans="1:3" x14ac:dyDescent="0.25">
      <c r="A3" t="s">
        <v>112</v>
      </c>
      <c r="B3">
        <v>25238</v>
      </c>
      <c r="C3" t="s">
        <v>34</v>
      </c>
    </row>
    <row r="4" spans="1:3" x14ac:dyDescent="0.25">
      <c r="A4" t="s">
        <v>113</v>
      </c>
      <c r="B4">
        <v>911</v>
      </c>
      <c r="C4" t="s">
        <v>34</v>
      </c>
    </row>
    <row r="5" spans="1:3" x14ac:dyDescent="0.25">
      <c r="A5" t="s">
        <v>30</v>
      </c>
      <c r="B5">
        <v>45387</v>
      </c>
      <c r="C5" t="s">
        <v>34</v>
      </c>
    </row>
    <row r="6" spans="1:3" x14ac:dyDescent="0.25">
      <c r="A6" t="s">
        <v>111</v>
      </c>
      <c r="B6">
        <v>131</v>
      </c>
      <c r="C6" t="s">
        <v>24</v>
      </c>
    </row>
    <row r="7" spans="1:3" x14ac:dyDescent="0.25">
      <c r="A7" t="s">
        <v>112</v>
      </c>
      <c r="B7">
        <v>1176</v>
      </c>
      <c r="C7" t="s">
        <v>24</v>
      </c>
    </row>
    <row r="8" spans="1:3" x14ac:dyDescent="0.25">
      <c r="A8" t="s">
        <v>113</v>
      </c>
      <c r="B8">
        <v>129</v>
      </c>
      <c r="C8" t="s">
        <v>24</v>
      </c>
    </row>
    <row r="9" spans="1:3" x14ac:dyDescent="0.25">
      <c r="A9" t="s">
        <v>30</v>
      </c>
      <c r="B9">
        <v>2579</v>
      </c>
      <c r="C9" t="s">
        <v>24</v>
      </c>
    </row>
    <row r="10" spans="1:3" x14ac:dyDescent="0.25">
      <c r="A10" t="s">
        <v>111</v>
      </c>
      <c r="B10">
        <v>226</v>
      </c>
      <c r="C10" t="s">
        <v>35</v>
      </c>
    </row>
    <row r="11" spans="1:3" x14ac:dyDescent="0.25">
      <c r="A11" t="s">
        <v>112</v>
      </c>
      <c r="B11">
        <v>1758</v>
      </c>
      <c r="C11" t="s">
        <v>35</v>
      </c>
    </row>
    <row r="12" spans="1:3" x14ac:dyDescent="0.25">
      <c r="A12" t="s">
        <v>113</v>
      </c>
      <c r="B12">
        <v>110</v>
      </c>
      <c r="C12" t="s">
        <v>35</v>
      </c>
    </row>
    <row r="13" spans="1:3" x14ac:dyDescent="0.25">
      <c r="A13" t="s">
        <v>30</v>
      </c>
      <c r="B13">
        <v>2477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405</v>
      </c>
      <c r="B2" t="s">
        <v>134</v>
      </c>
      <c r="C2" t="s">
        <v>3</v>
      </c>
      <c r="D2">
        <v>1</v>
      </c>
    </row>
    <row r="3" spans="1:4" x14ac:dyDescent="0.25">
      <c r="A3">
        <v>299</v>
      </c>
      <c r="B3" t="s">
        <v>134</v>
      </c>
      <c r="C3" t="s">
        <v>77</v>
      </c>
      <c r="D3">
        <v>1</v>
      </c>
    </row>
    <row r="4" spans="1:4" x14ac:dyDescent="0.25">
      <c r="A4">
        <v>47</v>
      </c>
      <c r="B4" t="s">
        <v>165</v>
      </c>
      <c r="C4" t="s">
        <v>3</v>
      </c>
      <c r="D4">
        <v>2</v>
      </c>
    </row>
    <row r="5" spans="1:4" x14ac:dyDescent="0.25">
      <c r="A5">
        <v>35</v>
      </c>
      <c r="B5" t="s">
        <v>165</v>
      </c>
      <c r="C5" t="s">
        <v>77</v>
      </c>
      <c r="D5">
        <v>2</v>
      </c>
    </row>
    <row r="6" spans="1:4" x14ac:dyDescent="0.25">
      <c r="A6">
        <v>0</v>
      </c>
      <c r="B6" t="s">
        <v>166</v>
      </c>
      <c r="C6" t="s">
        <v>3</v>
      </c>
      <c r="D6">
        <v>3</v>
      </c>
    </row>
    <row r="7" spans="1:4" x14ac:dyDescent="0.25">
      <c r="A7">
        <v>1</v>
      </c>
      <c r="B7" t="s">
        <v>166</v>
      </c>
      <c r="C7" t="s">
        <v>77</v>
      </c>
      <c r="D7">
        <v>3</v>
      </c>
    </row>
    <row r="8" spans="1:4" x14ac:dyDescent="0.25">
      <c r="A8">
        <v>6</v>
      </c>
      <c r="B8" t="s">
        <v>167</v>
      </c>
      <c r="C8" t="s">
        <v>3</v>
      </c>
      <c r="D8">
        <v>4</v>
      </c>
    </row>
    <row r="9" spans="1:4" x14ac:dyDescent="0.25">
      <c r="A9">
        <v>3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10054</v>
      </c>
      <c r="C2" t="s">
        <v>34</v>
      </c>
    </row>
    <row r="3" spans="1:3" x14ac:dyDescent="0.25">
      <c r="A3" t="s">
        <v>112</v>
      </c>
      <c r="B3">
        <v>106172</v>
      </c>
      <c r="C3" t="s">
        <v>34</v>
      </c>
    </row>
    <row r="4" spans="1:3" x14ac:dyDescent="0.25">
      <c r="A4" t="s">
        <v>113</v>
      </c>
      <c r="B4">
        <v>4040</v>
      </c>
      <c r="C4" t="s">
        <v>34</v>
      </c>
    </row>
    <row r="5" spans="1:3" x14ac:dyDescent="0.25">
      <c r="A5" t="s">
        <v>30</v>
      </c>
      <c r="B5">
        <v>183682</v>
      </c>
      <c r="C5" t="s">
        <v>34</v>
      </c>
    </row>
    <row r="6" spans="1:3" x14ac:dyDescent="0.25">
      <c r="A6" t="s">
        <v>111</v>
      </c>
      <c r="B6">
        <v>540</v>
      </c>
      <c r="C6" t="s">
        <v>24</v>
      </c>
    </row>
    <row r="7" spans="1:3" x14ac:dyDescent="0.25">
      <c r="A7" t="s">
        <v>112</v>
      </c>
      <c r="B7">
        <v>5267</v>
      </c>
      <c r="C7" t="s">
        <v>24</v>
      </c>
    </row>
    <row r="8" spans="1:3" x14ac:dyDescent="0.25">
      <c r="A8" t="s">
        <v>113</v>
      </c>
      <c r="B8">
        <v>490</v>
      </c>
      <c r="C8" t="s">
        <v>24</v>
      </c>
    </row>
    <row r="9" spans="1:3" x14ac:dyDescent="0.25">
      <c r="A9" t="s">
        <v>30</v>
      </c>
      <c r="B9">
        <v>8799</v>
      </c>
      <c r="C9" t="s">
        <v>24</v>
      </c>
    </row>
    <row r="10" spans="1:3" x14ac:dyDescent="0.25">
      <c r="A10" t="s">
        <v>111</v>
      </c>
      <c r="B10">
        <v>1014</v>
      </c>
      <c r="C10" t="s">
        <v>35</v>
      </c>
    </row>
    <row r="11" spans="1:3" x14ac:dyDescent="0.25">
      <c r="A11" t="s">
        <v>112</v>
      </c>
      <c r="B11">
        <v>8351</v>
      </c>
      <c r="C11" t="s">
        <v>35</v>
      </c>
    </row>
    <row r="12" spans="1:3" x14ac:dyDescent="0.25">
      <c r="A12" t="s">
        <v>113</v>
      </c>
      <c r="B12">
        <v>505</v>
      </c>
      <c r="C12" t="s">
        <v>35</v>
      </c>
    </row>
    <row r="13" spans="1:3" x14ac:dyDescent="0.25">
      <c r="A13" t="s">
        <v>30</v>
      </c>
      <c r="B13">
        <v>9504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1601</v>
      </c>
      <c r="B2" t="s">
        <v>134</v>
      </c>
      <c r="C2" t="s">
        <v>3</v>
      </c>
      <c r="D2">
        <v>1</v>
      </c>
    </row>
    <row r="3" spans="1:4" x14ac:dyDescent="0.25">
      <c r="A3">
        <v>1353</v>
      </c>
      <c r="B3" t="s">
        <v>134</v>
      </c>
      <c r="C3" t="s">
        <v>77</v>
      </c>
      <c r="D3">
        <v>1</v>
      </c>
    </row>
    <row r="4" spans="1:4" x14ac:dyDescent="0.25">
      <c r="A4">
        <v>190</v>
      </c>
      <c r="B4" t="s">
        <v>165</v>
      </c>
      <c r="C4" t="s">
        <v>3</v>
      </c>
      <c r="D4">
        <v>2</v>
      </c>
    </row>
    <row r="5" spans="1:4" x14ac:dyDescent="0.25">
      <c r="A5">
        <v>155</v>
      </c>
      <c r="B5" t="s">
        <v>165</v>
      </c>
      <c r="C5" t="s">
        <v>77</v>
      </c>
      <c r="D5">
        <v>2</v>
      </c>
    </row>
    <row r="6" spans="1:4" x14ac:dyDescent="0.25">
      <c r="A6">
        <v>0</v>
      </c>
      <c r="B6" t="s">
        <v>166</v>
      </c>
      <c r="C6" t="s">
        <v>3</v>
      </c>
      <c r="D6">
        <v>3</v>
      </c>
    </row>
    <row r="7" spans="1:4" x14ac:dyDescent="0.25">
      <c r="A7">
        <v>4</v>
      </c>
      <c r="B7" t="s">
        <v>166</v>
      </c>
      <c r="C7" t="s">
        <v>77</v>
      </c>
      <c r="D7">
        <v>3</v>
      </c>
    </row>
    <row r="8" spans="1:4" x14ac:dyDescent="0.25">
      <c r="A8">
        <v>25</v>
      </c>
      <c r="B8" t="s">
        <v>167</v>
      </c>
      <c r="C8" t="s">
        <v>3</v>
      </c>
      <c r="D8">
        <v>4</v>
      </c>
    </row>
    <row r="9" spans="1:4" x14ac:dyDescent="0.25">
      <c r="A9">
        <v>13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8623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465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230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15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0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4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1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17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0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468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17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8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3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2484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155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93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3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133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12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1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3100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155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34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1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3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1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0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1412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91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19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1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2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4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1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87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20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13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1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47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1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14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46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6757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464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196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6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3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2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1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1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5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1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311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13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5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1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0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4</v>
      </c>
      <c r="C2" t="s">
        <v>85</v>
      </c>
      <c r="D2" t="s">
        <v>3</v>
      </c>
    </row>
    <row r="3" spans="1:4" x14ac:dyDescent="0.25">
      <c r="A3">
        <v>2</v>
      </c>
      <c r="B3">
        <v>3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2024-05-23T12:17:19Z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