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 UE kat. ACZ" sheetId="51" r:id="rId6"/>
    <sheet name="Ceny_UE bydła żywego" sheetId="63" r:id="rId7"/>
    <sheet name="Handel _ zagr. I 2023" sheetId="78" r:id="rId8"/>
    <sheet name="Eksport_I 2023" sheetId="77" r:id="rId9"/>
    <sheet name="Import_I 2023" sheetId="76" r:id="rId10"/>
    <sheet name="Handel -zagr. I-XII_2022" sheetId="75" r:id="rId11"/>
    <sheet name="Eksport I-XII_2022" sheetId="74" r:id="rId12"/>
    <sheet name="Import I-XII_2022" sheetId="7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3" sheetId="36" r:id="rId25"/>
    <sheet name="Baza_cen sprzedaży_2017-2023"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11" hidden="1">'Eksport I-XII_2022'!$K$6:$M$92</definedName>
    <definedName name="_xlnm._FilterDatabase" localSheetId="8" hidden="1">'Eksport_I 2023'!$K$6:$N$42</definedName>
    <definedName name="_xlnm._FilterDatabase" localSheetId="21" hidden="1">'Import I-XII_2019'!$P$7:$S$31</definedName>
    <definedName name="_xlnm._FilterDatabase" localSheetId="15" hidden="1">'Import I-XII_2021'!$K$7:$N$34</definedName>
    <definedName name="_xlnm._FilterDatabase" localSheetId="12" hidden="1">'Import I-XII_2022'!$F$7:$I$18</definedName>
    <definedName name="_xlnm._FilterDatabase" localSheetId="9" hidden="1">'Import_I 2023'!$P$7:$S$22</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8" l="1"/>
  <c r="C26" i="78"/>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P597" i="36"/>
  <c r="M597" i="36"/>
  <c r="L597" i="36"/>
  <c r="K597" i="36"/>
  <c r="J597" i="36"/>
  <c r="I597" i="36"/>
  <c r="H597" i="36"/>
  <c r="G597" i="36"/>
  <c r="F597" i="36"/>
  <c r="E597" i="36"/>
  <c r="D597" i="36"/>
  <c r="Z596" i="36"/>
  <c r="W596" i="36"/>
  <c r="V596" i="36"/>
  <c r="S596" i="36"/>
  <c r="R596" i="36"/>
  <c r="Q596" i="36"/>
  <c r="P596" i="36"/>
  <c r="M596" i="36"/>
  <c r="L596" i="36"/>
  <c r="K596" i="36"/>
  <c r="J596" i="36"/>
  <c r="I596" i="36"/>
  <c r="H596" i="36"/>
  <c r="G596" i="36"/>
  <c r="F596" i="36"/>
  <c r="E596" i="36"/>
  <c r="D596" i="36"/>
  <c r="C596" i="36"/>
  <c r="Z595" i="36"/>
  <c r="W595" i="36"/>
  <c r="V595" i="36"/>
  <c r="S595" i="36"/>
  <c r="R595" i="36"/>
  <c r="Q595" i="36"/>
  <c r="P595" i="36"/>
  <c r="M595" i="36"/>
  <c r="L595" i="36"/>
  <c r="K595" i="36"/>
  <c r="J595" i="36"/>
  <c r="I595" i="36"/>
  <c r="H595" i="36"/>
  <c r="G595" i="36"/>
  <c r="F595" i="36"/>
  <c r="E595" i="36"/>
  <c r="D595" i="36"/>
  <c r="C595" i="36"/>
  <c r="Z594" i="36"/>
  <c r="W594" i="36"/>
  <c r="V594" i="36"/>
  <c r="S594" i="36"/>
  <c r="R594" i="36"/>
  <c r="Q594" i="36"/>
  <c r="P594" i="36"/>
  <c r="M594" i="36"/>
  <c r="L594" i="36"/>
  <c r="K594" i="36"/>
  <c r="J594" i="36"/>
  <c r="I594" i="36"/>
  <c r="H594" i="36"/>
  <c r="G594" i="36"/>
  <c r="F594" i="36"/>
  <c r="E594" i="36"/>
  <c r="D594" i="36"/>
  <c r="Z593" i="36"/>
  <c r="W593" i="36"/>
  <c r="V593" i="36"/>
  <c r="S593" i="36"/>
  <c r="R593" i="36"/>
  <c r="Q593" i="36"/>
  <c r="P593" i="36"/>
  <c r="M593" i="36"/>
  <c r="L593" i="36"/>
  <c r="K593" i="36"/>
  <c r="J593" i="36"/>
  <c r="I593" i="36"/>
  <c r="H593" i="36"/>
  <c r="G593" i="36"/>
  <c r="F593" i="36"/>
  <c r="E593" i="36"/>
  <c r="D593" i="36"/>
  <c r="Z592" i="36"/>
  <c r="W592" i="36"/>
  <c r="V592" i="36"/>
  <c r="S592" i="36"/>
  <c r="R592" i="36"/>
  <c r="Q592" i="36"/>
  <c r="P592" i="36"/>
  <c r="M592" i="36"/>
  <c r="L592" i="36"/>
  <c r="K592" i="36"/>
  <c r="J592" i="36"/>
  <c r="I592" i="36"/>
  <c r="H592" i="36"/>
  <c r="G592" i="36"/>
  <c r="F592" i="36"/>
  <c r="E592" i="36"/>
  <c r="D592" i="36"/>
  <c r="C592" i="36"/>
  <c r="Z591" i="36"/>
  <c r="W591" i="36"/>
  <c r="V591" i="36"/>
  <c r="S591" i="36"/>
  <c r="R591" i="36"/>
  <c r="Q591" i="36"/>
  <c r="P591" i="36"/>
  <c r="M591" i="36"/>
  <c r="L591" i="36"/>
  <c r="K591" i="36"/>
  <c r="J591" i="36"/>
  <c r="I591" i="36"/>
  <c r="H591" i="36"/>
  <c r="G591" i="36"/>
  <c r="F591" i="36"/>
  <c r="E591" i="36"/>
  <c r="D591" i="36"/>
  <c r="Z403" i="36"/>
  <c r="W403" i="36"/>
  <c r="V403" i="36"/>
  <c r="S403" i="36"/>
  <c r="R403" i="36"/>
  <c r="Q403" i="36"/>
  <c r="P403" i="36"/>
  <c r="M403" i="36"/>
  <c r="L403" i="36"/>
  <c r="K403" i="36"/>
  <c r="J403" i="36"/>
  <c r="I403" i="36"/>
  <c r="H403" i="36"/>
  <c r="G403" i="36"/>
  <c r="F403" i="36"/>
  <c r="E403" i="36"/>
  <c r="D403" i="36"/>
  <c r="C403" i="36"/>
  <c r="C597" i="36" s="1"/>
  <c r="B403" i="36"/>
  <c r="B597" i="36" s="1"/>
  <c r="Z402" i="36"/>
  <c r="W402" i="36"/>
  <c r="V402" i="36"/>
  <c r="S402" i="36"/>
  <c r="R402" i="36"/>
  <c r="Q402" i="36"/>
  <c r="P402" i="36"/>
  <c r="M402" i="36"/>
  <c r="L402" i="36"/>
  <c r="K402" i="36"/>
  <c r="J402" i="36"/>
  <c r="I402" i="36"/>
  <c r="H402" i="36"/>
  <c r="G402" i="36"/>
  <c r="F402" i="36"/>
  <c r="E402" i="36"/>
  <c r="D402" i="36"/>
  <c r="C402" i="36"/>
  <c r="B402" i="36"/>
  <c r="B596" i="36" s="1"/>
  <c r="Z401" i="36"/>
  <c r="W401" i="36"/>
  <c r="V401" i="36"/>
  <c r="S401" i="36"/>
  <c r="R401" i="36"/>
  <c r="Q401" i="36"/>
  <c r="P401" i="36"/>
  <c r="M401" i="36"/>
  <c r="L401" i="36"/>
  <c r="K401" i="36"/>
  <c r="J401" i="36"/>
  <c r="I401" i="36"/>
  <c r="H401" i="36"/>
  <c r="G401" i="36"/>
  <c r="F401" i="36"/>
  <c r="E401" i="36"/>
  <c r="D401" i="36"/>
  <c r="C401" i="36"/>
  <c r="B401" i="36"/>
  <c r="B595" i="36" s="1"/>
  <c r="Z400" i="36"/>
  <c r="W400" i="36"/>
  <c r="V400" i="36"/>
  <c r="S400" i="36"/>
  <c r="R400" i="36"/>
  <c r="Q400" i="36"/>
  <c r="P400" i="36"/>
  <c r="M400" i="36"/>
  <c r="L400" i="36"/>
  <c r="K400" i="36"/>
  <c r="J400" i="36"/>
  <c r="I400" i="36"/>
  <c r="H400" i="36"/>
  <c r="G400" i="36"/>
  <c r="F400" i="36"/>
  <c r="E400" i="36"/>
  <c r="D400" i="36"/>
  <c r="C400" i="36"/>
  <c r="C594" i="36" s="1"/>
  <c r="B400" i="36"/>
  <c r="B594" i="36" s="1"/>
  <c r="Z399" i="36"/>
  <c r="W399" i="36"/>
  <c r="V399" i="36"/>
  <c r="S399" i="36"/>
  <c r="R399" i="36"/>
  <c r="Q399" i="36"/>
  <c r="P399" i="36"/>
  <c r="M399" i="36"/>
  <c r="L399" i="36"/>
  <c r="K399" i="36"/>
  <c r="J399" i="36"/>
  <c r="I399" i="36"/>
  <c r="H399" i="36"/>
  <c r="G399" i="36"/>
  <c r="F399" i="36"/>
  <c r="E399" i="36"/>
  <c r="D399" i="36"/>
  <c r="C399" i="36"/>
  <c r="C593" i="36" s="1"/>
  <c r="B399" i="36"/>
  <c r="B593" i="36" s="1"/>
  <c r="Z398" i="36"/>
  <c r="W398" i="36"/>
  <c r="V398" i="36"/>
  <c r="S398" i="36"/>
  <c r="R398" i="36"/>
  <c r="Q398" i="36"/>
  <c r="P398" i="36"/>
  <c r="M398" i="36"/>
  <c r="L398" i="36"/>
  <c r="K398" i="36"/>
  <c r="J398" i="36"/>
  <c r="I398" i="36"/>
  <c r="H398" i="36"/>
  <c r="G398" i="36"/>
  <c r="F398" i="36"/>
  <c r="E398" i="36"/>
  <c r="D398" i="36"/>
  <c r="C398" i="36"/>
  <c r="B398" i="36"/>
  <c r="B592" i="36" s="1"/>
  <c r="Z397" i="36"/>
  <c r="W397" i="36"/>
  <c r="V397" i="36"/>
  <c r="S397" i="36"/>
  <c r="R397" i="36"/>
  <c r="Q397" i="36"/>
  <c r="P397" i="36"/>
  <c r="M397" i="36"/>
  <c r="L397" i="36"/>
  <c r="K397" i="36"/>
  <c r="J397" i="36"/>
  <c r="I397" i="36"/>
  <c r="H397" i="36"/>
  <c r="G397" i="36"/>
  <c r="F397" i="36"/>
  <c r="E397" i="36"/>
  <c r="D397" i="36"/>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<sst xmlns="http://schemas.openxmlformats.org/spreadsheetml/2006/main" count="7096" uniqueCount="491">
  <si>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</si>
  <si>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</si>
  <si>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</si>
  <si>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</si>
  <si>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</si>
  <si>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</si>
  <si>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</si>
  <si>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</si>
  <si>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</si>
  <si>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</si>
  <si>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</si>
  <si>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</si>
  <si>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</si>
  <si>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</si>
  <si>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</si>
  <si>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</si>
  <si>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</si>
  <si>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</si>
  <si>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</si>
  <si>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</si>
  <si>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</si>
  <si>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</si>
  <si>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</si>
  <si>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</si>
  <si>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</si>
  <si>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</si>
  <si>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</si>
  <si>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</si>
  <si>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</si>
  <si>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</si>
  <si>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</si>
  <si>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</si>
  <si>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</si>
  <si>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</si>
  <si>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</si>
  <si>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</si>
  <si>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</si>
  <si>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</si>
  <si>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</si>
  <si>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</si>
  <si>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</si>
  <si>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</si>
  <si>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</si>
  <si>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</si>
  <si>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</si>
  <si>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</si>
  <si>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</si>
  <si>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</si>
  <si>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</si>
  <si>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</si>
  <si>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</si>
  <si>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</si>
  <si>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</si>
  <si>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</si>
  <si>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</si>
  <si>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</si>
  <si>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</si>
  <si>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</si>
  <si>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</si>
  <si>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</si>
  <si>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</si>
  <si>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</si>
  <si>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</si>
  <si>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</si>
  <si>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</si>
  <si>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</si>
  <si>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</si>
  <si>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</si>
  <si>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</si>
  <si>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</si>
  <si>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</si>
  <si>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</si>
  <si>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</si>
  <si>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</si>
  <si>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</si>
  <si>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</si>
  <si>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</si>
  <si>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</si>
  <si>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</si>
  <si>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</si>
  <si>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</si>
  <si>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</si>
  <si>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</si>
  <si>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</si>
  <si>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</si>
  <si>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</si>
  <si>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</si>
  <si>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</si>
  <si>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zł/kg w.ż.</t>
  </si>
  <si>
    <t xml:space="preserve"> </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</si>
  <si>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</si>
  <si>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</si>
  <si>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</si>
  <si>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</si>
  <si>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</si>
  <si>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</si>
  <si>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</si>
  <si>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</si>
  <si>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</si>
  <si>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</si>
  <si>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</si>
  <si>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</si>
  <si>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</si>
  <si>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</si>
  <si>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</si>
  <si>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</si>
  <si>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</si>
  <si>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</si>
  <si>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</si>
  <si>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</si>
  <si>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</si>
  <si>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</si>
  <si>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</si>
  <si>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</si>
  <si>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</si>
  <si>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</si>
  <si>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</si>
  <si>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</si>
  <si>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</si>
  <si>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</si>
  <si>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</si>
  <si>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</si>
  <si>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</si>
  <si>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</si>
  <si>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</si>
  <si>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</si>
  <si>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</si>
  <si>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</si>
  <si>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</si>
  <si>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</si>
  <si>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</si>
  <si>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</si>
  <si>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</si>
  <si>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</si>
  <si>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</si>
  <si>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</si>
  <si>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</si>
  <si>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</si>
  <si>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</si>
  <si>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</si>
  <si>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</si>
  <si>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</si>
  <si>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</si>
  <si>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</si>
  <si>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</si>
  <si>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</si>
  <si>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</si>
  <si>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</si>
  <si>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</si>
  <si>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</si>
  <si>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</si>
  <si>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</si>
  <si>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</si>
  <si>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</si>
  <si>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</si>
  <si>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</si>
  <si>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</si>
  <si>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</si>
  <si>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</si>
  <si>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</si>
  <si>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</si>
  <si>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</si>
  <si>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</si>
  <si>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</si>
  <si>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</si>
  <si>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</si>
  <si>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</si>
  <si>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</si>
  <si>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</si>
  <si>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</si>
  <si>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</si>
  <si>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</si>
  <si>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</si>
  <si>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</si>
  <si>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</si>
  <si>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</si>
  <si>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</si>
  <si>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</si>
  <si>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</si>
  <si>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</si>
  <si>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</si>
  <si>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</si>
  <si>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</si>
  <si>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</si>
  <si>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</si>
  <si>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</si>
  <si>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</si>
  <si>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</si>
  <si>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</si>
  <si>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</si>
  <si>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</si>
  <si>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</si>
  <si>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</si>
  <si>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</si>
  <si>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</si>
  <si>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</si>
  <si>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</si>
  <si>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</si>
  <si>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</si>
  <si>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</si>
  <si>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</si>
  <si>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</si>
  <si>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</si>
  <si>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</si>
  <si>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</si>
  <si>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</si>
  <si>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</si>
  <si>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</si>
  <si>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</si>
  <si>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</si>
  <si>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</si>
  <si>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</si>
  <si>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</si>
  <si>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</si>
  <si>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</si>
  <si>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</si>
  <si>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</si>
  <si>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</si>
  <si>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</si>
  <si>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</si>
  <si>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</si>
  <si>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</si>
  <si>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</si>
  <si>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</si>
  <si>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</si>
  <si>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</si>
  <si>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</si>
  <si>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</si>
  <si>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</si>
  <si>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</si>
  <si>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</si>
  <si>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</si>
  <si>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</si>
  <si>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</si>
  <si>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</si>
  <si>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</si>
  <si>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</si>
  <si>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</si>
  <si>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</si>
  <si>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</si>
  <si>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</si>
  <si>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</si>
  <si>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</si>
  <si>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</si>
  <si>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</si>
  <si>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</si>
  <si>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</si>
  <si>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</si>
  <si>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</si>
  <si>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</si>
  <si>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</si>
  <si>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</si>
  <si>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</si>
  <si>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</si>
  <si>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</si>
  <si>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</si>
  <si>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</si>
  <si>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</si>
  <si>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</si>
  <si>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</si>
  <si>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</si>
  <si>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</si>
  <si>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</si>
  <si>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</si>
  <si>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</si>
  <si>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</si>
  <si>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</si>
  <si>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</si>
  <si>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</si>
  <si>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</si>
  <si>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</si>
  <si>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</si>
  <si>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</si>
  <si>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</si>
  <si>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</si>
  <si>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</si>
  <si>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</si>
  <si>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</si>
  <si>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</si>
  <si>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</si>
  <si>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</si>
  <si>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</si>
  <si>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</si>
  <si>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</si>
  <si>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</si>
  <si>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</si>
  <si>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</si>
  <si>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</si>
  <si>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</si>
  <si>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</si>
  <si>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</si>
  <si>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</si>
  <si>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</si>
  <si>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</si>
  <si>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</si>
  <si>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</si>
  <si>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</si>
  <si>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</si>
  <si>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</si>
  <si>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</si>
  <si>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</si>
  <si>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</si>
  <si>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</si>
  <si>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</si>
  <si>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</si>
  <si>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</si>
  <si>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</si>
  <si>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</si>
  <si>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</si>
  <si>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</si>
  <si>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</si>
  <si>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</si>
  <si>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</si>
  <si>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</si>
  <si>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</si>
  <si>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</si>
  <si>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</si>
  <si>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</si>
  <si>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</si>
  <si>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</si>
  <si>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</si>
  <si>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</si>
  <si>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</si>
  <si>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</si>
  <si>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</si>
  <si>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</si>
  <si>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</si>
  <si>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</si>
  <si>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</si>
  <si>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</si>
  <si>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</si>
  <si>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</si>
  <si>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</si>
  <si>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</si>
  <si>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</si>
  <si>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</si>
  <si>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</si>
  <si>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</si>
  <si>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</si>
  <si>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</si>
  <si>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</si>
  <si>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</si>
  <si>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</si>
  <si>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</si>
  <si>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</si>
  <si>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</si>
  <si>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</si>
  <si>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</si>
  <si>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</si>
  <si>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</si>
  <si>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</si>
  <si>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</si>
  <si>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</si>
  <si>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</si>
  <si>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</si>
  <si>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</si>
  <si>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</si>
  <si>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</si>
  <si>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</si>
  <si>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</si>
  <si>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</si>
  <si>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</si>
  <si>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</si>
  <si>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</si>
  <si>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</si>
  <si>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</si>
  <si>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</si>
  <si>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</si>
  <si>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</si>
  <si>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</si>
  <si>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</si>
  <si>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</si>
  <si>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</si>
  <si>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</si>
  <si>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</si>
  <si>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</si>
  <si>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</si>
  <si>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</si>
  <si>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</si>
  <si>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</si>
  <si>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</si>
  <si>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</si>
  <si>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</si>
  <si>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</si>
  <si>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</si>
  <si>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</si>
  <si>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</si>
  <si>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</si>
  <si>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</si>
  <si>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</si>
  <si>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</si>
  <si>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</si>
  <si>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</si>
  <si>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</si>
  <si>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</si>
  <si>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</si>
  <si>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</si>
  <si>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</si>
  <si>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</si>
  <si>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</si>
  <si>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</si>
  <si>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</si>
  <si>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</si>
  <si>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</si>
  <si>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</si>
  <si>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</si>
  <si>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</si>
  <si>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</si>
  <si>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</si>
  <si>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</si>
  <si>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</si>
  <si>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</si>
  <si>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</si>
  <si>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</si>
  <si>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</si>
  <si>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</si>
  <si>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</si>
  <si>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</si>
  <si>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</si>
  <si>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</si>
  <si>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</si>
  <si>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</si>
  <si>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</si>
  <si>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</si>
  <si>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</si>
  <si>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</si>
  <si>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</si>
  <si>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</si>
  <si>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</si>
  <si>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</si>
  <si>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</si>
  <si>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</si>
  <si>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</si>
  <si>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</si>
  <si>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</si>
  <si>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</si>
  <si>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</si>
  <si>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</si>
  <si>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</si>
  <si>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</si>
  <si>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</si>
  <si>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</si>
  <si>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</si>
  <si>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</si>
  <si>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</si>
  <si>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</si>
  <si>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</si>
  <si>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</si>
  <si>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</si>
  <si>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</si>
  <si>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</si>
  <si>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</si>
  <si>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</si>
  <si>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</si>
  <si>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</si>
  <si>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</si>
  <si>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</si>
  <si>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</si>
  <si>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</si>
  <si>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</si>
  <si>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</si>
  <si>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</si>
  <si>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</si>
  <si>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</si>
  <si>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</si>
  <si>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</si>
  <si>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</si>
  <si>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</si>
  <si>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</si>
  <si>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I 2023 r. (wstępne)</t>
  </si>
  <si>
    <t>I  2022 r.</t>
  </si>
  <si>
    <t>zm. w stos. do  I 2022r.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</si>
  <si>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2023 r. (dane wstępne) </t>
    </r>
    <r>
      <rPr>
        <b/>
        <sz val="11"/>
        <rFont val="Calibri"/>
        <family val="2"/>
        <charset val="238"/>
        <scheme val="minor"/>
      </rPr>
      <t xml:space="preserve">w porównaniu do 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</si>
  <si>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2023 r. (dane wstępne)  </t>
    </r>
    <r>
      <rPr>
        <b/>
        <sz val="11"/>
        <rFont val="Calibri"/>
        <family val="2"/>
        <charset val="238"/>
        <scheme val="minor"/>
      </rPr>
      <t>w porównaniu do I 2022 r.  (</t>
    </r>
    <r>
      <rPr>
        <i/>
        <sz val="11"/>
        <rFont val="Calibri"/>
        <family val="2"/>
        <charset val="238"/>
        <scheme val="minor"/>
      </rPr>
      <t>wg wstępnych danych Min. Finansów</t>
    </r>
    <r>
      <rPr>
        <b/>
        <sz val="11"/>
        <rFont val="Calibri"/>
        <family val="2"/>
        <charset val="238"/>
        <scheme val="minor"/>
      </rPr>
      <t>).</t>
    </r>
  </si>
  <si>
    <t>I  2023 r. (wstępne)</t>
  </si>
  <si>
    <t>zm. w stos. do I 2022r. (%)</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</si>
  <si>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</si>
  <si>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OKRES: I  2023 r. (wstępne) - ważniejsze państwa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</si>
  <si>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2023 r.</t>
    </r>
    <r>
      <rPr>
        <b/>
        <sz val="14"/>
        <color indexed="8"/>
        <rFont val="Calibri"/>
        <family val="2"/>
        <charset val="238"/>
        <scheme val="minor"/>
      </rPr>
      <t xml:space="preserve"> (dane wstępne)</t>
    </r>
  </si>
  <si>
    <t>Wartość                [tys. EUR]</t>
  </si>
  <si>
    <t>nld</t>
  </si>
  <si>
    <t>anna.pankiewicz@minrol.gov.pl</t>
  </si>
  <si>
    <t>26.03.2023</t>
  </si>
  <si>
    <t>23.03.2023</t>
  </si>
  <si>
    <t>Prices not received - Same prices as last week : EL</t>
  </si>
  <si>
    <t>Week 11</t>
  </si>
  <si>
    <t>NR 13/2023</t>
  </si>
  <si>
    <t>07 kwietnia 2023r.</t>
  </si>
  <si>
    <t>27 marca - 02 kwietnia 2023 r.</t>
  </si>
  <si>
    <t>2023-04-02</t>
  </si>
  <si>
    <t>2023-03-27 - 2023-04-02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</si>
</sst>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2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9">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8" fillId="0" borderId="0"/>
    <xf numFmtId="0" fontId="3" fillId="0" borderId="0"/>
    <xf numFmtId="0" fontId="3" fillId="13" borderId="0" applyNumberFormat="0" applyBorder="0" applyAlignment="0" applyProtection="0"/>
    <xf numFmtId="0" fontId="92" fillId="37" borderId="0" applyNumberFormat="0" applyBorder="0" applyAlignment="0" applyProtection="0"/>
    <xf numFmtId="0" fontId="3" fillId="17" borderId="0" applyNumberFormat="0" applyBorder="0" applyAlignment="0" applyProtection="0"/>
    <xf numFmtId="0" fontId="92" fillId="38" borderId="0" applyNumberFormat="0" applyBorder="0" applyAlignment="0" applyProtection="0"/>
    <xf numFmtId="0" fontId="3" fillId="21" borderId="0" applyNumberFormat="0" applyBorder="0" applyAlignment="0" applyProtection="0"/>
    <xf numFmtId="0" fontId="92" fillId="39" borderId="0" applyNumberFormat="0" applyBorder="0" applyAlignment="0" applyProtection="0"/>
    <xf numFmtId="0" fontId="3" fillId="25" borderId="0" applyNumberFormat="0" applyBorder="0" applyAlignment="0" applyProtection="0"/>
    <xf numFmtId="0" fontId="92" fillId="40" borderId="0" applyNumberFormat="0" applyBorder="0" applyAlignment="0" applyProtection="0"/>
    <xf numFmtId="0" fontId="3" fillId="29" borderId="0" applyNumberFormat="0" applyBorder="0" applyAlignment="0" applyProtection="0"/>
    <xf numFmtId="0" fontId="92" fillId="41" borderId="0" applyNumberFormat="0" applyBorder="0" applyAlignment="0" applyProtection="0"/>
    <xf numFmtId="0" fontId="3" fillId="33" borderId="0" applyNumberFormat="0" applyBorder="0" applyAlignment="0" applyProtection="0"/>
    <xf numFmtId="0" fontId="92" fillId="42" borderId="0" applyNumberFormat="0" applyBorder="0" applyAlignment="0" applyProtection="0"/>
    <xf numFmtId="0" fontId="3" fillId="14" borderId="0" applyNumberFormat="0" applyBorder="0" applyAlignment="0" applyProtection="0"/>
    <xf numFmtId="0" fontId="92" fillId="43" borderId="0" applyNumberFormat="0" applyBorder="0" applyAlignment="0" applyProtection="0"/>
    <xf numFmtId="0" fontId="3" fillId="18" borderId="0" applyNumberFormat="0" applyBorder="0" applyAlignment="0" applyProtection="0"/>
    <xf numFmtId="0" fontId="92" fillId="44" borderId="0" applyNumberFormat="0" applyBorder="0" applyAlignment="0" applyProtection="0"/>
    <xf numFmtId="0" fontId="3" fillId="22" borderId="0" applyNumberFormat="0" applyBorder="0" applyAlignment="0" applyProtection="0"/>
    <xf numFmtId="0" fontId="92" fillId="45" borderId="0" applyNumberFormat="0" applyBorder="0" applyAlignment="0" applyProtection="0"/>
    <xf numFmtId="0" fontId="3" fillId="26" borderId="0" applyNumberFormat="0" applyBorder="0" applyAlignment="0" applyProtection="0"/>
    <xf numFmtId="0" fontId="92" fillId="40" borderId="0" applyNumberFormat="0" applyBorder="0" applyAlignment="0" applyProtection="0"/>
    <xf numFmtId="0" fontId="3" fillId="30" borderId="0" applyNumberFormat="0" applyBorder="0" applyAlignment="0" applyProtection="0"/>
    <xf numFmtId="0" fontId="92" fillId="43" borderId="0" applyNumberFormat="0" applyBorder="0" applyAlignment="0" applyProtection="0"/>
    <xf numFmtId="0" fontId="3" fillId="34" borderId="0" applyNumberFormat="0" applyBorder="0" applyAlignment="0" applyProtection="0"/>
    <xf numFmtId="0" fontId="92" fillId="46" borderId="0" applyNumberFormat="0" applyBorder="0" applyAlignment="0" applyProtection="0"/>
    <xf numFmtId="0" fontId="41" fillId="15" borderId="0" applyNumberFormat="0" applyBorder="0" applyAlignment="0" applyProtection="0"/>
    <xf numFmtId="0" fontId="93" fillId="47" borderId="0" applyNumberFormat="0" applyBorder="0" applyAlignment="0" applyProtection="0"/>
    <xf numFmtId="0" fontId="41" fillId="19" borderId="0" applyNumberFormat="0" applyBorder="0" applyAlignment="0" applyProtection="0"/>
    <xf numFmtId="0" fontId="93" fillId="44" borderId="0" applyNumberFormat="0" applyBorder="0" applyAlignment="0" applyProtection="0"/>
    <xf numFmtId="0" fontId="41" fillId="23" borderId="0" applyNumberFormat="0" applyBorder="0" applyAlignment="0" applyProtection="0"/>
    <xf numFmtId="0" fontId="93" fillId="45" borderId="0" applyNumberFormat="0" applyBorder="0" applyAlignment="0" applyProtection="0"/>
    <xf numFmtId="0" fontId="41" fillId="27" borderId="0" applyNumberFormat="0" applyBorder="0" applyAlignment="0" applyProtection="0"/>
    <xf numFmtId="0" fontId="93" fillId="48" borderId="0" applyNumberFormat="0" applyBorder="0" applyAlignment="0" applyProtection="0"/>
    <xf numFmtId="0" fontId="41" fillId="31" borderId="0" applyNumberFormat="0" applyBorder="0" applyAlignment="0" applyProtection="0"/>
    <xf numFmtId="0" fontId="93" fillId="49" borderId="0" applyNumberFormat="0" applyBorder="0" applyAlignment="0" applyProtection="0"/>
    <xf numFmtId="0" fontId="41" fillId="35" borderId="0" applyNumberFormat="0" applyBorder="0" applyAlignment="0" applyProtection="0"/>
    <xf numFmtId="0" fontId="93" fillId="50" borderId="0" applyNumberFormat="0" applyBorder="0" applyAlignment="0" applyProtection="0"/>
    <xf numFmtId="0" fontId="41" fillId="12" borderId="0" applyNumberFormat="0" applyBorder="0" applyAlignment="0" applyProtection="0"/>
    <xf numFmtId="0" fontId="93" fillId="51" borderId="0" applyNumberFormat="0" applyBorder="0" applyAlignment="0" applyProtection="0"/>
    <xf numFmtId="0" fontId="41" fillId="16" borderId="0" applyNumberFormat="0" applyBorder="0" applyAlignment="0" applyProtection="0"/>
    <xf numFmtId="0" fontId="93" fillId="52" borderId="0" applyNumberFormat="0" applyBorder="0" applyAlignment="0" applyProtection="0"/>
    <xf numFmtId="0" fontId="41" fillId="20" borderId="0" applyNumberFormat="0" applyBorder="0" applyAlignment="0" applyProtection="0"/>
    <xf numFmtId="0" fontId="93" fillId="53" borderId="0" applyNumberFormat="0" applyBorder="0" applyAlignment="0" applyProtection="0"/>
    <xf numFmtId="0" fontId="41" fillId="24" borderId="0" applyNumberFormat="0" applyBorder="0" applyAlignment="0" applyProtection="0"/>
    <xf numFmtId="0" fontId="93" fillId="48" borderId="0" applyNumberFormat="0" applyBorder="0" applyAlignment="0" applyProtection="0"/>
    <xf numFmtId="0" fontId="41" fillId="28" borderId="0" applyNumberFormat="0" applyBorder="0" applyAlignment="0" applyProtection="0"/>
    <xf numFmtId="0" fontId="93" fillId="49" borderId="0" applyNumberFormat="0" applyBorder="0" applyAlignment="0" applyProtection="0"/>
    <xf numFmtId="0" fontId="41" fillId="32" borderId="0" applyNumberFormat="0" applyBorder="0" applyAlignment="0" applyProtection="0"/>
    <xf numFmtId="0" fontId="93" fillId="54" borderId="0" applyNumberFormat="0" applyBorder="0" applyAlignment="0" applyProtection="0"/>
    <xf numFmtId="0" fontId="33" fillId="8" borderId="70" applyNumberFormat="0" applyAlignment="0" applyProtection="0"/>
    <xf numFmtId="0" fontId="94" fillId="42" borderId="84" applyNumberFormat="0" applyAlignment="0" applyProtection="0"/>
    <xf numFmtId="0" fontId="34" fillId="9" borderId="71" applyNumberFormat="0" applyAlignment="0" applyProtection="0"/>
    <xf numFmtId="0" fontId="95" fillId="55" borderId="85" applyNumberFormat="0" applyAlignment="0" applyProtection="0"/>
    <xf numFmtId="0" fontId="30" fillId="5" borderId="0" applyNumberFormat="0" applyBorder="0" applyAlignment="0" applyProtection="0"/>
    <xf numFmtId="0" fontId="96" fillId="39" borderId="0" applyNumberFormat="0" applyBorder="0" applyAlignment="0" applyProtection="0"/>
    <xf numFmtId="0" fontId="36" fillId="0" borderId="72" applyNumberFormat="0" applyFill="0" applyAlignment="0" applyProtection="0"/>
    <xf numFmtId="0" fontId="97" fillId="0" borderId="86" applyNumberFormat="0" applyFill="0" applyAlignment="0" applyProtection="0"/>
    <xf numFmtId="0" fontId="37" fillId="10" borderId="73" applyNumberFormat="0" applyAlignment="0" applyProtection="0"/>
    <xf numFmtId="0" fontId="98" fillId="56" borderId="87" applyNumberFormat="0" applyAlignment="0" applyProtection="0"/>
    <xf numFmtId="0" fontId="27" fillId="0" borderId="67" applyNumberFormat="0" applyFill="0" applyAlignment="0" applyProtection="0"/>
    <xf numFmtId="0" fontId="99" fillId="0" borderId="88" applyNumberFormat="0" applyFill="0" applyAlignment="0" applyProtection="0"/>
    <xf numFmtId="0" fontId="28" fillId="0" borderId="68" applyNumberFormat="0" applyFill="0" applyAlignment="0" applyProtection="0"/>
    <xf numFmtId="0" fontId="100" fillId="0" borderId="89" applyNumberFormat="0" applyFill="0" applyAlignment="0" applyProtection="0"/>
    <xf numFmtId="0" fontId="29" fillId="0" borderId="69" applyNumberFormat="0" applyFill="0" applyAlignment="0" applyProtection="0"/>
    <xf numFmtId="0" fontId="101" fillId="0" borderId="90" applyNumberFormat="0" applyFill="0" applyAlignment="0" applyProtection="0"/>
    <xf numFmtId="0" fontId="29" fillId="0" borderId="0" applyNumberFormat="0" applyFill="0" applyBorder="0" applyAlignment="0" applyProtection="0"/>
    <xf numFmtId="0" fontId="101" fillId="0" borderId="0" applyNumberFormat="0" applyFill="0" applyBorder="0" applyAlignment="0" applyProtection="0"/>
    <xf numFmtId="0" fontId="32" fillId="7" borderId="0" applyNumberFormat="0" applyBorder="0" applyAlignment="0" applyProtection="0"/>
    <xf numFmtId="0" fontId="102" fillId="57" borderId="0" applyNumberFormat="0" applyBorder="0" applyAlignment="0" applyProtection="0"/>
    <xf numFmtId="0" fontId="25" fillId="0" borderId="0"/>
    <xf numFmtId="0" fontId="35" fillId="9" borderId="70" applyNumberFormat="0" applyAlignment="0" applyProtection="0"/>
    <xf numFmtId="0" fontId="103" fillId="55" borderId="84" applyNumberFormat="0" applyAlignment="0" applyProtection="0"/>
    <xf numFmtId="0" fontId="40" fillId="0" borderId="75" applyNumberFormat="0" applyFill="0" applyAlignment="0" applyProtection="0"/>
    <xf numFmtId="0" fontId="104" fillId="0" borderId="91" applyNumberFormat="0" applyFill="0" applyAlignment="0" applyProtection="0"/>
    <xf numFmtId="0" fontId="39" fillId="0" borderId="0" applyNumberFormat="0" applyFill="0" applyBorder="0" applyAlignment="0" applyProtection="0"/>
    <xf numFmtId="0" fontId="105" fillId="0" borderId="0" applyNumberFormat="0" applyFill="0" applyBorder="0" applyAlignment="0" applyProtection="0"/>
    <xf numFmtId="0" fontId="38" fillId="0" borderId="0" applyNumberFormat="0" applyFill="0" applyBorder="0" applyAlignment="0" applyProtection="0"/>
    <xf numFmtId="0" fontId="106" fillId="0" borderId="0" applyNumberFormat="0" applyFill="0" applyBorder="0" applyAlignment="0" applyProtection="0"/>
    <xf numFmtId="0" fontId="26" fillId="0" borderId="0" applyNumberFormat="0" applyFill="0" applyBorder="0" applyAlignment="0" applyProtection="0"/>
    <xf numFmtId="0" fontId="107"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108"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4" fillId="0" borderId="0"/>
    <xf numFmtId="0" fontId="137"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40" fillId="0" borderId="0"/>
    <xf numFmtId="43" fontId="25" fillId="0" borderId="0" applyFont="0" applyFill="0" applyBorder="0" applyAlignment="0" applyProtection="0"/>
    <xf numFmtId="43" fontId="25" fillId="0" borderId="0" applyFont="0" applyFill="0" applyBorder="0" applyAlignment="0" applyProtection="0"/>
    <xf numFmtId="0" fontId="14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4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5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93" fillId="0" borderId="0" applyNumberFormat="0" applyFill="0" applyBorder="0" applyAlignment="0" applyProtection="0">
      <alignment vertical="top"/>
      <protection locked="0"/>
    </xf>
  </cellStyleXfs>
  <cellXfs count="1550">
    <xf numFmtId="0" fontId="0" fillId="0" borderId="0" xfId="0"/>
    <xf numFmtId="0" fontId="0" fillId="0" borderId="0" xfId="0" applyBorder="1"/>
    <xf numFmtId="0" fontId="22" fillId="0" borderId="0" xfId="0" applyFont="1"/>
    <xf numFmtId="0" fontId="0" fillId="0" borderId="0" xfId="0"/>
    <xf numFmtId="0" fontId="5" fillId="0" borderId="0" xfId="51"/>
    <xf numFmtId="0" fontId="78" fillId="0" borderId="0" xfId="104"/>
    <xf numFmtId="0" fontId="77" fillId="4" borderId="0" xfId="104" applyFont="1" applyFill="1"/>
    <xf numFmtId="0" fontId="78" fillId="4" borderId="0" xfId="104" applyFill="1"/>
    <xf numFmtId="0" fontId="84"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8" fillId="0" borderId="0" xfId="104" applyBorder="1"/>
    <xf numFmtId="0" fontId="78"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2"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2"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8"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2" fillId="4" borderId="55" xfId="104" applyNumberFormat="1" applyFont="1" applyFill="1" applyBorder="1"/>
    <xf numFmtId="2" fontId="10" fillId="4" borderId="36" xfId="104" applyNumberFormat="1" applyFont="1" applyFill="1" applyBorder="1" applyAlignment="1">
      <alignment horizontal="center"/>
    </xf>
    <xf numFmtId="165" fontId="78"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8"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7"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8"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8"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8"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4" fillId="36" borderId="0" xfId="104" applyFont="1" applyFill="1"/>
    <xf numFmtId="0" fontId="77" fillId="36" borderId="0" xfId="104" applyFont="1" applyFill="1"/>
    <xf numFmtId="0" fontId="78" fillId="36" borderId="0" xfId="104" applyFill="1" applyBorder="1"/>
    <xf numFmtId="0" fontId="75"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2"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7" fillId="0" borderId="0" xfId="104" applyFont="1" applyFill="1" applyBorder="1" applyAlignment="1">
      <alignment horizontal="left" vertical="center"/>
    </xf>
    <xf numFmtId="0" fontId="78" fillId="0" borderId="0" xfId="104" applyBorder="1" applyAlignment="1"/>
    <xf numFmtId="0" fontId="9" fillId="36" borderId="78" xfId="104" applyFont="1" applyFill="1" applyBorder="1" applyAlignment="1">
      <alignment horizontal="center"/>
    </xf>
    <xf numFmtId="0" fontId="18" fillId="0" borderId="0" xfId="104" applyFont="1" applyFill="1" applyBorder="1"/>
    <xf numFmtId="2" fontId="78" fillId="0" borderId="0" xfId="104" applyNumberFormat="1"/>
    <xf numFmtId="169" fontId="18"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8" fillId="0" borderId="0" xfId="104" applyFont="1" applyFill="1" applyBorder="1" applyAlignment="1"/>
    <xf numFmtId="169" fontId="88" fillId="0" borderId="0" xfId="104" applyNumberFormat="1" applyFont="1" applyFill="1" applyBorder="1" applyAlignment="1"/>
    <xf numFmtId="0" fontId="89" fillId="0" borderId="0" xfId="104" applyFont="1" applyFill="1"/>
    <xf numFmtId="0" fontId="78"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0" fillId="0" borderId="0" xfId="104" applyNumberFormat="1" applyFont="1" applyFill="1" applyBorder="1"/>
    <xf numFmtId="169" fontId="90" fillId="0" borderId="0" xfId="104" applyNumberFormat="1" applyFont="1" applyFill="1" applyBorder="1"/>
    <xf numFmtId="0" fontId="78"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3"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1" fillId="0" borderId="0" xfId="104" applyFont="1" applyFill="1"/>
    <xf numFmtId="1" fontId="79" fillId="2" borderId="0" xfId="104" applyNumberFormat="1" applyFont="1" applyFill="1" applyBorder="1"/>
    <xf numFmtId="0" fontId="10" fillId="2" borderId="0" xfId="104" applyFont="1" applyFill="1"/>
    <xf numFmtId="165" fontId="10" fillId="2" borderId="0" xfId="104" applyNumberFormat="1" applyFont="1" applyFill="1" applyBorder="1"/>
    <xf numFmtId="0" fontId="91" fillId="2" borderId="0" xfId="104" applyFont="1" applyFill="1"/>
    <xf numFmtId="0" fontId="78" fillId="2" borderId="0" xfId="104" applyFill="1"/>
    <xf numFmtId="0" fontId="77" fillId="2" borderId="0" xfId="104" applyFont="1" applyFill="1"/>
    <xf numFmtId="0" fontId="75"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2" fillId="0" borderId="0" xfId="104" applyFont="1" applyFill="1" applyBorder="1"/>
    <xf numFmtId="0" fontId="88" fillId="0" borderId="0" xfId="104" applyFont="1"/>
    <xf numFmtId="0" fontId="90" fillId="0" borderId="16" xfId="104" applyFont="1" applyFill="1" applyBorder="1"/>
    <xf numFmtId="169" fontId="90" fillId="0" borderId="27" xfId="104" applyNumberFormat="1" applyFont="1" applyFill="1" applyBorder="1"/>
    <xf numFmtId="0" fontId="83" fillId="0" borderId="18" xfId="104" applyFont="1" applyBorder="1"/>
    <xf numFmtId="169" fontId="83" fillId="0" borderId="28" xfId="104" applyNumberFormat="1" applyFont="1" applyFill="1" applyBorder="1"/>
    <xf numFmtId="0" fontId="83" fillId="0" borderId="14" xfId="104" applyFont="1" applyFill="1" applyBorder="1"/>
    <xf numFmtId="0" fontId="83" fillId="0" borderId="20" xfId="104" applyFont="1" applyFill="1" applyBorder="1"/>
    <xf numFmtId="169" fontId="83" fillId="0" borderId="29" xfId="104" applyNumberFormat="1" applyFont="1" applyFill="1" applyBorder="1"/>
    <xf numFmtId="0" fontId="83" fillId="0" borderId="22" xfId="104" applyFont="1" applyFill="1" applyBorder="1"/>
    <xf numFmtId="169" fontId="83" fillId="0" borderId="30" xfId="104" applyNumberFormat="1" applyFont="1" applyFill="1" applyBorder="1"/>
    <xf numFmtId="0" fontId="84" fillId="0" borderId="0" xfId="104" applyFont="1" applyFill="1" applyBorder="1"/>
    <xf numFmtId="2" fontId="7" fillId="0" borderId="0" xfId="104" applyNumberFormat="1" applyFont="1" applyFill="1" applyBorder="1"/>
    <xf numFmtId="2" fontId="82" fillId="0" borderId="0" xfId="104" applyNumberFormat="1" applyFont="1" applyFill="1" applyBorder="1"/>
    <xf numFmtId="2" fontId="11" fillId="0" borderId="0" xfId="104" applyNumberFormat="1" applyFont="1" applyFill="1" applyBorder="1"/>
    <xf numFmtId="165" fontId="78" fillId="0" borderId="0" xfId="104" applyNumberFormat="1" applyFill="1" applyBorder="1"/>
    <xf numFmtId="0" fontId="72" fillId="0" borderId="0" xfId="51" applyFont="1"/>
    <xf numFmtId="0" fontId="75" fillId="0" borderId="0" xfId="51" applyFont="1" applyBorder="1"/>
    <xf numFmtId="0" fontId="76"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2"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7" fillId="4" borderId="93" xfId="51" applyFont="1" applyFill="1" applyBorder="1" applyAlignment="1">
      <alignment horizontal="center"/>
    </xf>
    <xf numFmtId="170" fontId="19" fillId="4" borderId="46" xfId="51" applyNumberFormat="1" applyFont="1" applyFill="1" applyBorder="1" applyAlignment="1">
      <alignment horizontal="center"/>
    </xf>
    <xf numFmtId="170" fontId="19" fillId="4" borderId="47" xfId="51" applyNumberFormat="1" applyFont="1" applyFill="1" applyBorder="1" applyAlignment="1">
      <alignment horizontal="center"/>
    </xf>
    <xf numFmtId="0" fontId="50"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19" fillId="4" borderId="46" xfId="51" applyNumberFormat="1" applyFont="1" applyFill="1" applyBorder="1"/>
    <xf numFmtId="3" fontId="19" fillId="4" borderId="47" xfId="51" applyNumberFormat="1" applyFont="1" applyFill="1" applyBorder="1"/>
    <xf numFmtId="170" fontId="19" fillId="4" borderId="46" xfId="51" applyNumberFormat="1" applyFont="1" applyFill="1" applyBorder="1"/>
    <xf numFmtId="170" fontId="19" fillId="4" borderId="47" xfId="51" applyNumberFormat="1" applyFont="1" applyFill="1" applyBorder="1"/>
    <xf numFmtId="170" fontId="19" fillId="0" borderId="0" xfId="51" applyNumberFormat="1" applyFont="1" applyFill="1" applyBorder="1"/>
    <xf numFmtId="0" fontId="10" fillId="0" borderId="0" xfId="51" applyFont="1"/>
    <xf numFmtId="0" fontId="109" fillId="0" borderId="0" xfId="51" applyFont="1"/>
    <xf numFmtId="0" fontId="109"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0" fillId="0" borderId="0" xfId="51" applyNumberFormat="1" applyFont="1"/>
    <xf numFmtId="165" fontId="10" fillId="0" borderId="0" xfId="51" applyNumberFormat="1" applyFont="1"/>
    <xf numFmtId="0" fontId="50" fillId="0" borderId="32" xfId="51" applyFont="1" applyBorder="1" applyAlignment="1">
      <alignment horizontal="left"/>
    </xf>
    <xf numFmtId="0" fontId="50" fillId="0" borderId="33" xfId="51" applyFont="1" applyBorder="1" applyAlignment="1">
      <alignment horizontal="center"/>
    </xf>
    <xf numFmtId="0" fontId="50" fillId="0" borderId="33" xfId="51" applyFont="1" applyBorder="1" applyAlignment="1">
      <alignment horizontal="left"/>
    </xf>
    <xf numFmtId="0" fontId="72" fillId="0" borderId="33" xfId="51" applyFont="1" applyBorder="1"/>
    <xf numFmtId="0" fontId="50" fillId="0" borderId="9" xfId="51" applyFont="1" applyBorder="1" applyAlignment="1">
      <alignment horizontal="center"/>
    </xf>
    <xf numFmtId="0" fontId="50" fillId="0" borderId="34" xfId="51" applyFont="1" applyBorder="1" applyAlignment="1">
      <alignment horizontal="center"/>
    </xf>
    <xf numFmtId="0" fontId="50"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2"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19" fillId="4" borderId="76" xfId="51" applyFont="1" applyFill="1" applyBorder="1" applyAlignment="1">
      <alignment horizontal="left"/>
    </xf>
    <xf numFmtId="170" fontId="19" fillId="4" borderId="46" xfId="51" applyNumberFormat="1" applyFont="1" applyFill="1" applyBorder="1" applyAlignment="1"/>
    <xf numFmtId="170" fontId="1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19" fillId="0" borderId="34" xfId="51" applyFont="1" applyFill="1" applyBorder="1"/>
    <xf numFmtId="170" fontId="19" fillId="0" borderId="0" xfId="51" applyNumberFormat="1" applyFont="1" applyFill="1" applyBorder="1" applyAlignment="1"/>
    <xf numFmtId="170" fontId="1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19" fillId="0" borderId="0" xfId="51" applyFont="1" applyBorder="1" applyAlignment="1"/>
    <xf numFmtId="0" fontId="1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19" fillId="4" borderId="46" xfId="51" applyNumberFormat="1" applyFont="1" applyFill="1" applyBorder="1" applyAlignment="1">
      <alignment horizontal="right"/>
    </xf>
    <xf numFmtId="170" fontId="19" fillId="4" borderId="29" xfId="51" applyNumberFormat="1" applyFont="1" applyFill="1" applyBorder="1" applyAlignment="1">
      <alignment horizontal="right"/>
    </xf>
    <xf numFmtId="0" fontId="72" fillId="0" borderId="34" xfId="51" applyFont="1" applyBorder="1"/>
    <xf numFmtId="0" fontId="72" fillId="0" borderId="64" xfId="51" applyFont="1" applyBorder="1"/>
    <xf numFmtId="0" fontId="111" fillId="0" borderId="34" xfId="51" applyFont="1" applyBorder="1"/>
    <xf numFmtId="0" fontId="111" fillId="0" borderId="0" xfId="51" applyFont="1" applyBorder="1"/>
    <xf numFmtId="0" fontId="112" fillId="0" borderId="0" xfId="51" applyFont="1" applyBorder="1"/>
    <xf numFmtId="0" fontId="111" fillId="0" borderId="64" xfId="51" applyFont="1" applyBorder="1"/>
    <xf numFmtId="0" fontId="111" fillId="0" borderId="32" xfId="51" applyFont="1" applyBorder="1"/>
    <xf numFmtId="165" fontId="111" fillId="0" borderId="33" xfId="51" applyNumberFormat="1" applyFont="1" applyBorder="1"/>
    <xf numFmtId="165" fontId="111" fillId="0" borderId="9" xfId="51" applyNumberFormat="1" applyFont="1" applyBorder="1"/>
    <xf numFmtId="165" fontId="111" fillId="0" borderId="0" xfId="51" applyNumberFormat="1" applyFont="1" applyBorder="1"/>
    <xf numFmtId="165" fontId="111" fillId="0" borderId="64" xfId="51" applyNumberFormat="1" applyFont="1" applyBorder="1"/>
    <xf numFmtId="0" fontId="111" fillId="0" borderId="50" xfId="51" applyFont="1" applyBorder="1"/>
    <xf numFmtId="165" fontId="111" fillId="0" borderId="41" xfId="51" applyNumberFormat="1" applyFont="1" applyBorder="1"/>
    <xf numFmtId="165" fontId="111" fillId="0" borderId="42" xfId="51" applyNumberFormat="1" applyFont="1" applyBorder="1"/>
    <xf numFmtId="0" fontId="113"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19" fillId="4" borderId="93" xfId="51" applyFont="1" applyFill="1" applyBorder="1" applyAlignment="1">
      <alignment horizontal="left"/>
    </xf>
    <xf numFmtId="170" fontId="1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1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19" fillId="4" borderId="47" xfId="51" applyNumberFormat="1" applyFont="1" applyFill="1" applyBorder="1" applyAlignment="1">
      <alignment horizontal="right"/>
    </xf>
    <xf numFmtId="0" fontId="111" fillId="0" borderId="0" xfId="51" applyFont="1"/>
    <xf numFmtId="0" fontId="112"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4" fillId="0" borderId="49" xfId="188" applyNumberFormat="1" applyFont="1" applyFill="1" applyBorder="1" applyAlignment="1" applyProtection="1">
      <alignment horizontal="right"/>
    </xf>
    <xf numFmtId="165" fontId="24" fillId="0" borderId="33" xfId="51" applyNumberFormat="1" applyFont="1" applyBorder="1"/>
    <xf numFmtId="165" fontId="24" fillId="0" borderId="0" xfId="51" applyNumberFormat="1" applyFont="1" applyBorder="1"/>
    <xf numFmtId="165" fontId="24" fillId="0" borderId="41" xfId="51" applyNumberFormat="1" applyFont="1" applyBorder="1"/>
    <xf numFmtId="0" fontId="91" fillId="0" borderId="0" xfId="188" applyFont="1" applyFill="1"/>
    <xf numFmtId="0" fontId="59" fillId="0" borderId="0" xfId="188" applyFont="1"/>
    <xf numFmtId="0" fontId="23" fillId="0" borderId="40" xfId="188" applyFont="1" applyBorder="1" applyAlignment="1">
      <alignment wrapText="1"/>
    </xf>
    <xf numFmtId="0" fontId="12" fillId="0" borderId="65" xfId="188" applyFont="1" applyBorder="1"/>
    <xf numFmtId="0" fontId="60" fillId="0" borderId="0" xfId="188" applyFont="1" applyFill="1" applyBorder="1" applyAlignment="1">
      <alignment wrapText="1"/>
    </xf>
    <xf numFmtId="0" fontId="5" fillId="0" borderId="0" xfId="188" applyFill="1" applyBorder="1"/>
    <xf numFmtId="0" fontId="61"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2" fillId="0" borderId="0" xfId="188" applyFont="1" applyFill="1" applyBorder="1" applyAlignment="1">
      <alignment horizontal="center"/>
    </xf>
    <xf numFmtId="2" fontId="62" fillId="0" borderId="0" xfId="188" applyNumberFormat="1" applyFont="1" applyFill="1" applyBorder="1" applyAlignment="1">
      <alignment horizontal="center"/>
    </xf>
    <xf numFmtId="0" fontId="63" fillId="0" borderId="0" xfId="188" applyFont="1" applyFill="1" applyBorder="1"/>
    <xf numFmtId="0" fontId="5" fillId="0" borderId="0" xfId="188" applyNumberFormat="1" applyFill="1" applyBorder="1"/>
    <xf numFmtId="2" fontId="5" fillId="0" borderId="0" xfId="188" applyNumberFormat="1" applyFill="1" applyBorder="1"/>
    <xf numFmtId="0" fontId="64" fillId="0" borderId="0" xfId="188" applyFont="1" applyFill="1" applyBorder="1"/>
    <xf numFmtId="0" fontId="64"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5" fillId="0" borderId="0" xfId="188" applyFont="1" applyFill="1"/>
    <xf numFmtId="0" fontId="19" fillId="0" borderId="0" xfId="188" applyFont="1" applyAlignment="1">
      <alignment vertical="center" wrapText="1"/>
    </xf>
    <xf numFmtId="165" fontId="10" fillId="0" borderId="0" xfId="188" applyNumberFormat="1" applyFont="1" applyFill="1" applyBorder="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0" fillId="0" borderId="0" xfId="188" applyFont="1" applyAlignment="1">
      <alignment horizontal="left" vertical="center" wrapText="1"/>
    </xf>
    <xf numFmtId="0" fontId="18" fillId="0" borderId="0" xfId="188" applyFont="1"/>
    <xf numFmtId="0" fontId="117" fillId="0" borderId="45" xfId="188" applyFont="1" applyBorder="1" applyAlignment="1">
      <alignment horizontal="center" vertical="center" wrapText="1"/>
    </xf>
    <xf numFmtId="3" fontId="119" fillId="3" borderId="0" xfId="188" applyNumberFormat="1" applyFont="1" applyFill="1"/>
    <xf numFmtId="0" fontId="120" fillId="0" borderId="0" xfId="188" applyFont="1" applyAlignment="1">
      <alignment horizontal="center" vertical="center" wrapText="1"/>
    </xf>
    <xf numFmtId="2" fontId="111" fillId="0" borderId="29" xfId="188" applyNumberFormat="1" applyFont="1" applyFill="1" applyBorder="1" applyAlignment="1"/>
    <xf numFmtId="2" fontId="111" fillId="0" borderId="29" xfId="188" applyNumberFormat="1" applyFont="1" applyFill="1" applyBorder="1" applyAlignment="1">
      <alignment vertical="center"/>
    </xf>
    <xf numFmtId="0" fontId="117"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4"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0"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1" fillId="0" borderId="0" xfId="188" applyFont="1" applyAlignment="1">
      <alignment horizontal="center"/>
    </xf>
    <xf numFmtId="0" fontId="68"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19" fillId="4" borderId="46" xfId="0" applyNumberFormat="1" applyFont="1" applyFill="1" applyBorder="1" applyAlignment="1"/>
    <xf numFmtId="0" fontId="5" fillId="0" borderId="0" xfId="0" applyFont="1" applyBorder="1" applyAlignment="1"/>
    <xf numFmtId="0" fontId="19" fillId="0" borderId="0" xfId="0" applyFont="1" applyFill="1" applyBorder="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1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19"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19" fillId="0" borderId="11" xfId="51" applyNumberFormat="1" applyFont="1" applyFill="1" applyBorder="1" applyAlignment="1"/>
    <xf numFmtId="0" fontId="19"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19" fillId="4" borderId="47" xfId="51" applyFont="1" applyFill="1" applyBorder="1" applyAlignment="1">
      <alignment horizontal="left"/>
    </xf>
    <xf numFmtId="0" fontId="5" fillId="0" borderId="52" xfId="51" applyBorder="1"/>
    <xf numFmtId="0" fontId="19" fillId="0" borderId="49" xfId="51" applyFont="1" applyFill="1" applyBorder="1"/>
    <xf numFmtId="2" fontId="16" fillId="0" borderId="27" xfId="188" applyNumberFormat="1" applyFont="1" applyFill="1" applyBorder="1" applyAlignment="1"/>
    <xf numFmtId="2" fontId="111" fillId="0" borderId="7" xfId="188" applyNumberFormat="1" applyFont="1" applyFill="1" applyBorder="1" applyAlignment="1"/>
    <xf numFmtId="170" fontId="72" fillId="0" borderId="0" xfId="51" applyNumberFormat="1" applyFont="1"/>
    <xf numFmtId="3" fontId="12"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0" fillId="0" borderId="0" xfId="0" applyFont="1" applyBorder="1" applyAlignment="1">
      <alignment horizontal="center"/>
    </xf>
    <xf numFmtId="0" fontId="75"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1" fillId="0" borderId="0" xfId="188" applyNumberFormat="1" applyFont="1" applyFill="1" applyBorder="1" applyAlignment="1">
      <alignment vertical="center"/>
    </xf>
    <xf numFmtId="2" fontId="111"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2" fillId="59" borderId="65" xfId="188" applyFont="1" applyFill="1" applyBorder="1"/>
    <xf numFmtId="4" fontId="111" fillId="0" borderId="29" xfId="188" applyNumberFormat="1" applyFont="1" applyFill="1" applyBorder="1" applyAlignment="1"/>
    <xf numFmtId="4" fontId="111" fillId="0" borderId="7" xfId="188" applyNumberFormat="1" applyFont="1" applyFill="1" applyBorder="1" applyAlignment="1"/>
    <xf numFmtId="0" fontId="19" fillId="0" borderId="49" xfId="0" applyFont="1" applyFill="1" applyBorder="1"/>
    <xf numFmtId="170" fontId="19" fillId="0" borderId="11" xfId="0" applyNumberFormat="1" applyFont="1" applyFill="1" applyBorder="1" applyAlignment="1"/>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5" fillId="0" borderId="1" xfId="188" applyNumberFormat="1" applyFont="1" applyFill="1" applyBorder="1" applyAlignment="1">
      <alignment vertical="center"/>
    </xf>
    <xf numFmtId="2" fontId="111"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0" fillId="0" borderId="0" xfId="0" applyFont="1"/>
    <xf numFmtId="0" fontId="7" fillId="0" borderId="0" xfId="0" applyFont="1" applyAlignment="1">
      <alignment horizontal="center"/>
    </xf>
    <xf numFmtId="0" fontId="9" fillId="0" borderId="36" xfId="0" applyFont="1" applyBorder="1"/>
    <xf numFmtId="0" fontId="21"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3"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69"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1"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19" fillId="4" borderId="93" xfId="0" applyFont="1" applyFill="1" applyBorder="1" applyAlignment="1">
      <alignment horizontal="left"/>
    </xf>
    <xf numFmtId="0" fontId="0" fillId="0" borderId="11" xfId="0" applyBorder="1"/>
    <xf numFmtId="0" fontId="15" fillId="0" borderId="25" xfId="188" applyFont="1" applyFill="1" applyBorder="1"/>
    <xf numFmtId="2" fontId="111" fillId="0" borderId="62" xfId="188" applyNumberFormat="1" applyFont="1" applyFill="1" applyBorder="1" applyAlignment="1"/>
    <xf numFmtId="14" fontId="12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24" fillId="0" borderId="38" xfId="0" applyFont="1" applyBorder="1" applyAlignment="1">
      <alignment horizontal="centerContinuous"/>
    </xf>
    <xf numFmtId="169" fontId="40" fillId="0" borderId="0" xfId="0" applyNumberFormat="1" applyFont="1" applyBorder="1" applyAlignment="1">
      <alignment horizontal="centerContinuous"/>
    </xf>
    <xf numFmtId="169" fontId="40" fillId="0" borderId="64" xfId="0" applyNumberFormat="1" applyFont="1" applyBorder="1" applyAlignment="1">
      <alignment horizontal="centerContinuous"/>
    </xf>
    <xf numFmtId="0" fontId="124" fillId="0" borderId="79" xfId="0" applyFont="1" applyBorder="1" applyAlignment="1">
      <alignment horizontal="left" indent="1"/>
    </xf>
    <xf numFmtId="0" fontId="124" fillId="0" borderId="80" xfId="0" applyFont="1" applyBorder="1" applyAlignment="1">
      <alignment horizontal="left" indent="1"/>
    </xf>
    <xf numFmtId="0" fontId="124"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0" fontId="136" fillId="0" borderId="0" xfId="0" applyFont="1"/>
    <xf numFmtId="0" fontId="135" fillId="0" borderId="0" xfId="51" applyFont="1" applyAlignment="1">
      <alignment horizontal="center"/>
    </xf>
    <xf numFmtId="0" fontId="122" fillId="0" borderId="0" xfId="51" applyFont="1" applyAlignment="1">
      <alignment horizontal="center"/>
    </xf>
    <xf numFmtId="0" fontId="75"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5"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0" fontId="0" fillId="0" borderId="0" xfId="0" applyBorder="1"/>
    <xf numFmtId="170" fontId="1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4" fillId="0" borderId="0" xfId="0" applyFont="1"/>
    <xf numFmtId="0" fontId="145" fillId="0" borderId="0" xfId="0" applyFont="1"/>
    <xf numFmtId="0" fontId="12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0"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19" fillId="4" borderId="76" xfId="0" applyFont="1" applyFill="1" applyBorder="1" applyAlignment="1">
      <alignment horizontal="left"/>
    </xf>
    <xf numFmtId="170" fontId="19" fillId="4" borderId="29" xfId="0" applyNumberFormat="1" applyFont="1" applyFill="1" applyBorder="1" applyAlignment="1"/>
    <xf numFmtId="0" fontId="5" fillId="0" borderId="64" xfId="0" applyFont="1" applyBorder="1" applyAlignment="1"/>
    <xf numFmtId="0" fontId="0" fillId="0" borderId="10" xfId="0" applyBorder="1"/>
    <xf numFmtId="0" fontId="19" fillId="0" borderId="34" xfId="0" applyFont="1" applyFill="1" applyBorder="1"/>
    <xf numFmtId="170" fontId="19" fillId="0" borderId="64" xfId="0" applyNumberFormat="1" applyFont="1" applyFill="1" applyBorder="1" applyAlignment="1"/>
    <xf numFmtId="0" fontId="5" fillId="0" borderId="58" xfId="0" applyFont="1" applyBorder="1" applyAlignment="1"/>
    <xf numFmtId="0" fontId="19" fillId="0" borderId="64" xfId="0" applyFont="1" applyBorder="1" applyAlignment="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35" fillId="0" borderId="0" xfId="51" applyFont="1" applyBorder="1" applyAlignment="1">
      <alignment horizontal="center"/>
    </xf>
    <xf numFmtId="0" fontId="122" fillId="0" borderId="0" xfId="51" applyFont="1" applyBorder="1" applyAlignment="1">
      <alignment horizontal="center"/>
    </xf>
    <xf numFmtId="0" fontId="75" fillId="0" borderId="0" xfId="0" applyFont="1" applyBorder="1" applyAlignment="1">
      <alignment horizontal="center"/>
    </xf>
    <xf numFmtId="0" fontId="0" fillId="0" borderId="64" xfId="0" applyBorder="1"/>
    <xf numFmtId="0" fontId="25" fillId="0" borderId="0" xfId="96"/>
    <xf numFmtId="0" fontId="144" fillId="0" borderId="0" xfId="96" applyFont="1"/>
    <xf numFmtId="0" fontId="153" fillId="59" borderId="0" xfId="96" applyFont="1" applyFill="1" applyAlignment="1" applyProtection="1">
      <alignment horizontal="right" vertical="center" indent="1"/>
      <protection locked="0"/>
    </xf>
    <xf numFmtId="0" fontId="25" fillId="59" borderId="0" xfId="96" applyFill="1"/>
    <xf numFmtId="0" fontId="144" fillId="59" borderId="0" xfId="96" applyFont="1" applyFill="1"/>
    <xf numFmtId="0" fontId="158" fillId="59" borderId="0" xfId="96" applyFont="1" applyFill="1"/>
    <xf numFmtId="0" fontId="159" fillId="0" borderId="0" xfId="96" applyFont="1" applyAlignment="1">
      <alignment vertical="center"/>
    </xf>
    <xf numFmtId="2" fontId="160" fillId="0" borderId="0" xfId="96" applyNumberFormat="1" applyFont="1" applyAlignment="1" applyProtection="1">
      <alignment vertical="center"/>
      <protection locked="0"/>
    </xf>
    <xf numFmtId="2" fontId="152" fillId="0" borderId="0" xfId="96" applyNumberFormat="1" applyFont="1" applyAlignment="1" applyProtection="1">
      <alignment vertical="center"/>
      <protection locked="0"/>
    </xf>
    <xf numFmtId="2" fontId="152" fillId="0" borderId="0" xfId="96" applyNumberFormat="1" applyFont="1" applyAlignment="1" applyProtection="1">
      <alignment vertical="center"/>
    </xf>
    <xf numFmtId="2" fontId="152" fillId="0" borderId="0" xfId="96" applyNumberFormat="1" applyFont="1" applyFill="1" applyAlignment="1" applyProtection="1">
      <alignment vertical="center"/>
      <protection locked="0"/>
    </xf>
    <xf numFmtId="0" fontId="161" fillId="0" borderId="0" xfId="96" applyFont="1"/>
    <xf numFmtId="0" fontId="58" fillId="0" borderId="0" xfId="97"/>
    <xf numFmtId="0" fontId="154" fillId="0" borderId="0" xfId="96" applyFont="1" applyAlignment="1">
      <alignment horizontal="right" vertical="top"/>
    </xf>
    <xf numFmtId="0" fontId="138" fillId="0" borderId="0" xfId="97" applyFont="1" applyFill="1"/>
    <xf numFmtId="0" fontId="125" fillId="0" borderId="0" xfId="97" applyFont="1" applyFill="1"/>
    <xf numFmtId="0" fontId="58" fillId="0" borderId="0" xfId="97" applyFill="1"/>
    <xf numFmtId="0" fontId="125" fillId="0" borderId="0" xfId="97" applyFont="1"/>
    <xf numFmtId="171" fontId="131" fillId="0" borderId="3" xfId="99" applyNumberFormat="1" applyFont="1" applyFill="1" applyBorder="1" applyAlignment="1" applyProtection="1">
      <alignment horizontal="center" vertical="center"/>
      <protection locked="0"/>
    </xf>
    <xf numFmtId="172" fontId="132" fillId="0" borderId="4" xfId="99" applyNumberFormat="1" applyFont="1" applyFill="1" applyBorder="1" applyAlignment="1" applyProtection="1">
      <alignment horizontal="center" vertical="center"/>
      <protection locked="0"/>
    </xf>
    <xf numFmtId="0" fontId="163" fillId="0" borderId="0" xfId="96" applyFont="1"/>
    <xf numFmtId="173" fontId="127" fillId="59" borderId="0" xfId="99" applyNumberFormat="1" applyFont="1" applyFill="1" applyAlignment="1">
      <alignment vertical="center"/>
    </xf>
    <xf numFmtId="173" fontId="125" fillId="59" borderId="0" xfId="99" applyNumberFormat="1" applyFont="1" applyFill="1" applyAlignment="1">
      <alignment vertical="center"/>
    </xf>
    <xf numFmtId="10" fontId="129" fillId="59" borderId="0" xfId="99" applyNumberFormat="1" applyFont="1" applyFill="1" applyBorder="1" applyAlignment="1">
      <alignment horizontal="center" vertical="center"/>
    </xf>
    <xf numFmtId="173" fontId="130" fillId="59" borderId="0" xfId="99" applyNumberFormat="1" applyFont="1" applyFill="1" applyBorder="1" applyAlignment="1">
      <alignment horizontal="center" vertical="center"/>
    </xf>
    <xf numFmtId="173" fontId="129" fillId="59" borderId="0" xfId="99" applyNumberFormat="1" applyFont="1" applyFill="1" applyBorder="1" applyAlignment="1">
      <alignment horizontal="center" vertical="center"/>
    </xf>
    <xf numFmtId="173" fontId="130" fillId="62" borderId="0" xfId="99" applyNumberFormat="1" applyFont="1" applyFill="1" applyBorder="1" applyAlignment="1" applyProtection="1">
      <alignment horizontal="center" vertical="center"/>
      <protection locked="0"/>
    </xf>
    <xf numFmtId="173" fontId="125" fillId="62" borderId="0" xfId="99" applyNumberFormat="1" applyFont="1" applyFill="1" applyBorder="1" applyAlignment="1">
      <alignment horizontal="center" vertical="center"/>
    </xf>
    <xf numFmtId="171" fontId="129" fillId="59" borderId="97" xfId="99" applyNumberFormat="1" applyFont="1" applyFill="1" applyBorder="1" applyAlignment="1">
      <alignment horizontal="center" vertical="center"/>
    </xf>
    <xf numFmtId="174" fontId="129" fillId="59" borderId="98" xfId="99" applyNumberFormat="1" applyFont="1" applyFill="1" applyBorder="1" applyAlignment="1">
      <alignment horizontal="center" vertical="center"/>
    </xf>
    <xf numFmtId="173" fontId="129" fillId="59" borderId="98" xfId="99" applyNumberFormat="1" applyFont="1" applyFill="1" applyBorder="1" applyAlignment="1">
      <alignment horizontal="center" vertical="center"/>
    </xf>
    <xf numFmtId="171" fontId="129" fillId="59" borderId="96" xfId="99" applyNumberFormat="1" applyFont="1" applyFill="1" applyBorder="1" applyAlignment="1">
      <alignment horizontal="center" vertical="center"/>
    </xf>
    <xf numFmtId="171" fontId="129" fillId="59" borderId="101" xfId="99" applyNumberFormat="1" applyFont="1" applyFill="1" applyBorder="1" applyAlignment="1">
      <alignment horizontal="center" vertical="center"/>
    </xf>
    <xf numFmtId="174" fontId="130" fillId="59" borderId="102" xfId="99" applyNumberFormat="1" applyFont="1" applyFill="1" applyBorder="1" applyAlignment="1">
      <alignment horizontal="center" vertical="center"/>
    </xf>
    <xf numFmtId="173" fontId="130" fillId="59" borderId="102" xfId="99" applyNumberFormat="1" applyFont="1" applyFill="1" applyBorder="1" applyAlignment="1">
      <alignment horizontal="center" vertical="center"/>
    </xf>
    <xf numFmtId="171" fontId="129" fillId="59" borderId="100" xfId="99" applyNumberFormat="1" applyFont="1" applyFill="1" applyBorder="1" applyAlignment="1">
      <alignment horizontal="center" vertical="center"/>
    </xf>
    <xf numFmtId="175" fontId="129" fillId="59" borderId="101" xfId="99" applyNumberFormat="1" applyFont="1" applyFill="1" applyBorder="1" applyAlignment="1">
      <alignment horizontal="center" vertical="center"/>
    </xf>
    <xf numFmtId="171" fontId="129" fillId="59" borderId="106" xfId="99" applyNumberFormat="1" applyFont="1" applyFill="1" applyBorder="1" applyAlignment="1">
      <alignment horizontal="center" vertical="center"/>
    </xf>
    <xf numFmtId="174" fontId="130" fillId="59" borderId="107" xfId="99" applyNumberFormat="1" applyFont="1" applyFill="1" applyBorder="1" applyAlignment="1">
      <alignment horizontal="center" vertical="center"/>
    </xf>
    <xf numFmtId="173" fontId="130" fillId="59" borderId="107" xfId="99" applyNumberFormat="1" applyFont="1" applyFill="1" applyBorder="1" applyAlignment="1">
      <alignment horizontal="center" vertical="center"/>
    </xf>
    <xf numFmtId="171" fontId="129" fillId="59" borderId="105" xfId="99" applyNumberFormat="1" applyFont="1" applyFill="1" applyBorder="1" applyAlignment="1">
      <alignment horizontal="center" vertical="center"/>
    </xf>
    <xf numFmtId="0" fontId="164" fillId="0" borderId="0" xfId="96" applyFont="1" applyAlignment="1">
      <alignment vertical="center"/>
    </xf>
    <xf numFmtId="171" fontId="165" fillId="59" borderId="101" xfId="99" applyNumberFormat="1" applyFont="1" applyFill="1" applyBorder="1" applyAlignment="1">
      <alignment horizontal="center" vertical="center"/>
    </xf>
    <xf numFmtId="174" fontId="166"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29"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8"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8" fillId="59" borderId="0" xfId="104" applyFill="1" applyBorder="1"/>
    <xf numFmtId="165" fontId="9" fillId="59" borderId="0" xfId="104" applyNumberFormat="1" applyFont="1" applyFill="1" applyBorder="1" applyAlignment="1">
      <alignment horizontal="center"/>
    </xf>
    <xf numFmtId="0" fontId="80" fillId="66" borderId="0" xfId="104" applyFont="1" applyFill="1"/>
    <xf numFmtId="0" fontId="78" fillId="66" borderId="0" xfId="104" applyFill="1"/>
    <xf numFmtId="0" fontId="85" fillId="66" borderId="0" xfId="104" applyFont="1" applyFill="1"/>
    <xf numFmtId="2" fontId="11" fillId="59" borderId="0" xfId="104" applyNumberFormat="1" applyFont="1" applyFill="1" applyBorder="1"/>
    <xf numFmtId="0" fontId="84" fillId="59" borderId="0" xfId="104" applyFont="1" applyFill="1"/>
    <xf numFmtId="0" fontId="50"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1" fillId="64" borderId="0" xfId="96" applyFont="1" applyFill="1" applyAlignment="1" applyProtection="1">
      <alignment horizontal="left" vertical="center" indent="1"/>
      <protection locked="0"/>
    </xf>
    <xf numFmtId="2" fontId="152" fillId="64" borderId="0" xfId="96" applyNumberFormat="1" applyFont="1" applyFill="1" applyAlignment="1" applyProtection="1">
      <alignment vertical="center"/>
      <protection locked="0"/>
    </xf>
    <xf numFmtId="2" fontId="152" fillId="64" borderId="0" xfId="96" applyNumberFormat="1" applyFont="1" applyFill="1" applyAlignment="1" applyProtection="1">
      <alignment vertical="center"/>
    </xf>
    <xf numFmtId="0" fontId="153" fillId="64" borderId="0" xfId="96" applyFont="1" applyFill="1" applyAlignment="1" applyProtection="1">
      <alignment horizontal="right" vertical="center" indent="1"/>
      <protection locked="0"/>
    </xf>
    <xf numFmtId="0" fontId="151" fillId="59" borderId="0" xfId="96" applyFont="1" applyFill="1" applyAlignment="1" applyProtection="1">
      <alignment horizontal="left" vertical="center" indent="1"/>
      <protection locked="0"/>
    </xf>
    <xf numFmtId="2" fontId="152" fillId="59" borderId="0" xfId="96" applyNumberFormat="1" applyFont="1" applyFill="1" applyAlignment="1" applyProtection="1">
      <alignment vertical="center"/>
      <protection locked="0"/>
    </xf>
    <xf numFmtId="2" fontId="152" fillId="59" borderId="0" xfId="96" applyNumberFormat="1" applyFont="1" applyFill="1" applyAlignment="1" applyProtection="1">
      <alignment vertical="center"/>
    </xf>
    <xf numFmtId="16" fontId="154" fillId="0" borderId="0" xfId="96" applyNumberFormat="1" applyFont="1" applyAlignment="1">
      <alignment horizontal="right" vertical="top"/>
    </xf>
    <xf numFmtId="0" fontId="138" fillId="0" borderId="0" xfId="97" applyFont="1"/>
    <xf numFmtId="0" fontId="25" fillId="0" borderId="0" xfId="174"/>
    <xf numFmtId="180" fontId="25" fillId="0" borderId="0" xfId="174" applyNumberFormat="1"/>
    <xf numFmtId="0" fontId="168" fillId="65" borderId="32" xfId="174" applyFont="1" applyFill="1" applyBorder="1" applyAlignment="1">
      <alignment horizontal="left" vertical="center"/>
    </xf>
    <xf numFmtId="0" fontId="168" fillId="65" borderId="33" xfId="174" applyFont="1" applyFill="1" applyBorder="1" applyAlignment="1">
      <alignment horizontal="center" vertical="center"/>
    </xf>
    <xf numFmtId="0" fontId="168" fillId="65" borderId="9" xfId="174" applyFont="1" applyFill="1" applyBorder="1" applyAlignment="1">
      <alignment horizontal="center" vertical="center"/>
    </xf>
    <xf numFmtId="0" fontId="25" fillId="0" borderId="2" xfId="174" applyBorder="1" applyAlignment="1">
      <alignment vertical="center"/>
    </xf>
    <xf numFmtId="0" fontId="169" fillId="0" borderId="16" xfId="174" applyFont="1" applyBorder="1" applyAlignment="1">
      <alignment horizontal="center" vertical="center"/>
    </xf>
    <xf numFmtId="0" fontId="169" fillId="0" borderId="55" xfId="174" applyFont="1" applyBorder="1" applyAlignment="1">
      <alignment horizontal="center" vertical="center"/>
    </xf>
    <xf numFmtId="0" fontId="169" fillId="0" borderId="56" xfId="174" applyFont="1" applyBorder="1" applyAlignment="1">
      <alignment horizontal="center" vertical="center"/>
    </xf>
    <xf numFmtId="0" fontId="169" fillId="0" borderId="65" xfId="174" applyFont="1" applyBorder="1" applyAlignment="1">
      <alignment horizontal="center" vertical="center"/>
    </xf>
    <xf numFmtId="0" fontId="170" fillId="0" borderId="34" xfId="174" applyFont="1" applyBorder="1"/>
    <xf numFmtId="0" fontId="25" fillId="0" borderId="96" xfId="174" applyBorder="1"/>
    <xf numFmtId="0" fontId="25" fillId="0" borderId="97" xfId="174" applyBorder="1"/>
    <xf numFmtId="0" fontId="25" fillId="0" borderId="99" xfId="174" applyBorder="1"/>
    <xf numFmtId="0" fontId="169" fillId="65" borderId="100" xfId="174" applyFont="1" applyFill="1" applyBorder="1" applyAlignment="1">
      <alignment horizontal="right"/>
    </xf>
    <xf numFmtId="0" fontId="25" fillId="0" borderId="34" xfId="174" applyBorder="1" applyAlignment="1">
      <alignment horizontal="right"/>
    </xf>
    <xf numFmtId="0" fontId="171" fillId="0" borderId="34" xfId="174" applyFont="1" applyBorder="1" applyAlignment="1">
      <alignment horizontal="right"/>
    </xf>
    <xf numFmtId="1" fontId="171" fillId="0" borderId="10" xfId="174" applyNumberFormat="1" applyFont="1" applyBorder="1"/>
    <xf numFmtId="1" fontId="171" fillId="0" borderId="52" xfId="174" applyNumberFormat="1" applyFont="1" applyBorder="1"/>
    <xf numFmtId="1" fontId="171" fillId="0" borderId="49" xfId="174" applyNumberFormat="1" applyFont="1" applyBorder="1"/>
    <xf numFmtId="0" fontId="171" fillId="0" borderId="38" xfId="174" applyFont="1" applyBorder="1"/>
    <xf numFmtId="0" fontId="172" fillId="0" borderId="34" xfId="174" applyFont="1" applyBorder="1" applyAlignment="1">
      <alignment horizontal="right"/>
    </xf>
    <xf numFmtId="2" fontId="172" fillId="0" borderId="10" xfId="174" applyNumberFormat="1" applyFont="1" applyBorder="1"/>
    <xf numFmtId="2" fontId="172" fillId="0" borderId="52" xfId="174" applyNumberFormat="1" applyFont="1" applyBorder="1"/>
    <xf numFmtId="2" fontId="172" fillId="0" borderId="49" xfId="174" applyNumberFormat="1" applyFont="1" applyBorder="1"/>
    <xf numFmtId="2" fontId="172" fillId="0" borderId="37" xfId="174" applyNumberFormat="1" applyFont="1" applyBorder="1"/>
    <xf numFmtId="1" fontId="172"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71" fillId="0" borderId="52" xfId="174" applyNumberFormat="1" applyFont="1" applyBorder="1"/>
    <xf numFmtId="0" fontId="172" fillId="0" borderId="50" xfId="174" applyFont="1" applyBorder="1" applyAlignment="1">
      <alignment horizontal="right"/>
    </xf>
    <xf numFmtId="2" fontId="172" fillId="0" borderId="26" xfId="174" applyNumberFormat="1" applyFont="1" applyBorder="1"/>
    <xf numFmtId="2" fontId="172" fillId="0" borderId="43" xfId="174" applyNumberFormat="1" applyFont="1" applyBorder="1"/>
    <xf numFmtId="2" fontId="172" fillId="0" borderId="114" xfId="174" applyNumberFormat="1" applyFont="1" applyBorder="1"/>
    <xf numFmtId="2" fontId="172" fillId="0" borderId="39" xfId="174" applyNumberFormat="1" applyFont="1" applyBorder="1"/>
    <xf numFmtId="1" fontId="172" fillId="0" borderId="40" xfId="174" applyNumberFormat="1" applyFont="1" applyBorder="1"/>
    <xf numFmtId="0" fontId="168" fillId="65"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71" fillId="0" borderId="38" xfId="174" applyNumberFormat="1" applyFont="1" applyBorder="1"/>
    <xf numFmtId="0" fontId="169" fillId="65" borderId="96" xfId="174" applyFont="1" applyFill="1" applyBorder="1" applyAlignment="1">
      <alignment horizontal="right"/>
    </xf>
    <xf numFmtId="2" fontId="169" fillId="0" borderId="115" xfId="174" applyNumberFormat="1" applyFont="1" applyBorder="1"/>
    <xf numFmtId="0" fontId="169" fillId="0" borderId="116" xfId="174" applyFont="1" applyBorder="1"/>
    <xf numFmtId="2" fontId="169" fillId="0" borderId="116" xfId="174" applyNumberFormat="1" applyFont="1" applyBorder="1"/>
    <xf numFmtId="2" fontId="169"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44" fillId="59" borderId="0" xfId="0" applyFont="1" applyFill="1"/>
    <xf numFmtId="0" fontId="155" fillId="0" borderId="0" xfId="0" applyFont="1" applyAlignment="1">
      <alignment vertical="center"/>
    </xf>
    <xf numFmtId="0" fontId="156" fillId="0" borderId="0" xfId="0" applyFont="1"/>
    <xf numFmtId="0" fontId="156" fillId="0" borderId="0" xfId="0" applyFont="1" applyAlignment="1">
      <alignment horizontal="right"/>
    </xf>
    <xf numFmtId="177" fontId="157" fillId="0" borderId="0" xfId="0" applyNumberFormat="1" applyFont="1"/>
    <xf numFmtId="0" fontId="145" fillId="0" borderId="0" xfId="0" applyFont="1" applyFill="1"/>
    <xf numFmtId="0" fontId="144" fillId="0" borderId="0" xfId="0" applyFont="1" applyAlignment="1">
      <alignment vertical="center"/>
    </xf>
    <xf numFmtId="2" fontId="169" fillId="0" borderId="109" xfId="235" applyNumberFormat="1" applyFont="1" applyBorder="1"/>
    <xf numFmtId="2" fontId="169" fillId="0" borderId="110" xfId="235" applyNumberFormat="1" applyFont="1" applyBorder="1"/>
    <xf numFmtId="2" fontId="169" fillId="0" borderId="111" xfId="235" applyNumberFormat="1" applyFont="1" applyBorder="1"/>
    <xf numFmtId="2" fontId="169" fillId="0" borderId="104" xfId="235" applyNumberFormat="1" applyFont="1" applyBorder="1"/>
    <xf numFmtId="0" fontId="146"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71" fillId="0" borderId="10" xfId="235" applyNumberFormat="1" applyFont="1" applyBorder="1"/>
    <xf numFmtId="176" fontId="171" fillId="0" borderId="52" xfId="235" applyNumberFormat="1" applyFont="1" applyBorder="1"/>
    <xf numFmtId="176" fontId="146" fillId="0" borderId="52" xfId="235" applyNumberFormat="1" applyFont="1" applyBorder="1"/>
    <xf numFmtId="176" fontId="171" fillId="0" borderId="49" xfId="235" applyNumberFormat="1" applyFont="1" applyBorder="1"/>
    <xf numFmtId="176" fontId="146" fillId="0" borderId="49" xfId="235" applyNumberFormat="1" applyFont="1" applyBorder="1"/>
    <xf numFmtId="176" fontId="171" fillId="0" borderId="38" xfId="235" applyNumberFormat="1" applyFont="1" applyBorder="1"/>
    <xf numFmtId="0" fontId="147" fillId="0" borderId="0" xfId="0" applyFont="1"/>
    <xf numFmtId="0" fontId="174" fillId="0" borderId="37" xfId="0" applyFont="1" applyFill="1" applyBorder="1" applyAlignment="1">
      <alignment horizontal="center" vertical="center" wrapText="1"/>
    </xf>
    <xf numFmtId="0" fontId="173" fillId="0" borderId="0" xfId="0" applyFont="1" applyBorder="1" applyAlignment="1">
      <alignment vertical="center" wrapText="1"/>
    </xf>
    <xf numFmtId="0" fontId="173" fillId="0" borderId="36" xfId="0" applyFont="1" applyFill="1" applyBorder="1" applyAlignment="1">
      <alignment horizontal="center" vertical="center" wrapText="1"/>
    </xf>
    <xf numFmtId="0" fontId="173" fillId="0" borderId="38" xfId="0" applyFont="1" applyFill="1" applyBorder="1" applyAlignment="1">
      <alignment horizontal="center" vertical="center" wrapText="1"/>
    </xf>
    <xf numFmtId="0" fontId="173" fillId="0" borderId="18" xfId="0" applyFont="1" applyBorder="1" applyAlignment="1">
      <alignment horizontal="center" vertical="center" wrapText="1"/>
    </xf>
    <xf numFmtId="0" fontId="173" fillId="0" borderId="1" xfId="0" applyFont="1" applyFill="1" applyBorder="1" applyAlignment="1">
      <alignment horizontal="center" vertical="center" wrapText="1"/>
    </xf>
    <xf numFmtId="0" fontId="174" fillId="0" borderId="57" xfId="0" applyFont="1" applyFill="1" applyBorder="1" applyAlignment="1">
      <alignment horizontal="right" vertical="center"/>
    </xf>
    <xf numFmtId="0" fontId="174" fillId="0" borderId="82" xfId="0" applyFont="1" applyFill="1" applyBorder="1" applyAlignment="1">
      <alignment horizontal="left" vertical="center"/>
    </xf>
    <xf numFmtId="0" fontId="174" fillId="0" borderId="35" xfId="0" applyFont="1" applyFill="1" applyBorder="1" applyAlignment="1">
      <alignment horizontal="left" vertical="center"/>
    </xf>
    <xf numFmtId="0" fontId="173" fillId="0" borderId="21" xfId="0" applyFont="1" applyFill="1" applyBorder="1" applyAlignment="1">
      <alignment horizontal="center" vertical="center" wrapText="1"/>
    </xf>
    <xf numFmtId="0" fontId="174" fillId="0" borderId="46" xfId="0" applyFont="1" applyFill="1" applyBorder="1" applyAlignment="1">
      <alignment horizontal="center" vertical="center" wrapText="1"/>
    </xf>
    <xf numFmtId="0" fontId="173" fillId="0" borderId="46" xfId="0" applyFont="1" applyFill="1" applyBorder="1" applyAlignment="1">
      <alignment horizontal="center" vertical="center" wrapText="1"/>
    </xf>
    <xf numFmtId="0" fontId="174" fillId="0" borderId="29" xfId="0" applyFont="1" applyFill="1" applyBorder="1" applyAlignment="1">
      <alignment horizontal="center" vertical="center" wrapText="1"/>
    </xf>
    <xf numFmtId="0" fontId="173" fillId="0" borderId="40" xfId="0" applyFont="1" applyFill="1" applyBorder="1" applyAlignment="1">
      <alignment horizontal="center" vertical="center" wrapText="1"/>
    </xf>
    <xf numFmtId="14" fontId="174" fillId="59" borderId="48" xfId="0" applyNumberFormat="1" applyFont="1" applyFill="1" applyBorder="1" applyAlignment="1">
      <alignment horizontal="center" vertical="center" wrapText="1"/>
    </xf>
    <xf numFmtId="14" fontId="174" fillId="59" borderId="61" xfId="0" applyNumberFormat="1" applyFont="1" applyFill="1" applyBorder="1" applyAlignment="1">
      <alignment horizontal="center" vertical="center" wrapText="1"/>
    </xf>
    <xf numFmtId="0" fontId="174" fillId="59" borderId="62" xfId="0" applyFont="1" applyFill="1" applyBorder="1" applyAlignment="1">
      <alignment horizontal="center" vertical="center" wrapText="1"/>
    </xf>
    <xf numFmtId="0" fontId="173" fillId="59" borderId="48" xfId="0" applyFont="1" applyFill="1" applyBorder="1" applyAlignment="1">
      <alignment horizontal="center" vertical="center" wrapText="1"/>
    </xf>
    <xf numFmtId="0" fontId="181" fillId="59" borderId="48" xfId="0" applyFont="1" applyFill="1" applyBorder="1" applyAlignment="1">
      <alignment horizontal="center" vertical="justify" wrapText="1"/>
    </xf>
    <xf numFmtId="14" fontId="174" fillId="59" borderId="62" xfId="0" applyNumberFormat="1" applyFont="1" applyFill="1" applyBorder="1" applyAlignment="1">
      <alignment horizontal="center" vertical="center" wrapText="1"/>
    </xf>
    <xf numFmtId="2" fontId="174" fillId="59" borderId="16" xfId="0" applyNumberFormat="1" applyFont="1" applyFill="1" applyBorder="1" applyAlignment="1"/>
    <xf numFmtId="3" fontId="173" fillId="59" borderId="55" xfId="0" applyNumberFormat="1" applyFont="1" applyFill="1" applyBorder="1"/>
    <xf numFmtId="165" fontId="174" fillId="59" borderId="55" xfId="0" applyNumberFormat="1" applyFont="1" applyFill="1" applyBorder="1"/>
    <xf numFmtId="165" fontId="174" fillId="59" borderId="56" xfId="0" applyNumberFormat="1" applyFont="1" applyFill="1" applyBorder="1"/>
    <xf numFmtId="165" fontId="174" fillId="59" borderId="27" xfId="0" applyNumberFormat="1" applyFont="1" applyFill="1" applyBorder="1" applyAlignment="1">
      <alignment horizontal="right"/>
    </xf>
    <xf numFmtId="165" fontId="173" fillId="59" borderId="3" xfId="0" applyNumberFormat="1" applyFont="1" applyFill="1" applyBorder="1"/>
    <xf numFmtId="165" fontId="173" fillId="59" borderId="56" xfId="0" applyNumberFormat="1" applyFont="1" applyFill="1" applyBorder="1"/>
    <xf numFmtId="165" fontId="174" fillId="59" borderId="27" xfId="0" applyNumberFormat="1" applyFont="1" applyFill="1" applyBorder="1" applyAlignment="1">
      <alignment horizontal="center"/>
    </xf>
    <xf numFmtId="2" fontId="175" fillId="59" borderId="18" xfId="0" applyNumberFormat="1" applyFont="1" applyFill="1" applyBorder="1" applyAlignment="1"/>
    <xf numFmtId="3" fontId="175" fillId="59" borderId="1" xfId="0" applyNumberFormat="1" applyFont="1" applyFill="1" applyBorder="1"/>
    <xf numFmtId="165" fontId="176" fillId="59" borderId="1" xfId="0" applyNumberFormat="1" applyFont="1" applyFill="1" applyBorder="1"/>
    <xf numFmtId="165" fontId="176" fillId="59" borderId="57" xfId="0" applyNumberFormat="1" applyFont="1" applyFill="1" applyBorder="1"/>
    <xf numFmtId="165" fontId="176" fillId="59" borderId="7" xfId="0" applyNumberFormat="1" applyFont="1" applyFill="1" applyBorder="1" applyAlignment="1">
      <alignment horizontal="right"/>
    </xf>
    <xf numFmtId="165" fontId="175" fillId="59" borderId="82" xfId="0" applyNumberFormat="1" applyFont="1" applyFill="1" applyBorder="1"/>
    <xf numFmtId="165" fontId="175" fillId="59" borderId="57" xfId="0" applyNumberFormat="1" applyFont="1" applyFill="1" applyBorder="1"/>
    <xf numFmtId="165" fontId="176" fillId="59" borderId="7" xfId="0" applyNumberFormat="1" applyFont="1" applyFill="1" applyBorder="1"/>
    <xf numFmtId="2" fontId="175" fillId="59" borderId="20" xfId="0" applyNumberFormat="1" applyFont="1" applyFill="1" applyBorder="1" applyAlignment="1"/>
    <xf numFmtId="3" fontId="175" fillId="59" borderId="46" xfId="0" applyNumberFormat="1" applyFont="1" applyFill="1" applyBorder="1"/>
    <xf numFmtId="165" fontId="176" fillId="59" borderId="46" xfId="0" applyNumberFormat="1" applyFont="1" applyFill="1" applyBorder="1"/>
    <xf numFmtId="165" fontId="176" fillId="59" borderId="47" xfId="0" applyNumberFormat="1" applyFont="1" applyFill="1" applyBorder="1"/>
    <xf numFmtId="165" fontId="176" fillId="59" borderId="29" xfId="0" applyNumberFormat="1" applyFont="1" applyFill="1" applyBorder="1" applyAlignment="1">
      <alignment horizontal="right"/>
    </xf>
    <xf numFmtId="165" fontId="175" fillId="59" borderId="54" xfId="0" applyNumberFormat="1" applyFont="1" applyFill="1" applyBorder="1"/>
    <xf numFmtId="165" fontId="176" fillId="59" borderId="53" xfId="0" applyNumberFormat="1" applyFont="1" applyFill="1" applyBorder="1"/>
    <xf numFmtId="165" fontId="175" fillId="59" borderId="53" xfId="0" applyNumberFormat="1" applyFont="1" applyFill="1" applyBorder="1"/>
    <xf numFmtId="165" fontId="176" fillId="59" borderId="28" xfId="0" applyNumberFormat="1" applyFont="1" applyFill="1" applyBorder="1"/>
    <xf numFmtId="165" fontId="175" fillId="59" borderId="93" xfId="0" applyNumberFormat="1" applyFont="1" applyFill="1" applyBorder="1"/>
    <xf numFmtId="165" fontId="175" fillId="59" borderId="47" xfId="0" applyNumberFormat="1" applyFont="1" applyFill="1" applyBorder="1"/>
    <xf numFmtId="165" fontId="176" fillId="59" borderId="29" xfId="0" applyNumberFormat="1" applyFont="1" applyFill="1" applyBorder="1"/>
    <xf numFmtId="3" fontId="175" fillId="59" borderId="20" xfId="0" quotePrefix="1" applyNumberFormat="1" applyFont="1" applyFill="1" applyBorder="1" applyAlignment="1">
      <alignment horizontal="right"/>
    </xf>
    <xf numFmtId="3" fontId="175" fillId="59" borderId="46" xfId="0" quotePrefix="1" applyNumberFormat="1" applyFont="1" applyFill="1" applyBorder="1" applyAlignment="1">
      <alignment horizontal="right"/>
    </xf>
    <xf numFmtId="165" fontId="176" fillId="59" borderId="47" xfId="0" quotePrefix="1" applyNumberFormat="1" applyFont="1" applyFill="1" applyBorder="1" applyAlignment="1">
      <alignment horizontal="right"/>
    </xf>
    <xf numFmtId="165" fontId="176" fillId="59" borderId="47" xfId="0" applyNumberFormat="1" applyFont="1" applyFill="1" applyBorder="1" applyAlignment="1">
      <alignment horizontal="right"/>
    </xf>
    <xf numFmtId="3" fontId="176" fillId="59" borderId="29" xfId="0" quotePrefix="1" applyNumberFormat="1" applyFont="1" applyFill="1" applyBorder="1" applyAlignment="1">
      <alignment horizontal="right"/>
    </xf>
    <xf numFmtId="165" fontId="175" fillId="59" borderId="93" xfId="0" quotePrefix="1" applyNumberFormat="1" applyFont="1" applyFill="1" applyBorder="1" applyAlignment="1">
      <alignment horizontal="right"/>
    </xf>
    <xf numFmtId="165" fontId="175" fillId="59" borderId="47" xfId="0" quotePrefix="1" applyNumberFormat="1" applyFont="1" applyFill="1" applyBorder="1" applyAlignment="1">
      <alignment horizontal="right"/>
    </xf>
    <xf numFmtId="165" fontId="175" fillId="59" borderId="29" xfId="0" quotePrefix="1" applyNumberFormat="1" applyFont="1" applyFill="1" applyBorder="1" applyAlignment="1">
      <alignment horizontal="right"/>
    </xf>
    <xf numFmtId="2" fontId="175" fillId="59" borderId="22" xfId="0" applyNumberFormat="1" applyFont="1" applyFill="1" applyBorder="1" applyAlignment="1"/>
    <xf numFmtId="3" fontId="175" fillId="59" borderId="51" xfId="0" applyNumberFormat="1" applyFont="1" applyFill="1" applyBorder="1"/>
    <xf numFmtId="165" fontId="176" fillId="59" borderId="51" xfId="0" applyNumberFormat="1" applyFont="1" applyFill="1" applyBorder="1"/>
    <xf numFmtId="165" fontId="176" fillId="59" borderId="60" xfId="0" applyNumberFormat="1" applyFont="1" applyFill="1" applyBorder="1"/>
    <xf numFmtId="165" fontId="176" fillId="59" borderId="30" xfId="0" applyNumberFormat="1" applyFont="1" applyFill="1" applyBorder="1" applyAlignment="1">
      <alignment horizontal="right"/>
    </xf>
    <xf numFmtId="165" fontId="175" fillId="59" borderId="95" xfId="0" applyNumberFormat="1" applyFont="1" applyFill="1" applyBorder="1"/>
    <xf numFmtId="165" fontId="175" fillId="59" borderId="60" xfId="0" applyNumberFormat="1" applyFont="1" applyFill="1" applyBorder="1"/>
    <xf numFmtId="165" fontId="176" fillId="59" borderId="30" xfId="0" applyNumberFormat="1" applyFont="1" applyFill="1" applyBorder="1"/>
    <xf numFmtId="0" fontId="175" fillId="0" borderId="0" xfId="0" applyFont="1"/>
    <xf numFmtId="0" fontId="175" fillId="59" borderId="2" xfId="0" applyFont="1" applyFill="1" applyBorder="1"/>
    <xf numFmtId="0" fontId="175" fillId="59" borderId="3" xfId="0" applyFont="1" applyFill="1" applyBorder="1" applyAlignment="1">
      <alignment horizontal="center" vertical="center"/>
    </xf>
    <xf numFmtId="0" fontId="173" fillId="59" borderId="2" xfId="0" applyFont="1" applyFill="1" applyBorder="1" applyAlignment="1">
      <alignment horizontal="center" vertical="center"/>
    </xf>
    <xf numFmtId="0" fontId="173" fillId="59" borderId="3" xfId="0" applyFont="1" applyFill="1" applyBorder="1" applyAlignment="1">
      <alignment horizontal="center" vertical="center"/>
    </xf>
    <xf numFmtId="0" fontId="175" fillId="59" borderId="4" xfId="0" applyFont="1" applyFill="1" applyBorder="1" applyAlignment="1">
      <alignment horizontal="center" vertical="center"/>
    </xf>
    <xf numFmtId="0" fontId="175" fillId="0" borderId="0" xfId="0" applyFont="1" applyBorder="1"/>
    <xf numFmtId="14" fontId="173" fillId="0" borderId="46" xfId="0" applyNumberFormat="1" applyFont="1" applyBorder="1" applyAlignment="1">
      <alignment horizontal="center" vertical="center" wrapText="1"/>
    </xf>
    <xf numFmtId="0" fontId="174" fillId="0" borderId="5" xfId="0" applyFont="1" applyBorder="1"/>
    <xf numFmtId="0" fontId="175" fillId="0" borderId="78" xfId="0" applyFont="1" applyBorder="1"/>
    <xf numFmtId="0" fontId="175" fillId="0" borderId="79" xfId="0" applyFont="1" applyBorder="1"/>
    <xf numFmtId="0" fontId="175" fillId="0" borderId="80" xfId="0" applyFont="1" applyBorder="1"/>
    <xf numFmtId="0" fontId="176" fillId="0" borderId="33" xfId="0" applyFont="1" applyFill="1" applyBorder="1"/>
    <xf numFmtId="0" fontId="175" fillId="0" borderId="33" xfId="0" applyFont="1" applyBorder="1"/>
    <xf numFmtId="0" fontId="176" fillId="0" borderId="0" xfId="0" applyFont="1"/>
    <xf numFmtId="0" fontId="178" fillId="0" borderId="0" xfId="0" applyFont="1" applyBorder="1" applyAlignment="1">
      <alignment vertical="center" wrapText="1"/>
    </xf>
    <xf numFmtId="0" fontId="175" fillId="0" borderId="32" xfId="0" applyFont="1" applyBorder="1"/>
    <xf numFmtId="0" fontId="173" fillId="0" borderId="3" xfId="0" applyFont="1" applyFill="1" applyBorder="1" applyAlignment="1">
      <alignment horizontal="left" vertical="center"/>
    </xf>
    <xf numFmtId="0" fontId="173" fillId="0" borderId="2"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32" xfId="0" applyFont="1" applyFill="1" applyBorder="1" applyAlignment="1">
      <alignment horizontal="center" vertical="center" wrapText="1"/>
    </xf>
    <xf numFmtId="0" fontId="175" fillId="0" borderId="3" xfId="0" applyFont="1" applyBorder="1"/>
    <xf numFmtId="0" fontId="173" fillId="0" borderId="4" xfId="0" applyFont="1" applyFill="1" applyBorder="1" applyAlignment="1">
      <alignment horizontal="center" vertical="center" wrapText="1"/>
    </xf>
    <xf numFmtId="0" fontId="173" fillId="0" borderId="31" xfId="0" applyFont="1" applyFill="1" applyBorder="1" applyAlignment="1">
      <alignment horizontal="centerContinuous" vertical="center" wrapText="1"/>
    </xf>
    <xf numFmtId="0" fontId="173" fillId="0" borderId="35" xfId="0" applyFont="1" applyFill="1" applyBorder="1" applyAlignment="1">
      <alignment horizontal="centerContinuous" vertical="center" wrapText="1"/>
    </xf>
    <xf numFmtId="0" fontId="174" fillId="0" borderId="36" xfId="0" applyFont="1" applyFill="1" applyBorder="1" applyAlignment="1">
      <alignment horizontal="center" vertical="center" wrapText="1"/>
    </xf>
    <xf numFmtId="0" fontId="173" fillId="0" borderId="34" xfId="0" applyFont="1" applyFill="1" applyBorder="1" applyAlignment="1">
      <alignment horizontal="center" vertical="center" wrapText="1"/>
    </xf>
    <xf numFmtId="0" fontId="173" fillId="0" borderId="32" xfId="0" applyFont="1" applyBorder="1" applyAlignment="1">
      <alignment horizontal="center" vertical="center" wrapText="1"/>
    </xf>
    <xf numFmtId="0" fontId="173" fillId="0" borderId="44" xfId="0" applyFont="1" applyFill="1" applyBorder="1" applyAlignment="1">
      <alignment horizontal="center" vertical="center" wrapText="1"/>
    </xf>
    <xf numFmtId="0" fontId="173" fillId="0" borderId="9" xfId="0" applyFont="1" applyFill="1" applyBorder="1" applyAlignment="1">
      <alignment horizontal="center" vertical="center" wrapText="1"/>
    </xf>
    <xf numFmtId="0" fontId="173" fillId="0" borderId="14" xfId="0" applyFont="1" applyFill="1" applyBorder="1" applyAlignment="1">
      <alignment horizontal="center" vertical="center" wrapText="1"/>
    </xf>
    <xf numFmtId="0" fontId="174" fillId="0" borderId="13" xfId="0" applyFont="1" applyFill="1" applyBorder="1" applyAlignment="1">
      <alignment horizontal="center" vertical="center" wrapText="1"/>
    </xf>
    <xf numFmtId="0" fontId="174" fillId="0" borderId="38" xfId="0" applyFont="1" applyFill="1" applyBorder="1" applyAlignment="1">
      <alignment horizontal="center" vertical="center" wrapText="1"/>
    </xf>
    <xf numFmtId="0" fontId="173" fillId="0" borderId="10" xfId="0" applyFont="1" applyFill="1" applyBorder="1" applyAlignment="1">
      <alignment horizontal="center" vertical="center" wrapText="1"/>
    </xf>
    <xf numFmtId="0" fontId="173" fillId="0" borderId="50" xfId="0" applyFont="1" applyFill="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Fill="1" applyBorder="1" applyAlignment="1">
      <alignment horizontal="center" vertical="center" wrapText="1"/>
    </xf>
    <xf numFmtId="0" fontId="174" fillId="0" borderId="39" xfId="0" applyFont="1" applyFill="1" applyBorder="1" applyAlignment="1">
      <alignment horizontal="center" vertical="center" wrapText="1"/>
    </xf>
    <xf numFmtId="0" fontId="174" fillId="0" borderId="40" xfId="0" applyFont="1" applyFill="1" applyBorder="1" applyAlignment="1">
      <alignment horizontal="center" vertical="center" wrapText="1"/>
    </xf>
    <xf numFmtId="14" fontId="174" fillId="0" borderId="39" xfId="0" applyNumberFormat="1" applyFont="1" applyFill="1" applyBorder="1" applyAlignment="1">
      <alignment horizontal="center" vertical="center" wrapText="1"/>
    </xf>
    <xf numFmtId="0" fontId="174" fillId="0" borderId="65" xfId="0" applyFont="1" applyBorder="1"/>
    <xf numFmtId="2" fontId="173" fillId="0" borderId="17" xfId="0" applyNumberFormat="1" applyFont="1" applyBorder="1" applyAlignment="1"/>
    <xf numFmtId="3" fontId="173" fillId="0" borderId="55" xfId="0" applyNumberFormat="1" applyFont="1" applyBorder="1" applyAlignment="1"/>
    <xf numFmtId="165" fontId="174" fillId="0" borderId="55" xfId="0" applyNumberFormat="1" applyFont="1" applyBorder="1" applyAlignment="1"/>
    <xf numFmtId="165" fontId="173" fillId="0" borderId="55" xfId="0" applyNumberFormat="1" applyFont="1" applyBorder="1" applyAlignment="1"/>
    <xf numFmtId="165" fontId="174" fillId="0" borderId="27" xfId="0" applyNumberFormat="1" applyFont="1" applyBorder="1" applyAlignment="1"/>
    <xf numFmtId="0" fontId="175" fillId="0" borderId="81" xfId="0" applyFont="1" applyBorder="1"/>
    <xf numFmtId="2" fontId="175" fillId="0" borderId="15" xfId="0" quotePrefix="1" applyNumberFormat="1" applyFont="1" applyBorder="1" applyAlignment="1"/>
    <xf numFmtId="3" fontId="175" fillId="0" borderId="12" xfId="0" applyNumberFormat="1" applyFont="1" applyBorder="1" applyAlignment="1"/>
    <xf numFmtId="165" fontId="176" fillId="0" borderId="53" xfId="0" applyNumberFormat="1" applyFont="1" applyBorder="1" applyAlignment="1"/>
    <xf numFmtId="165" fontId="175" fillId="0" borderId="14" xfId="0" applyNumberFormat="1" applyFont="1" applyBorder="1" applyAlignment="1"/>
    <xf numFmtId="165" fontId="176" fillId="0" borderId="12" xfId="0" applyNumberFormat="1" applyFont="1" applyBorder="1" applyAlignment="1"/>
    <xf numFmtId="165" fontId="176" fillId="0" borderId="12" xfId="0" quotePrefix="1" applyNumberFormat="1" applyFont="1" applyBorder="1" applyAlignment="1"/>
    <xf numFmtId="165" fontId="176" fillId="0" borderId="28" xfId="0" applyNumberFormat="1" applyFont="1" applyBorder="1" applyAlignment="1"/>
    <xf numFmtId="2" fontId="175" fillId="0" borderId="21" xfId="0" applyNumberFormat="1" applyFont="1" applyBorder="1" applyAlignment="1"/>
    <xf numFmtId="3" fontId="175" fillId="0" borderId="46" xfId="0" applyNumberFormat="1" applyFont="1" applyBorder="1" applyAlignment="1"/>
    <xf numFmtId="165" fontId="176" fillId="0" borderId="47" xfId="0" applyNumberFormat="1" applyFont="1" applyBorder="1" applyAlignment="1"/>
    <xf numFmtId="165" fontId="175" fillId="0" borderId="20" xfId="0" applyNumberFormat="1" applyFont="1" applyBorder="1" applyAlignment="1"/>
    <xf numFmtId="165" fontId="176" fillId="0" borderId="46" xfId="0" applyNumberFormat="1" applyFont="1" applyBorder="1" applyAlignment="1"/>
    <xf numFmtId="165" fontId="176" fillId="0" borderId="29" xfId="0" applyNumberFormat="1" applyFont="1" applyBorder="1" applyAlignment="1"/>
    <xf numFmtId="2" fontId="175" fillId="0" borderId="21" xfId="0" quotePrefix="1" applyNumberFormat="1" applyFont="1" applyBorder="1" applyAlignment="1"/>
    <xf numFmtId="2" fontId="175" fillId="0" borderId="23" xfId="0" applyNumberFormat="1" applyFont="1" applyBorder="1" applyAlignment="1"/>
    <xf numFmtId="3" fontId="175" fillId="0" borderId="51" xfId="0" applyNumberFormat="1" applyFont="1" applyBorder="1" applyAlignment="1"/>
    <xf numFmtId="165" fontId="176" fillId="0" borderId="60" xfId="0" applyNumberFormat="1" applyFont="1" applyBorder="1" applyAlignment="1"/>
    <xf numFmtId="165" fontId="175" fillId="0" borderId="22" xfId="0" applyNumberFormat="1" applyFont="1" applyBorder="1" applyAlignment="1"/>
    <xf numFmtId="165" fontId="176" fillId="0" borderId="51" xfId="0" applyNumberFormat="1" applyFont="1" applyBorder="1" applyAlignment="1"/>
    <xf numFmtId="165" fontId="176" fillId="0" borderId="30" xfId="0" applyNumberFormat="1" applyFont="1" applyBorder="1" applyAlignment="1"/>
    <xf numFmtId="2" fontId="174" fillId="0" borderId="17" xfId="0" applyNumberFormat="1" applyFont="1" applyBorder="1" applyAlignment="1"/>
    <xf numFmtId="3" fontId="174" fillId="0" borderId="55" xfId="0" applyNumberFormat="1" applyFont="1" applyBorder="1" applyAlignment="1"/>
    <xf numFmtId="2" fontId="175" fillId="0" borderId="15" xfId="0" applyNumberFormat="1" applyFont="1" applyBorder="1" applyAlignment="1"/>
    <xf numFmtId="165" fontId="176" fillId="0" borderId="28" xfId="0" quotePrefix="1" applyNumberFormat="1" applyFont="1" applyBorder="1" applyAlignment="1"/>
    <xf numFmtId="165" fontId="176" fillId="0" borderId="46" xfId="0" quotePrefix="1" applyNumberFormat="1" applyFont="1" applyBorder="1" applyAlignment="1"/>
    <xf numFmtId="165" fontId="176" fillId="0" borderId="29" xfId="0" quotePrefix="1" applyNumberFormat="1" applyFont="1" applyBorder="1" applyAlignment="1"/>
    <xf numFmtId="0" fontId="176" fillId="0" borderId="10" xfId="0" applyFont="1" applyFill="1" applyBorder="1"/>
    <xf numFmtId="0" fontId="173" fillId="0" borderId="0" xfId="0" applyFont="1" applyAlignment="1">
      <alignment horizontal="left"/>
    </xf>
    <xf numFmtId="0" fontId="175" fillId="0" borderId="0" xfId="0" applyFont="1" applyAlignment="1">
      <alignment horizontal="left"/>
    </xf>
    <xf numFmtId="0" fontId="173" fillId="0" borderId="36" xfId="0" applyFont="1" applyBorder="1" applyAlignment="1">
      <alignment horizontal="left"/>
    </xf>
    <xf numFmtId="0" fontId="8" fillId="0" borderId="0" xfId="191"/>
    <xf numFmtId="0" fontId="8" fillId="0" borderId="0" xfId="191" applyFill="1"/>
    <xf numFmtId="0" fontId="182" fillId="0" borderId="0" xfId="191" applyFont="1"/>
    <xf numFmtId="0" fontId="184" fillId="0" borderId="0" xfId="191" applyFont="1"/>
    <xf numFmtId="0" fontId="182" fillId="0" borderId="0" xfId="191" applyFont="1" applyFill="1"/>
    <xf numFmtId="0" fontId="175" fillId="0" borderId="0" xfId="191" applyFont="1" applyAlignment="1">
      <alignment vertical="center"/>
    </xf>
    <xf numFmtId="0" fontId="186" fillId="68" borderId="0" xfId="237" applyFont="1" applyFill="1"/>
    <xf numFmtId="0" fontId="182" fillId="68" borderId="0" xfId="191" applyFont="1" applyFill="1"/>
    <xf numFmtId="0" fontId="186" fillId="0" borderId="0" xfId="237" applyFont="1" applyFill="1"/>
    <xf numFmtId="0" fontId="187" fillId="67" borderId="0" xfId="237" applyFont="1" applyFill="1"/>
    <xf numFmtId="0" fontId="188" fillId="0" borderId="0" xfId="237" applyFont="1" applyFill="1"/>
    <xf numFmtId="0" fontId="189" fillId="0" borderId="0" xfId="191" applyFont="1"/>
    <xf numFmtId="0" fontId="187" fillId="0" borderId="0" xfId="237" applyFont="1" applyFill="1"/>
    <xf numFmtId="0" fontId="188" fillId="0" borderId="0" xfId="191" applyFont="1" applyFill="1"/>
    <xf numFmtId="0" fontId="189" fillId="0" borderId="0" xfId="191" applyFont="1" applyFill="1"/>
    <xf numFmtId="0" fontId="190" fillId="0" borderId="0" xfId="191" applyFont="1"/>
    <xf numFmtId="0" fontId="191" fillId="0" borderId="0" xfId="191" applyFont="1"/>
    <xf numFmtId="0" fontId="192" fillId="0" borderId="0" xfId="191" applyFont="1"/>
    <xf numFmtId="0" fontId="194" fillId="0" borderId="0" xfId="238" applyFont="1" applyAlignment="1" applyProtection="1"/>
    <xf numFmtId="0" fontId="195" fillId="0" borderId="0" xfId="0" applyFont="1" applyAlignment="1">
      <alignment vertical="center"/>
    </xf>
    <xf numFmtId="0" fontId="196" fillId="0" borderId="0" xfId="191" applyFont="1"/>
    <xf numFmtId="0" fontId="197" fillId="0" borderId="0" xfId="191" applyFont="1"/>
    <xf numFmtId="0" fontId="198" fillId="0" borderId="0" xfId="0" applyFont="1" applyAlignment="1">
      <alignment horizontal="left" vertical="center" indent="3"/>
    </xf>
    <xf numFmtId="0" fontId="175" fillId="0" borderId="0" xfId="191" applyFont="1" applyAlignment="1">
      <alignment horizontal="justify" vertical="center"/>
    </xf>
    <xf numFmtId="0" fontId="201" fillId="0" borderId="0" xfId="191" applyFont="1"/>
    <xf numFmtId="0" fontId="15" fillId="0" borderId="0" xfId="191" applyFont="1" applyAlignment="1">
      <alignment horizontal="justify" vertical="center"/>
    </xf>
    <xf numFmtId="0" fontId="193" fillId="0" borderId="0" xfId="238" applyAlignment="1" applyProtection="1"/>
    <xf numFmtId="0" fontId="173" fillId="0" borderId="3" xfId="0" applyFont="1" applyBorder="1" applyAlignment="1">
      <alignment horizontal="center"/>
    </xf>
    <xf numFmtId="0" fontId="182" fillId="0" borderId="0" xfId="0" applyFont="1"/>
    <xf numFmtId="3" fontId="173" fillId="63" borderId="55" xfId="0" applyNumberFormat="1" applyFont="1" applyFill="1" applyBorder="1" applyAlignment="1"/>
    <xf numFmtId="3" fontId="175" fillId="63" borderId="12" xfId="0" applyNumberFormat="1" applyFont="1" applyFill="1" applyBorder="1" applyAlignment="1"/>
    <xf numFmtId="3" fontId="175" fillId="63" borderId="46" xfId="0" applyNumberFormat="1" applyFont="1" applyFill="1" applyBorder="1" applyAlignment="1"/>
    <xf numFmtId="3" fontId="175" fillId="63" borderId="51" xfId="0" applyNumberFormat="1" applyFont="1" applyFill="1" applyBorder="1" applyAlignment="1"/>
    <xf numFmtId="0" fontId="173" fillId="63" borderId="3" xfId="0" applyFont="1" applyFill="1" applyBorder="1" applyAlignment="1">
      <alignment horizontal="center"/>
    </xf>
    <xf numFmtId="3" fontId="174" fillId="63" borderId="55" xfId="0" applyNumberFormat="1" applyFont="1" applyFill="1" applyBorder="1" applyAlignment="1"/>
    <xf numFmtId="0" fontId="207" fillId="0" borderId="0" xfId="188" applyFont="1" applyFill="1"/>
    <xf numFmtId="0" fontId="182" fillId="0" borderId="0" xfId="188" applyFont="1"/>
    <xf numFmtId="0" fontId="208" fillId="0" borderId="0" xfId="188" applyFont="1"/>
    <xf numFmtId="0" fontId="211" fillId="0" borderId="0" xfId="188" applyFont="1" applyAlignment="1">
      <alignment horizontal="center" vertical="center" wrapText="1"/>
    </xf>
    <xf numFmtId="0" fontId="212" fillId="59" borderId="64" xfId="188" applyFont="1" applyFill="1" applyBorder="1" applyAlignment="1">
      <alignment horizontal="center" vertical="center" wrapText="1"/>
    </xf>
    <xf numFmtId="0" fontId="213" fillId="59" borderId="65" xfId="188" applyFont="1" applyFill="1" applyBorder="1" applyAlignment="1">
      <alignment wrapText="1"/>
    </xf>
    <xf numFmtId="3" fontId="190" fillId="60" borderId="4" xfId="188" applyNumberFormat="1" applyFont="1" applyFill="1" applyBorder="1" applyAlignment="1">
      <alignment horizontal="right" wrapText="1"/>
    </xf>
    <xf numFmtId="3" fontId="190" fillId="59" borderId="4" xfId="188" applyNumberFormat="1" applyFont="1" applyFill="1" applyBorder="1" applyAlignment="1">
      <alignment horizontal="right" wrapText="1"/>
    </xf>
    <xf numFmtId="167" fontId="210" fillId="60" borderId="65" xfId="188" applyNumberFormat="1" applyFont="1" applyFill="1" applyBorder="1"/>
    <xf numFmtId="0" fontId="214" fillId="0" borderId="0" xfId="188" applyFont="1" applyAlignment="1">
      <alignment horizontal="center"/>
    </xf>
    <xf numFmtId="3" fontId="190" fillId="60" borderId="42" xfId="188" applyNumberFormat="1" applyFont="1" applyFill="1" applyBorder="1" applyAlignment="1">
      <alignment horizontal="right" wrapText="1"/>
    </xf>
    <xf numFmtId="3" fontId="213" fillId="59" borderId="4" xfId="188" applyNumberFormat="1" applyFont="1" applyFill="1" applyBorder="1" applyAlignment="1">
      <alignment horizontal="right" wrapText="1"/>
    </xf>
    <xf numFmtId="3" fontId="197" fillId="3" borderId="0" xfId="188" applyNumberFormat="1" applyFont="1" applyFill="1"/>
    <xf numFmtId="0" fontId="190" fillId="59" borderId="65" xfId="188" applyFont="1" applyFill="1" applyBorder="1"/>
    <xf numFmtId="3" fontId="190" fillId="59" borderId="65" xfId="188" applyNumberFormat="1" applyFont="1" applyFill="1" applyBorder="1"/>
    <xf numFmtId="167" fontId="210" fillId="60" borderId="38" xfId="188" applyNumberFormat="1" applyFont="1" applyFill="1" applyBorder="1"/>
    <xf numFmtId="3" fontId="190" fillId="59" borderId="65" xfId="188" applyNumberFormat="1" applyFont="1" applyFill="1" applyBorder="1" applyAlignment="1">
      <alignment horizontal="right" wrapText="1"/>
    </xf>
    <xf numFmtId="3" fontId="182" fillId="0" borderId="0" xfId="188" applyNumberFormat="1" applyFont="1"/>
    <xf numFmtId="0" fontId="213" fillId="59" borderId="40" xfId="188" applyFont="1" applyFill="1" applyBorder="1" applyAlignment="1">
      <alignment wrapText="1"/>
    </xf>
    <xf numFmtId="3" fontId="190" fillId="59" borderId="42" xfId="188" applyNumberFormat="1" applyFont="1" applyFill="1" applyBorder="1" applyAlignment="1">
      <alignment horizontal="right" wrapText="1"/>
    </xf>
    <xf numFmtId="167" fontId="210" fillId="60" borderId="40" xfId="188" applyNumberFormat="1" applyFont="1" applyFill="1" applyBorder="1"/>
    <xf numFmtId="0" fontId="182" fillId="59" borderId="0" xfId="188" applyFont="1" applyFill="1"/>
    <xf numFmtId="0" fontId="208" fillId="0" borderId="0" xfId="188" applyFont="1" applyFill="1" applyBorder="1" applyAlignment="1">
      <alignment wrapText="1"/>
    </xf>
    <xf numFmtId="0" fontId="212" fillId="59" borderId="42" xfId="188" applyFont="1" applyFill="1" applyBorder="1" applyAlignment="1">
      <alignment horizontal="center" wrapText="1"/>
    </xf>
    <xf numFmtId="0" fontId="213" fillId="0" borderId="40" xfId="188" applyFont="1" applyBorder="1" applyAlignment="1">
      <alignment wrapText="1"/>
    </xf>
    <xf numFmtId="3" fontId="190" fillId="59" borderId="41" xfId="188" quotePrefix="1" applyNumberFormat="1" applyFont="1" applyFill="1" applyBorder="1" applyAlignment="1">
      <alignment wrapText="1"/>
    </xf>
    <xf numFmtId="167" fontId="210" fillId="60" borderId="36" xfId="188" applyNumberFormat="1" applyFont="1" applyFill="1" applyBorder="1"/>
    <xf numFmtId="0" fontId="190" fillId="0" borderId="65" xfId="188" applyFont="1" applyBorder="1"/>
    <xf numFmtId="3" fontId="190" fillId="59" borderId="3" xfId="188" quotePrefix="1" applyNumberFormat="1" applyFont="1" applyFill="1" applyBorder="1" applyAlignment="1"/>
    <xf numFmtId="3" fontId="190" fillId="59" borderId="41" xfId="188" applyNumberFormat="1" applyFont="1" applyFill="1" applyBorder="1" applyAlignment="1">
      <alignment horizontal="right" wrapText="1"/>
    </xf>
    <xf numFmtId="0" fontId="215" fillId="0" borderId="0" xfId="188" applyFont="1"/>
    <xf numFmtId="0" fontId="205" fillId="0" borderId="0" xfId="188" applyFont="1" applyFill="1" applyBorder="1" applyAlignment="1">
      <alignment horizontal="center"/>
    </xf>
    <xf numFmtId="2" fontId="205" fillId="0" borderId="0" xfId="188" applyNumberFormat="1" applyFont="1" applyFill="1" applyBorder="1" applyAlignment="1">
      <alignment horizontal="center"/>
    </xf>
    <xf numFmtId="165" fontId="182" fillId="0" borderId="0" xfId="188" applyNumberFormat="1" applyFont="1" applyFill="1" applyBorder="1" applyAlignment="1">
      <alignment horizontal="center"/>
    </xf>
    <xf numFmtId="49" fontId="182" fillId="0" borderId="0" xfId="188" applyNumberFormat="1" applyFont="1" applyFill="1" applyBorder="1" applyAlignment="1">
      <alignment horizontal="center"/>
    </xf>
    <xf numFmtId="0" fontId="216" fillId="0" borderId="0" xfId="188" applyFont="1" applyFill="1" applyBorder="1"/>
    <xf numFmtId="0" fontId="182" fillId="59" borderId="0" xfId="188" applyFont="1" applyFill="1" applyBorder="1"/>
    <xf numFmtId="0" fontId="182" fillId="0" borderId="0" xfId="188" applyFont="1" applyFill="1" applyBorder="1"/>
    <xf numFmtId="0" fontId="216" fillId="0" borderId="0" xfId="188" applyFont="1" applyFill="1" applyBorder="1" applyAlignment="1">
      <alignment horizontal="right"/>
    </xf>
    <xf numFmtId="0" fontId="182" fillId="0" borderId="0" xfId="188" applyFont="1" applyFill="1" applyBorder="1" applyAlignment="1"/>
    <xf numFmtId="0" fontId="218" fillId="0" borderId="0" xfId="188" applyFont="1" applyFill="1" applyBorder="1"/>
    <xf numFmtId="2" fontId="182" fillId="0" borderId="0" xfId="188" applyNumberFormat="1" applyFont="1" applyFill="1" applyBorder="1"/>
    <xf numFmtId="0" fontId="182" fillId="0" borderId="0" xfId="188" applyFont="1" applyFill="1" applyBorder="1" applyAlignment="1">
      <alignment horizontal="right"/>
    </xf>
    <xf numFmtId="0" fontId="214" fillId="0" borderId="0" xfId="188" applyFont="1" applyFill="1" applyBorder="1" applyAlignment="1">
      <alignment vertical="center"/>
    </xf>
    <xf numFmtId="2" fontId="182" fillId="0" borderId="0" xfId="188" applyNumberFormat="1" applyFont="1" applyFill="1" applyBorder="1" applyAlignment="1">
      <alignment horizontal="center"/>
    </xf>
    <xf numFmtId="0" fontId="182" fillId="0" borderId="0" xfId="188" applyNumberFormat="1" applyFont="1" applyFill="1" applyBorder="1"/>
    <xf numFmtId="0" fontId="219" fillId="0" borderId="0" xfId="188" applyFont="1" applyFill="1"/>
    <xf numFmtId="0" fontId="221" fillId="0" borderId="0" xfId="188" applyFont="1" applyAlignment="1">
      <alignment horizontal="left" vertical="center" wrapText="1"/>
    </xf>
    <xf numFmtId="0" fontId="192" fillId="0" borderId="0" xfId="188" applyFont="1" applyAlignment="1">
      <alignment vertical="center" wrapText="1"/>
    </xf>
    <xf numFmtId="0" fontId="222" fillId="0" borderId="0" xfId="188" applyFont="1" applyAlignment="1">
      <alignment vertical="center" wrapText="1"/>
    </xf>
    <xf numFmtId="0" fontId="223" fillId="0" borderId="0" xfId="188" applyFont="1"/>
    <xf numFmtId="0" fontId="222" fillId="0" borderId="0" xfId="188" applyFont="1" applyAlignment="1">
      <alignment vertical="center"/>
    </xf>
    <xf numFmtId="3" fontId="223" fillId="0" borderId="0" xfId="188" applyNumberFormat="1" applyFont="1"/>
    <xf numFmtId="49" fontId="222" fillId="0" borderId="0" xfId="188" applyNumberFormat="1" applyFont="1" applyAlignment="1">
      <alignment vertical="center"/>
    </xf>
    <xf numFmtId="49" fontId="222" fillId="0" borderId="0" xfId="188" applyNumberFormat="1" applyFont="1"/>
    <xf numFmtId="0" fontId="191" fillId="0" borderId="5" xfId="188" applyFont="1" applyFill="1" applyBorder="1" applyAlignment="1">
      <alignment horizontal="center" vertical="center" wrapText="1"/>
    </xf>
    <xf numFmtId="0" fontId="191" fillId="0" borderId="6" xfId="188" applyFont="1" applyFill="1" applyBorder="1" applyAlignment="1">
      <alignment horizontal="center" vertical="center" wrapText="1"/>
    </xf>
    <xf numFmtId="0" fontId="191" fillId="0" borderId="44" xfId="188" applyFont="1" applyFill="1" applyBorder="1" applyAlignment="1">
      <alignment horizontal="center" vertical="center" wrapText="1"/>
    </xf>
    <xf numFmtId="0" fontId="204" fillId="0" borderId="45" xfId="188" applyFont="1" applyBorder="1" applyAlignment="1">
      <alignment horizontal="center" vertical="center" wrapText="1"/>
    </xf>
    <xf numFmtId="3" fontId="191" fillId="0" borderId="44" xfId="188" applyNumberFormat="1" applyFont="1" applyFill="1" applyBorder="1" applyAlignment="1">
      <alignment horizontal="center" vertical="center" wrapText="1"/>
    </xf>
    <xf numFmtId="0" fontId="191" fillId="0" borderId="16" xfId="188" applyFont="1" applyFill="1" applyBorder="1" applyAlignment="1">
      <alignment horizontal="center" vertical="center" wrapText="1"/>
    </xf>
    <xf numFmtId="0" fontId="191" fillId="0" borderId="17" xfId="188" applyFont="1" applyFill="1" applyBorder="1" applyAlignment="1">
      <alignment horizontal="center" vertical="center" wrapText="1"/>
    </xf>
    <xf numFmtId="0" fontId="191" fillId="0" borderId="55" xfId="188" applyFont="1" applyFill="1" applyBorder="1" applyAlignment="1">
      <alignment horizontal="center" vertical="center" wrapText="1"/>
    </xf>
    <xf numFmtId="0" fontId="204" fillId="0" borderId="27" xfId="188" applyFont="1" applyBorder="1" applyAlignment="1">
      <alignment horizontal="center" vertical="center" wrapText="1"/>
    </xf>
    <xf numFmtId="0" fontId="175" fillId="0" borderId="20" xfId="188" applyFont="1" applyFill="1" applyBorder="1"/>
    <xf numFmtId="3" fontId="175" fillId="0" borderId="46" xfId="188" applyNumberFormat="1" applyFont="1" applyFill="1" applyBorder="1" applyAlignment="1"/>
    <xf numFmtId="2" fontId="176" fillId="0" borderId="29" xfId="188" applyNumberFormat="1" applyFont="1" applyFill="1" applyBorder="1" applyAlignment="1"/>
    <xf numFmtId="0" fontId="175" fillId="0" borderId="18" xfId="188" applyFont="1" applyFill="1" applyBorder="1"/>
    <xf numFmtId="3" fontId="175" fillId="0" borderId="1" xfId="188" applyNumberFormat="1" applyFont="1" applyFill="1" applyBorder="1" applyAlignment="1"/>
    <xf numFmtId="2" fontId="176" fillId="0" borderId="7" xfId="188" applyNumberFormat="1" applyFont="1" applyFill="1" applyBorder="1" applyAlignment="1"/>
    <xf numFmtId="0" fontId="173" fillId="0" borderId="16" xfId="188" applyFont="1" applyFill="1" applyBorder="1"/>
    <xf numFmtId="3" fontId="173" fillId="0" borderId="55" xfId="188" applyNumberFormat="1" applyFont="1" applyFill="1" applyBorder="1" applyAlignment="1"/>
    <xf numFmtId="2" fontId="174" fillId="0" borderId="27" xfId="188" applyNumberFormat="1" applyFont="1" applyFill="1" applyBorder="1" applyAlignment="1"/>
    <xf numFmtId="0" fontId="173" fillId="0" borderId="0" xfId="188" applyFont="1" applyFill="1" applyBorder="1"/>
    <xf numFmtId="0" fontId="182" fillId="0" borderId="0" xfId="188" applyFont="1" applyBorder="1"/>
    <xf numFmtId="0" fontId="215" fillId="0" borderId="0" xfId="0" applyFont="1"/>
    <xf numFmtId="0" fontId="202" fillId="0" borderId="0" xfId="188" applyFont="1" applyAlignment="1">
      <alignment horizontal="left" vertical="center" wrapText="1"/>
    </xf>
    <xf numFmtId="0" fontId="222" fillId="0" borderId="0" xfId="188" applyFont="1" applyFill="1" applyAlignment="1">
      <alignment vertical="center" wrapText="1"/>
    </xf>
    <xf numFmtId="0" fontId="190" fillId="0" borderId="0" xfId="188" applyFont="1"/>
    <xf numFmtId="0" fontId="191" fillId="0" borderId="45" xfId="188" applyFont="1" applyBorder="1" applyAlignment="1">
      <alignment horizontal="center" vertical="center" wrapText="1"/>
    </xf>
    <xf numFmtId="0" fontId="191" fillId="0" borderId="0" xfId="188" applyFont="1" applyBorder="1" applyAlignment="1">
      <alignment horizontal="center" vertical="center" wrapText="1"/>
    </xf>
    <xf numFmtId="2" fontId="176" fillId="0" borderId="0" xfId="188" applyNumberFormat="1" applyFont="1" applyFill="1" applyBorder="1" applyAlignment="1">
      <alignment vertical="center"/>
    </xf>
    <xf numFmtId="2" fontId="176" fillId="0" borderId="0" xfId="188" applyNumberFormat="1" applyFont="1" applyFill="1" applyBorder="1" applyAlignment="1"/>
    <xf numFmtId="0" fontId="175" fillId="0" borderId="25" xfId="188" applyFont="1" applyFill="1" applyBorder="1"/>
    <xf numFmtId="3" fontId="175" fillId="0" borderId="48" xfId="188" applyNumberFormat="1" applyFont="1" applyFill="1" applyBorder="1" applyAlignment="1"/>
    <xf numFmtId="2" fontId="176" fillId="0" borderId="62" xfId="188" applyNumberFormat="1" applyFont="1" applyFill="1" applyBorder="1" applyAlignment="1"/>
    <xf numFmtId="2" fontId="174" fillId="0" borderId="0" xfId="188" applyNumberFormat="1" applyFont="1" applyFill="1" applyBorder="1" applyAlignment="1">
      <alignment vertical="center"/>
    </xf>
    <xf numFmtId="1" fontId="182" fillId="0" borderId="0" xfId="188" applyNumberFormat="1" applyFont="1" applyFill="1" applyBorder="1" applyAlignment="1">
      <alignment horizontal="center"/>
    </xf>
    <xf numFmtId="3" fontId="192" fillId="0" borderId="0" xfId="188" applyNumberFormat="1" applyFont="1" applyFill="1" applyBorder="1" applyAlignment="1">
      <alignment horizontal="center"/>
    </xf>
    <xf numFmtId="2" fontId="176" fillId="0" borderId="29" xfId="188" applyNumberFormat="1" applyFont="1" applyFill="1" applyBorder="1" applyAlignment="1">
      <alignment horizontal="right"/>
    </xf>
    <xf numFmtId="0" fontId="0" fillId="67" borderId="0" xfId="0" applyFill="1"/>
    <xf numFmtId="0" fontId="182" fillId="67" borderId="0" xfId="0" applyFont="1" applyFill="1"/>
    <xf numFmtId="0" fontId="183" fillId="67" borderId="0" xfId="0" applyFont="1" applyFill="1" applyAlignment="1"/>
    <xf numFmtId="0" fontId="185" fillId="67" borderId="0" xfId="0" applyFont="1" applyFill="1" applyAlignment="1">
      <alignment vertical="center"/>
    </xf>
    <xf numFmtId="0" fontId="173" fillId="0" borderId="0" xfId="0" applyFont="1"/>
    <xf numFmtId="0" fontId="192" fillId="0" borderId="0" xfId="0" applyFont="1"/>
    <xf numFmtId="0" fontId="191" fillId="67" borderId="0" xfId="237" applyFont="1" applyFill="1" applyAlignment="1">
      <alignment horizontal="left"/>
    </xf>
    <xf numFmtId="0" fontId="190" fillId="67" borderId="0" xfId="237" applyFont="1" applyFill="1"/>
    <xf numFmtId="0" fontId="190" fillId="0" borderId="0" xfId="237" applyFont="1" applyFill="1"/>
    <xf numFmtId="2" fontId="202" fillId="67" borderId="0" xfId="237" applyNumberFormat="1" applyFont="1" applyFill="1"/>
    <xf numFmtId="0" fontId="206" fillId="67" borderId="0" xfId="237" applyFont="1" applyFill="1"/>
    <xf numFmtId="14" fontId="173" fillId="0" borderId="47" xfId="0" applyNumberFormat="1" applyFont="1" applyBorder="1" applyAlignment="1">
      <alignment horizontal="center" vertical="center" wrapText="1"/>
    </xf>
    <xf numFmtId="3" fontId="175" fillId="0" borderId="46" xfId="0" applyNumberFormat="1" applyFont="1" applyBorder="1"/>
    <xf numFmtId="3" fontId="175" fillId="0" borderId="51" xfId="0" applyNumberFormat="1" applyFont="1" applyBorder="1"/>
    <xf numFmtId="3" fontId="173" fillId="0" borderId="12" xfId="0" applyNumberFormat="1" applyFont="1" applyBorder="1"/>
    <xf numFmtId="3" fontId="173" fillId="0" borderId="46" xfId="0" applyNumberFormat="1" applyFont="1" applyBorder="1"/>
    <xf numFmtId="0" fontId="173" fillId="0" borderId="10" xfId="0" applyFont="1" applyBorder="1" applyAlignment="1">
      <alignment horizontal="center" vertical="center" wrapText="1"/>
    </xf>
    <xf numFmtId="0" fontId="173" fillId="0" borderId="11" xfId="0" applyFont="1" applyBorder="1" applyAlignment="1">
      <alignment horizontal="center" vertical="center" wrapText="1"/>
    </xf>
    <xf numFmtId="0" fontId="173" fillId="0" borderId="14" xfId="0" applyFont="1" applyBorder="1" applyAlignment="1">
      <alignment horizontal="center" vertical="center"/>
    </xf>
    <xf numFmtId="0" fontId="173" fillId="0" borderId="15" xfId="0" applyFont="1" applyBorder="1" applyAlignment="1">
      <alignment horizontal="center" vertical="center"/>
    </xf>
    <xf numFmtId="2" fontId="176" fillId="0" borderId="62" xfId="188" applyNumberFormat="1" applyFont="1" applyFill="1" applyBorder="1" applyAlignment="1">
      <alignment horizontal="right"/>
    </xf>
    <xf numFmtId="0" fontId="25" fillId="0" borderId="0" xfId="96" applyFill="1" applyAlignment="1">
      <alignment vertical="center"/>
    </xf>
    <xf numFmtId="0" fontId="162" fillId="0" borderId="0" xfId="96" applyFont="1" applyFill="1" applyAlignment="1">
      <alignment horizontal="right"/>
    </xf>
    <xf numFmtId="179" fontId="148" fillId="0" borderId="0" xfId="96" applyNumberFormat="1" applyFont="1" applyFill="1" applyAlignment="1">
      <alignment horizontal="right"/>
    </xf>
    <xf numFmtId="0" fontId="25" fillId="0" borderId="0" xfId="96" applyFill="1"/>
    <xf numFmtId="0" fontId="162" fillId="0" borderId="0" xfId="96" applyFont="1" applyFill="1" applyAlignment="1">
      <alignment horizontal="right" vertical="top"/>
    </xf>
    <xf numFmtId="179" fontId="148" fillId="0" borderId="0" xfId="96" applyNumberFormat="1" applyFont="1" applyFill="1" applyAlignment="1">
      <alignment horizontal="right" vertical="top"/>
    </xf>
    <xf numFmtId="0" fontId="125" fillId="0" borderId="0" xfId="96" applyFont="1" applyAlignment="1">
      <alignment vertical="center"/>
    </xf>
    <xf numFmtId="0" fontId="125" fillId="59" borderId="0" xfId="96" applyFont="1" applyFill="1" applyBorder="1" applyAlignment="1">
      <alignment horizontal="center" vertical="center"/>
    </xf>
    <xf numFmtId="0" fontId="125" fillId="59" borderId="0" xfId="96" applyFont="1" applyFill="1" applyBorder="1" applyAlignment="1">
      <alignment vertical="center"/>
    </xf>
    <xf numFmtId="0" fontId="127" fillId="59" borderId="0" xfId="96" applyFont="1" applyFill="1" applyBorder="1" applyAlignment="1">
      <alignment vertical="center"/>
    </xf>
    <xf numFmtId="0" fontId="126" fillId="62" borderId="0" xfId="96" quotePrefix="1" applyFont="1" applyFill="1" applyBorder="1" applyAlignment="1">
      <alignment horizontal="center" vertical="center"/>
    </xf>
    <xf numFmtId="0" fontId="129" fillId="62" borderId="0" xfId="96" applyFont="1" applyFill="1" applyBorder="1" applyAlignment="1" applyProtection="1">
      <alignment horizontal="center"/>
      <protection locked="0"/>
    </xf>
    <xf numFmtId="0" fontId="130" fillId="62" borderId="0" xfId="96" applyFont="1" applyFill="1" applyBorder="1" applyAlignment="1" applyProtection="1">
      <alignment horizontal="center"/>
      <protection locked="0"/>
    </xf>
    <xf numFmtId="0" fontId="129" fillId="62" borderId="0" xfId="96" applyFont="1" applyFill="1" applyBorder="1" applyAlignment="1">
      <alignment horizontal="center"/>
    </xf>
    <xf numFmtId="0" fontId="126" fillId="62" borderId="0" xfId="96" applyFont="1" applyFill="1" applyBorder="1" applyAlignment="1" applyProtection="1">
      <alignment horizontal="center"/>
      <protection locked="0"/>
    </xf>
    <xf numFmtId="0" fontId="129" fillId="62" borderId="0" xfId="96" applyFont="1" applyFill="1" applyBorder="1" applyAlignment="1" applyProtection="1">
      <alignment horizontal="center" vertical="top"/>
      <protection locked="0"/>
    </xf>
    <xf numFmtId="0" fontId="130" fillId="62" borderId="0" xfId="96" applyFont="1" applyFill="1" applyBorder="1" applyAlignment="1" applyProtection="1">
      <alignment horizontal="center" vertical="top"/>
      <protection locked="0"/>
    </xf>
    <xf numFmtId="0" fontId="129" fillId="59"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top"/>
    </xf>
    <xf numFmtId="0" fontId="126" fillId="62" borderId="0" xfId="96" applyFont="1" applyFill="1" applyBorder="1" applyAlignment="1" applyProtection="1">
      <alignment horizontal="center" vertical="top"/>
      <protection locked="0"/>
    </xf>
    <xf numFmtId="2" fontId="129" fillId="59" borderId="2" xfId="96" applyNumberFormat="1" applyFont="1" applyFill="1" applyBorder="1" applyAlignment="1" applyProtection="1">
      <alignment horizontal="center" vertical="center"/>
      <protection locked="0"/>
    </xf>
    <xf numFmtId="2" fontId="129" fillId="59" borderId="3" xfId="96" applyNumberFormat="1" applyFont="1" applyFill="1" applyBorder="1" applyAlignment="1" applyProtection="1">
      <alignment horizontal="center" vertical="center"/>
      <protection locked="0"/>
    </xf>
    <xf numFmtId="2" fontId="129" fillId="59" borderId="3" xfId="96" applyNumberFormat="1" applyFont="1" applyFill="1" applyBorder="1" applyAlignment="1">
      <alignment horizontal="center" vertical="center"/>
    </xf>
    <xf numFmtId="2" fontId="129" fillId="62" borderId="3" xfId="96" applyNumberFormat="1" applyFont="1" applyFill="1" applyBorder="1" applyAlignment="1" applyProtection="1">
      <alignment horizontal="center" vertical="center"/>
      <protection locked="0"/>
    </xf>
    <xf numFmtId="2" fontId="128" fillId="62" borderId="2" xfId="96" applyNumberFormat="1" applyFont="1" applyFill="1" applyBorder="1" applyAlignment="1">
      <alignment horizontal="center" vertical="center"/>
    </xf>
    <xf numFmtId="2" fontId="129" fillId="59" borderId="0" xfId="96" applyNumberFormat="1" applyFont="1" applyFill="1" applyBorder="1" applyAlignment="1" applyProtection="1">
      <alignment horizontal="center" vertical="center"/>
      <protection locked="0"/>
    </xf>
    <xf numFmtId="0" fontId="125" fillId="59" borderId="0" xfId="96" applyFont="1" applyFill="1" applyAlignment="1">
      <alignment vertical="center"/>
    </xf>
    <xf numFmtId="2" fontId="128" fillId="59" borderId="0" xfId="96" applyNumberFormat="1" applyFont="1" applyFill="1" applyBorder="1" applyAlignment="1">
      <alignment horizontal="center" vertical="center"/>
    </xf>
    <xf numFmtId="10" fontId="133" fillId="59" borderId="33" xfId="96" applyNumberFormat="1" applyFont="1" applyFill="1" applyBorder="1" applyAlignment="1">
      <alignment horizontal="center" vertical="center"/>
    </xf>
    <xf numFmtId="0" fontId="129" fillId="59" borderId="0" xfId="96" applyFont="1" applyFill="1" applyBorder="1" applyAlignment="1">
      <alignment horizontal="center" vertical="center"/>
    </xf>
    <xf numFmtId="169" fontId="125" fillId="59" borderId="0" xfId="96" applyNumberFormat="1" applyFont="1" applyFill="1" applyBorder="1" applyAlignment="1">
      <alignment horizontal="center" vertical="center"/>
    </xf>
    <xf numFmtId="0" fontId="125" fillId="62" borderId="0" xfId="96" applyFont="1" applyFill="1" applyBorder="1" applyAlignment="1">
      <alignment horizontal="center" vertical="center"/>
    </xf>
    <xf numFmtId="0" fontId="128" fillId="62" borderId="36" xfId="96" applyFont="1" applyFill="1" applyBorder="1" applyAlignment="1" applyProtection="1">
      <alignment horizontal="center" vertical="center"/>
      <protection locked="0"/>
    </xf>
    <xf numFmtId="2" fontId="129" fillId="59" borderId="96" xfId="96" applyNumberFormat="1" applyFont="1" applyFill="1" applyBorder="1" applyAlignment="1">
      <alignment horizontal="center" vertical="center"/>
    </xf>
    <xf numFmtId="2" fontId="129" fillId="59" borderId="97" xfId="96" applyNumberFormat="1" applyFont="1" applyFill="1" applyBorder="1" applyAlignment="1">
      <alignment horizontal="center" vertical="center"/>
    </xf>
    <xf numFmtId="2" fontId="129" fillId="62" borderId="97" xfId="96" applyNumberFormat="1" applyFont="1" applyFill="1" applyBorder="1" applyAlignment="1">
      <alignment horizontal="center" vertical="center"/>
    </xf>
    <xf numFmtId="169" fontId="129" fillId="59" borderId="0" xfId="96" applyNumberFormat="1" applyFont="1" applyFill="1" applyBorder="1" applyAlignment="1" applyProtection="1">
      <alignment horizontal="center" vertical="center"/>
      <protection locked="0"/>
    </xf>
    <xf numFmtId="2" fontId="129" fillId="62" borderId="99" xfId="96" applyNumberFormat="1" applyFont="1" applyFill="1" applyBorder="1" applyAlignment="1">
      <alignment horizontal="center" vertical="center"/>
    </xf>
    <xf numFmtId="0" fontId="125" fillId="59" borderId="0" xfId="96" applyFont="1" applyFill="1"/>
    <xf numFmtId="0" fontId="125" fillId="0" borderId="0" xfId="96" applyFont="1"/>
    <xf numFmtId="0" fontId="128" fillId="62" borderId="38" xfId="96" applyFont="1" applyFill="1" applyBorder="1" applyAlignment="1" applyProtection="1">
      <alignment horizontal="center" vertical="center"/>
      <protection locked="0"/>
    </xf>
    <xf numFmtId="2" fontId="129" fillId="59" borderId="100" xfId="96" applyNumberFormat="1" applyFont="1" applyFill="1" applyBorder="1" applyAlignment="1">
      <alignment horizontal="center" vertical="center"/>
    </xf>
    <xf numFmtId="2" fontId="129" fillId="59" borderId="101" xfId="96" applyNumberFormat="1" applyFont="1" applyFill="1" applyBorder="1" applyAlignment="1">
      <alignment horizontal="center" vertical="center"/>
    </xf>
    <xf numFmtId="2" fontId="129" fillId="62" borderId="101" xfId="96" applyNumberFormat="1" applyFont="1" applyFill="1" applyBorder="1" applyAlignment="1">
      <alignment horizontal="center" vertical="center"/>
    </xf>
    <xf numFmtId="2" fontId="129" fillId="62" borderId="103" xfId="96" applyNumberFormat="1" applyFont="1" applyFill="1" applyBorder="1" applyAlignment="1">
      <alignment horizontal="center" vertical="center"/>
    </xf>
    <xf numFmtId="2" fontId="129" fillId="62" borderId="104" xfId="96" applyNumberFormat="1" applyFont="1" applyFill="1" applyBorder="1" applyAlignment="1">
      <alignment horizontal="center" vertical="center"/>
    </xf>
    <xf numFmtId="2" fontId="129" fillId="59" borderId="100" xfId="96" applyNumberFormat="1" applyFont="1" applyFill="1" applyBorder="1" applyAlignment="1" applyProtection="1">
      <alignment horizontal="center" vertical="center"/>
      <protection locked="0"/>
    </xf>
    <xf numFmtId="2" fontId="129" fillId="59" borderId="101" xfId="96" applyNumberFormat="1" applyFont="1" applyFill="1" applyBorder="1" applyAlignment="1" applyProtection="1">
      <alignment horizontal="center" vertical="center"/>
      <protection locked="0"/>
    </xf>
    <xf numFmtId="2" fontId="129" fillId="62" borderId="101" xfId="96" applyNumberFormat="1" applyFont="1" applyFill="1" applyBorder="1" applyAlignment="1" applyProtection="1">
      <alignment horizontal="center" vertical="center"/>
      <protection locked="0"/>
    </xf>
    <xf numFmtId="169" fontId="129" fillId="59" borderId="0" xfId="96" applyNumberFormat="1" applyFont="1" applyFill="1" applyBorder="1" applyAlignment="1">
      <alignment horizontal="center" vertical="center"/>
    </xf>
    <xf numFmtId="0" fontId="128" fillId="62" borderId="40" xfId="96" applyFont="1" applyFill="1" applyBorder="1" applyAlignment="1" applyProtection="1">
      <alignment horizontal="center" vertical="center"/>
      <protection locked="0"/>
    </xf>
    <xf numFmtId="2" fontId="129" fillId="59" borderId="105" xfId="96" applyNumberFormat="1" applyFont="1" applyFill="1" applyBorder="1" applyAlignment="1">
      <alignment horizontal="center" vertical="center"/>
    </xf>
    <xf numFmtId="2" fontId="129" fillId="59" borderId="106" xfId="96" applyNumberFormat="1" applyFont="1" applyFill="1" applyBorder="1" applyAlignment="1">
      <alignment horizontal="center" vertical="center"/>
    </xf>
    <xf numFmtId="2" fontId="129" fillId="62" borderId="106" xfId="96" applyNumberFormat="1" applyFont="1" applyFill="1" applyBorder="1" applyAlignment="1">
      <alignment horizontal="center" vertical="center"/>
    </xf>
    <xf numFmtId="2" fontId="129" fillId="62" borderId="108" xfId="96" applyNumberFormat="1" applyFont="1" applyFill="1" applyBorder="1" applyAlignment="1">
      <alignment horizontal="center" vertical="center"/>
    </xf>
    <xf numFmtId="0" fontId="126" fillId="0" borderId="0" xfId="96" applyFont="1" applyFill="1" applyBorder="1" applyAlignment="1" applyProtection="1">
      <alignment horizontal="left" vertical="center"/>
      <protection locked="0"/>
    </xf>
    <xf numFmtId="0" fontId="175" fillId="0" borderId="0" xfId="0" quotePrefix="1" applyFont="1" applyAlignment="1">
      <alignment vertical="center"/>
    </xf>
    <xf numFmtId="0" fontId="173" fillId="0" borderId="2" xfId="0" applyFont="1" applyBorder="1" applyAlignment="1">
      <alignment horizontal="centerContinuous"/>
    </xf>
    <xf numFmtId="0" fontId="175" fillId="0" borderId="3" xfId="0" applyFont="1" applyBorder="1" applyAlignment="1">
      <alignment horizontal="centerContinuous"/>
    </xf>
    <xf numFmtId="0" fontId="175" fillId="0" borderId="4" xfId="0" applyFont="1" applyBorder="1" applyAlignment="1">
      <alignment horizontal="centerContinuous"/>
    </xf>
    <xf numFmtId="0" fontId="173" fillId="0" borderId="5" xfId="0" applyFont="1" applyBorder="1" applyAlignment="1">
      <alignment horizontal="center" vertical="center" wrapText="1"/>
    </xf>
    <xf numFmtId="0" fontId="173" fillId="0" borderId="6" xfId="0" applyFont="1" applyBorder="1" applyAlignment="1">
      <alignment horizontal="center" vertical="center" wrapText="1"/>
    </xf>
    <xf numFmtId="0" fontId="173" fillId="0" borderId="1" xfId="0" applyFont="1" applyBorder="1" applyAlignment="1">
      <alignment horizontal="centerContinuous" vertical="center"/>
    </xf>
    <xf numFmtId="0" fontId="173" fillId="0" borderId="7" xfId="0" applyFont="1" applyFill="1" applyBorder="1" applyAlignment="1">
      <alignment horizontal="centerContinuous" vertical="center" wrapText="1"/>
    </xf>
    <xf numFmtId="0" fontId="173" fillId="0" borderId="8" xfId="0" applyFont="1" applyFill="1" applyBorder="1" applyAlignment="1">
      <alignment horizontal="centerContinuous" vertical="center"/>
    </xf>
    <xf numFmtId="0" fontId="173" fillId="0" borderId="8" xfId="0" applyFont="1" applyFill="1" applyBorder="1" applyAlignment="1">
      <alignment horizontal="centerContinuous" vertical="center" wrapText="1"/>
    </xf>
    <xf numFmtId="0" fontId="173" fillId="0" borderId="9" xfId="0" applyFont="1" applyFill="1" applyBorder="1" applyAlignment="1">
      <alignment horizontal="centerContinuous" vertical="center" wrapText="1"/>
    </xf>
    <xf numFmtId="0" fontId="173" fillId="0" borderId="12" xfId="0" applyFont="1" applyBorder="1" applyAlignment="1">
      <alignment horizontal="centerContinuous" vertical="center"/>
    </xf>
    <xf numFmtId="0" fontId="173" fillId="2" borderId="52" xfId="0" applyFont="1" applyFill="1" applyBorder="1" applyAlignment="1">
      <alignment horizontal="centerContinuous" vertical="center"/>
    </xf>
    <xf numFmtId="0" fontId="173" fillId="2" borderId="12" xfId="0" applyFont="1" applyFill="1" applyBorder="1" applyAlignment="1">
      <alignment horizontal="centerContinuous" vertical="center"/>
    </xf>
    <xf numFmtId="0" fontId="173" fillId="0" borderId="0" xfId="0" applyFont="1" applyFill="1" applyBorder="1" applyAlignment="1">
      <alignment horizontal="center" vertical="center" wrapText="1"/>
    </xf>
    <xf numFmtId="0" fontId="173" fillId="0" borderId="52" xfId="0" applyFont="1" applyFill="1" applyBorder="1" applyAlignment="1">
      <alignment horizontal="centerContinuous" vertical="center"/>
    </xf>
    <xf numFmtId="0" fontId="173" fillId="0" borderId="54" xfId="0" applyFont="1" applyFill="1" applyBorder="1" applyAlignment="1">
      <alignment horizontal="centerContinuous" vertical="center" wrapText="1"/>
    </xf>
    <xf numFmtId="0" fontId="173" fillId="0" borderId="13" xfId="0" applyFont="1" applyFill="1" applyBorder="1" applyAlignment="1">
      <alignment horizontal="centerContinuous" vertical="center" wrapText="1"/>
    </xf>
    <xf numFmtId="14" fontId="173" fillId="2" borderId="51" xfId="0" applyNumberFormat="1" applyFont="1" applyFill="1" applyBorder="1" applyAlignment="1">
      <alignment horizontal="center" vertical="center" wrapText="1"/>
    </xf>
    <xf numFmtId="14" fontId="173" fillId="2" borderId="21" xfId="0" applyNumberFormat="1" applyFont="1" applyFill="1" applyBorder="1" applyAlignment="1">
      <alignment horizontal="center" vertical="center" wrapText="1"/>
    </xf>
    <xf numFmtId="0" fontId="173" fillId="0" borderId="13" xfId="0" applyFont="1" applyFill="1" applyBorder="1" applyAlignment="1">
      <alignment horizontal="center" vertical="center" wrapText="1"/>
    </xf>
    <xf numFmtId="0" fontId="173" fillId="0" borderId="53" xfId="0" applyFont="1" applyFill="1" applyBorder="1" applyAlignment="1">
      <alignment horizontal="center" vertical="center" wrapText="1"/>
    </xf>
    <xf numFmtId="0" fontId="173" fillId="0" borderId="12" xfId="0" applyFont="1" applyFill="1" applyBorder="1" applyAlignment="1">
      <alignment horizontal="center" vertical="center" wrapText="1"/>
    </xf>
    <xf numFmtId="14" fontId="173" fillId="0" borderId="12" xfId="0" applyNumberFormat="1" applyFont="1" applyFill="1" applyBorder="1" applyAlignment="1">
      <alignment horizontal="center" vertical="center" wrapText="1"/>
    </xf>
    <xf numFmtId="14" fontId="173" fillId="0" borderId="46" xfId="0" applyNumberFormat="1" applyFont="1" applyFill="1" applyBorder="1" applyAlignment="1">
      <alignment horizontal="center" vertical="center" wrapText="1"/>
    </xf>
    <xf numFmtId="14" fontId="173" fillId="0" borderId="29" xfId="0" applyNumberFormat="1" applyFont="1" applyFill="1" applyBorder="1" applyAlignment="1">
      <alignment horizontal="center" vertical="center" wrapText="1"/>
    </xf>
    <xf numFmtId="0" fontId="173" fillId="0" borderId="16" xfId="0" applyFont="1" applyBorder="1"/>
    <xf numFmtId="0" fontId="173" fillId="0" borderId="17" xfId="0" applyFont="1" applyBorder="1" applyAlignment="1">
      <alignment horizontal="center"/>
    </xf>
    <xf numFmtId="3" fontId="173" fillId="0" borderId="55" xfId="0" applyNumberFormat="1" applyFont="1" applyBorder="1"/>
    <xf numFmtId="3" fontId="173" fillId="2" borderId="43" xfId="0" applyNumberFormat="1" applyFont="1" applyFill="1" applyBorder="1"/>
    <xf numFmtId="3" fontId="173" fillId="2" borderId="55" xfId="0" applyNumberFormat="1" applyFont="1" applyFill="1" applyBorder="1"/>
    <xf numFmtId="2" fontId="173" fillId="0" borderId="4" xfId="0" applyNumberFormat="1" applyFont="1" applyFill="1" applyBorder="1"/>
    <xf numFmtId="165" fontId="173" fillId="0" borderId="56" xfId="0" applyNumberFormat="1" applyFont="1" applyFill="1" applyBorder="1"/>
    <xf numFmtId="165" fontId="173" fillId="0" borderId="3" xfId="0" applyNumberFormat="1" applyFont="1" applyFill="1" applyBorder="1"/>
    <xf numFmtId="165" fontId="173" fillId="0" borderId="27" xfId="0" applyNumberFormat="1" applyFont="1" applyFill="1" applyBorder="1"/>
    <xf numFmtId="0" fontId="173" fillId="0" borderId="2" xfId="0" applyFont="1" applyFill="1" applyBorder="1"/>
    <xf numFmtId="0" fontId="173" fillId="0" borderId="3" xfId="0" applyFont="1" applyFill="1" applyBorder="1" applyAlignment="1">
      <alignment horizontal="center"/>
    </xf>
    <xf numFmtId="3" fontId="173" fillId="0" borderId="3" xfId="0" applyNumberFormat="1" applyFont="1" applyFill="1" applyBorder="1"/>
    <xf numFmtId="2" fontId="173" fillId="0" borderId="3" xfId="0" applyNumberFormat="1" applyFont="1" applyFill="1" applyBorder="1"/>
    <xf numFmtId="165" fontId="173" fillId="0" borderId="4" xfId="0" applyNumberFormat="1" applyFont="1" applyFill="1" applyBorder="1"/>
    <xf numFmtId="0" fontId="175" fillId="0" borderId="18" xfId="0" applyFont="1" applyBorder="1"/>
    <xf numFmtId="0" fontId="175" fillId="0" borderId="19" xfId="0" applyFont="1" applyBorder="1" applyAlignment="1">
      <alignment horizontal="center"/>
    </xf>
    <xf numFmtId="3" fontId="175" fillId="0" borderId="1" xfId="0" applyNumberFormat="1" applyFont="1" applyBorder="1"/>
    <xf numFmtId="3" fontId="175" fillId="2" borderId="1" xfId="0" applyNumberFormat="1" applyFont="1" applyFill="1" applyBorder="1"/>
    <xf numFmtId="2" fontId="175" fillId="0" borderId="35" xfId="0" applyNumberFormat="1" applyFont="1" applyFill="1" applyBorder="1"/>
    <xf numFmtId="165" fontId="175" fillId="0" borderId="57" xfId="0" applyNumberFormat="1" applyFont="1" applyFill="1" applyBorder="1"/>
    <xf numFmtId="165" fontId="175" fillId="0" borderId="7" xfId="0" applyNumberFormat="1" applyFont="1" applyFill="1" applyBorder="1"/>
    <xf numFmtId="0" fontId="175" fillId="0" borderId="14" xfId="0" applyFont="1" applyBorder="1"/>
    <xf numFmtId="0" fontId="175" fillId="0" borderId="15" xfId="0" applyFont="1" applyBorder="1" applyAlignment="1">
      <alignment horizontal="center"/>
    </xf>
    <xf numFmtId="3" fontId="175" fillId="0" borderId="12" xfId="0" applyNumberFormat="1" applyFont="1" applyBorder="1"/>
    <xf numFmtId="3" fontId="175" fillId="2" borderId="12" xfId="0" applyNumberFormat="1" applyFont="1" applyFill="1" applyBorder="1"/>
    <xf numFmtId="2" fontId="175" fillId="0" borderId="13" xfId="0" applyNumberFormat="1" applyFont="1" applyFill="1" applyBorder="1"/>
    <xf numFmtId="165" fontId="175" fillId="0" borderId="53" xfId="0" applyNumberFormat="1" applyFont="1" applyFill="1" applyBorder="1"/>
    <xf numFmtId="165" fontId="175" fillId="0" borderId="28" xfId="0" applyNumberFormat="1" applyFont="1" applyFill="1" applyBorder="1"/>
    <xf numFmtId="0" fontId="175" fillId="0" borderId="20" xfId="0" applyFont="1" applyBorder="1"/>
    <xf numFmtId="0" fontId="175" fillId="0" borderId="21" xfId="0" applyFont="1" applyBorder="1" applyAlignment="1">
      <alignment horizontal="center"/>
    </xf>
    <xf numFmtId="3" fontId="175" fillId="2" borderId="46" xfId="0" applyNumberFormat="1" applyFont="1" applyFill="1" applyBorder="1"/>
    <xf numFmtId="2" fontId="175" fillId="0" borderId="58" xfId="0" applyNumberFormat="1" applyFont="1" applyFill="1" applyBorder="1"/>
    <xf numFmtId="165" fontId="175" fillId="0" borderId="47" xfId="0" applyNumberFormat="1" applyFont="1" applyFill="1" applyBorder="1"/>
    <xf numFmtId="165" fontId="175" fillId="0" borderId="29" xfId="0" applyNumberFormat="1" applyFont="1" applyFill="1" applyBorder="1"/>
    <xf numFmtId="0" fontId="175" fillId="0" borderId="22" xfId="0" applyFont="1" applyBorder="1"/>
    <xf numFmtId="0" fontId="175" fillId="0" borderId="23" xfId="0" applyFont="1" applyBorder="1" applyAlignment="1">
      <alignment horizontal="center"/>
    </xf>
    <xf numFmtId="3" fontId="175" fillId="2" borderId="51" xfId="0" applyNumberFormat="1" applyFont="1" applyFill="1" applyBorder="1"/>
    <xf numFmtId="2" fontId="175" fillId="0" borderId="59" xfId="0" applyNumberFormat="1" applyFont="1" applyFill="1" applyBorder="1"/>
    <xf numFmtId="165" fontId="175" fillId="0" borderId="60" xfId="0" applyNumberFormat="1" applyFont="1" applyFill="1" applyBorder="1"/>
    <xf numFmtId="165" fontId="175" fillId="0" borderId="30" xfId="0" applyNumberFormat="1" applyFont="1" applyFill="1" applyBorder="1"/>
    <xf numFmtId="0" fontId="173" fillId="0" borderId="3" xfId="0" applyFont="1" applyFill="1" applyBorder="1"/>
    <xf numFmtId="0" fontId="173" fillId="0" borderId="14" xfId="0" applyFont="1" applyBorder="1"/>
    <xf numFmtId="0" fontId="173" fillId="0" borderId="15" xfId="0" applyFont="1" applyBorder="1"/>
    <xf numFmtId="3" fontId="173" fillId="2" borderId="12" xfId="0" applyNumberFormat="1" applyFont="1" applyFill="1" applyBorder="1"/>
    <xf numFmtId="2" fontId="173" fillId="0" borderId="13" xfId="0" applyNumberFormat="1" applyFont="1" applyFill="1" applyBorder="1"/>
    <xf numFmtId="165" fontId="173" fillId="0" borderId="53" xfId="0" applyNumberFormat="1" applyFont="1" applyFill="1" applyBorder="1"/>
    <xf numFmtId="165" fontId="173" fillId="0" borderId="49" xfId="0" applyNumberFormat="1" applyFont="1" applyFill="1" applyBorder="1"/>
    <xf numFmtId="165" fontId="173" fillId="0" borderId="37" xfId="0" applyNumberFormat="1" applyFont="1" applyFill="1" applyBorder="1"/>
    <xf numFmtId="0" fontId="175" fillId="0" borderId="21" xfId="0" applyFont="1" applyBorder="1"/>
    <xf numFmtId="165" fontId="175" fillId="0" borderId="61" xfId="0" applyNumberFormat="1" applyFont="1" applyFill="1" applyBorder="1"/>
    <xf numFmtId="165" fontId="175" fillId="0" borderId="62" xfId="0" applyNumberFormat="1" applyFont="1" applyFill="1" applyBorder="1"/>
    <xf numFmtId="0" fontId="173" fillId="0" borderId="21" xfId="0" applyFont="1" applyBorder="1"/>
    <xf numFmtId="3" fontId="173" fillId="2" borderId="46" xfId="0" applyNumberFormat="1" applyFont="1" applyFill="1" applyBorder="1"/>
    <xf numFmtId="2" fontId="173" fillId="0" borderId="58" xfId="0" applyNumberFormat="1" applyFont="1" applyFill="1" applyBorder="1"/>
    <xf numFmtId="165" fontId="173" fillId="0" borderId="47" xfId="0" applyNumberFormat="1" applyFont="1" applyFill="1" applyBorder="1"/>
    <xf numFmtId="165" fontId="173" fillId="0" borderId="61" xfId="0" applyNumberFormat="1" applyFont="1" applyFill="1" applyBorder="1"/>
    <xf numFmtId="165" fontId="173" fillId="0" borderId="62" xfId="0" applyNumberFormat="1" applyFont="1" applyFill="1" applyBorder="1"/>
    <xf numFmtId="0" fontId="175" fillId="0" borderId="10" xfId="0" applyFont="1" applyBorder="1"/>
    <xf numFmtId="0" fontId="175" fillId="0" borderId="24" xfId="0" applyFont="1" applyBorder="1"/>
    <xf numFmtId="3" fontId="175" fillId="0" borderId="48" xfId="0" applyNumberFormat="1" applyFont="1" applyBorder="1"/>
    <xf numFmtId="3" fontId="175" fillId="2" borderId="48" xfId="0" applyNumberFormat="1" applyFont="1" applyFill="1" applyBorder="1"/>
    <xf numFmtId="2" fontId="175" fillId="0" borderId="63" xfId="0" applyNumberFormat="1" applyFont="1" applyFill="1" applyBorder="1"/>
    <xf numFmtId="0" fontId="175" fillId="0" borderId="2" xfId="0" applyFont="1" applyFill="1" applyBorder="1"/>
    <xf numFmtId="0" fontId="175" fillId="0" borderId="3" xfId="0" applyFont="1" applyFill="1" applyBorder="1"/>
    <xf numFmtId="3" fontId="175" fillId="0" borderId="3" xfId="0" applyNumberFormat="1" applyFont="1" applyFill="1" applyBorder="1"/>
    <xf numFmtId="2" fontId="175" fillId="0" borderId="3" xfId="0" applyNumberFormat="1" applyFont="1" applyFill="1" applyBorder="1"/>
    <xf numFmtId="165" fontId="175" fillId="0" borderId="3" xfId="0" applyNumberFormat="1" applyFont="1" applyFill="1" applyBorder="1"/>
    <xf numFmtId="165" fontId="175" fillId="0" borderId="4" xfId="0" applyNumberFormat="1" applyFont="1" applyFill="1" applyBorder="1"/>
    <xf numFmtId="0" fontId="175" fillId="0" borderId="11" xfId="0" applyFont="1" applyBorder="1"/>
    <xf numFmtId="3" fontId="175" fillId="0" borderId="52" xfId="0" applyNumberFormat="1" applyFont="1" applyBorder="1"/>
    <xf numFmtId="3" fontId="175" fillId="2" borderId="52" xfId="0" applyNumberFormat="1" applyFont="1" applyFill="1" applyBorder="1"/>
    <xf numFmtId="2" fontId="175" fillId="0" borderId="64" xfId="0" applyNumberFormat="1" applyFont="1" applyFill="1" applyBorder="1"/>
    <xf numFmtId="165" fontId="175" fillId="0" borderId="49" xfId="0" applyNumberFormat="1" applyFont="1" applyFill="1" applyBorder="1"/>
    <xf numFmtId="165" fontId="175" fillId="0" borderId="37" xfId="0" applyNumberFormat="1" applyFont="1" applyFill="1" applyBorder="1"/>
    <xf numFmtId="0" fontId="173" fillId="0" borderId="20" xfId="0" applyFont="1" applyBorder="1"/>
    <xf numFmtId="0" fontId="175" fillId="0" borderId="25" xfId="0" applyFont="1" applyBorder="1"/>
    <xf numFmtId="0" fontId="175" fillId="0" borderId="26" xfId="0" applyFont="1" applyBorder="1"/>
    <xf numFmtId="0" fontId="175" fillId="0" borderId="23" xfId="0" applyFont="1" applyBorder="1"/>
    <xf numFmtId="4" fontId="175" fillId="0" borderId="0" xfId="0" applyNumberFormat="1" applyFont="1"/>
    <xf numFmtId="0" fontId="175" fillId="0" borderId="0" xfId="0" applyFont="1" applyFill="1"/>
    <xf numFmtId="0" fontId="175" fillId="0" borderId="41" xfId="0" applyFont="1" applyFill="1" applyBorder="1"/>
    <xf numFmtId="0" fontId="175" fillId="0" borderId="3" xfId="0" applyFont="1" applyFill="1" applyBorder="1" applyAlignment="1">
      <alignment horizontal="centerContinuous"/>
    </xf>
    <xf numFmtId="0" fontId="175" fillId="0" borderId="4" xfId="0" applyFont="1" applyFill="1" applyBorder="1" applyAlignment="1">
      <alignment horizontal="centerContinuous"/>
    </xf>
    <xf numFmtId="0" fontId="175" fillId="0" borderId="0" xfId="0" applyFont="1" applyFill="1" applyBorder="1"/>
    <xf numFmtId="0" fontId="138" fillId="62" borderId="0" xfId="96" applyFont="1" applyFill="1" applyAlignment="1">
      <alignment horizontal="center" vertical="center"/>
    </xf>
    <xf numFmtId="0" fontId="129"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73" fillId="0" borderId="0" xfId="0" applyFont="1" applyAlignment="1">
      <alignment vertical="center"/>
    </xf>
    <xf numFmtId="0" fontId="175" fillId="0" borderId="0" xfId="0" applyFont="1" applyAlignment="1">
      <alignment vertical="center"/>
    </xf>
    <xf numFmtId="0" fontId="173" fillId="0" borderId="41" xfId="0" applyFont="1" applyBorder="1" applyAlignment="1">
      <alignment vertical="center" wrapText="1"/>
    </xf>
    <xf numFmtId="0" fontId="176" fillId="0" borderId="0" xfId="0" applyFont="1" applyAlignment="1">
      <alignment horizontal="left" vertical="center" wrapText="1"/>
    </xf>
    <xf numFmtId="0" fontId="173" fillId="0" borderId="82" xfId="0" applyFont="1" applyFill="1" applyBorder="1" applyAlignment="1">
      <alignment horizontal="center" vertical="center" wrapText="1"/>
    </xf>
    <xf numFmtId="0" fontId="173" fillId="0" borderId="19" xfId="0" applyFont="1" applyFill="1" applyBorder="1" applyAlignment="1">
      <alignment horizontal="center" vertical="center" wrapText="1"/>
    </xf>
    <xf numFmtId="0" fontId="173" fillId="0" borderId="57" xfId="0" applyFont="1" applyFill="1" applyBorder="1" applyAlignment="1">
      <alignment horizontal="center" vertical="center" wrapText="1"/>
    </xf>
    <xf numFmtId="0" fontId="173" fillId="0" borderId="35" xfId="0" applyFont="1" applyFill="1" applyBorder="1" applyAlignment="1">
      <alignment horizontal="center" vertical="center" wrapText="1"/>
    </xf>
    <xf numFmtId="0" fontId="173" fillId="0" borderId="2" xfId="0" applyFont="1" applyFill="1" applyBorder="1" applyAlignment="1">
      <alignment horizontal="center" vertical="center"/>
    </xf>
    <xf numFmtId="0" fontId="173" fillId="0" borderId="3" xfId="0" applyFont="1" applyFill="1" applyBorder="1" applyAlignment="1">
      <alignment horizontal="center" vertical="center"/>
    </xf>
    <xf numFmtId="0" fontId="173" fillId="0" borderId="4" xfId="0" applyFont="1" applyFill="1" applyBorder="1" applyAlignment="1">
      <alignment horizontal="center" vertical="center"/>
    </xf>
    <xf numFmtId="0" fontId="180" fillId="0" borderId="44" xfId="0" applyFont="1" applyFill="1" applyBorder="1" applyAlignment="1">
      <alignment horizontal="center" vertical="center" wrapText="1"/>
    </xf>
    <xf numFmtId="0" fontId="180" fillId="0" borderId="12" xfId="0" applyFont="1" applyFill="1" applyBorder="1" applyAlignment="1">
      <alignment horizontal="center" vertical="center" wrapText="1"/>
    </xf>
    <xf numFmtId="0" fontId="179"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5" fillId="0" borderId="76" xfId="0" applyFont="1" applyBorder="1" applyAlignment="1">
      <alignment horizontal="left"/>
    </xf>
    <xf numFmtId="0" fontId="175" fillId="0" borderId="93" xfId="0" applyFont="1" applyBorder="1" applyAlignment="1">
      <alignment horizontal="left"/>
    </xf>
    <xf numFmtId="0" fontId="175" fillId="0" borderId="58" xfId="0" applyFont="1" applyBorder="1" applyAlignment="1">
      <alignment horizontal="left"/>
    </xf>
    <xf numFmtId="0" fontId="175" fillId="0" borderId="31" xfId="0" applyFont="1" applyBorder="1" applyAlignment="1">
      <alignment horizontal="left"/>
    </xf>
    <xf numFmtId="0" fontId="175" fillId="0" borderId="82" xfId="0" applyFont="1" applyBorder="1" applyAlignment="1">
      <alignment horizontal="left"/>
    </xf>
    <xf numFmtId="0" fontId="175" fillId="0" borderId="35" xfId="0" applyFont="1" applyBorder="1" applyAlignment="1">
      <alignment horizontal="left"/>
    </xf>
    <xf numFmtId="0" fontId="175" fillId="0" borderId="77" xfId="0" applyFont="1" applyBorder="1" applyAlignment="1">
      <alignment horizontal="left"/>
    </xf>
    <xf numFmtId="0" fontId="175" fillId="0" borderId="95" xfId="0" applyFont="1" applyBorder="1" applyAlignment="1">
      <alignment horizontal="left"/>
    </xf>
    <xf numFmtId="0" fontId="175" fillId="0" borderId="59" xfId="0" applyFont="1" applyBorder="1" applyAlignment="1">
      <alignment horizontal="left"/>
    </xf>
    <xf numFmtId="0" fontId="173" fillId="0" borderId="2" xfId="0" applyFont="1" applyBorder="1" applyAlignment="1">
      <alignment horizontal="center"/>
    </xf>
    <xf numFmtId="0" fontId="173" fillId="0" borderId="3" xfId="0" applyFont="1" applyBorder="1" applyAlignment="1">
      <alignment horizontal="center"/>
    </xf>
    <xf numFmtId="0" fontId="173" fillId="0" borderId="4" xfId="0" applyFont="1" applyBorder="1" applyAlignment="1">
      <alignment horizontal="center"/>
    </xf>
    <xf numFmtId="0" fontId="173" fillId="0" borderId="32" xfId="0" applyFont="1" applyFill="1" applyBorder="1" applyAlignment="1">
      <alignment horizontal="center" vertical="center" wrapText="1"/>
    </xf>
    <xf numFmtId="0" fontId="173" fillId="0" borderId="6" xfId="0" applyFont="1" applyFill="1" applyBorder="1" applyAlignment="1">
      <alignment horizontal="center" vertical="center" wrapText="1"/>
    </xf>
    <xf numFmtId="0" fontId="173" fillId="0" borderId="66" xfId="0" applyFont="1" applyFill="1" applyBorder="1" applyAlignment="1">
      <alignment horizontal="center" vertical="center" wrapText="1"/>
    </xf>
    <xf numFmtId="0" fontId="173" fillId="0" borderId="54" xfId="0" applyFont="1" applyFill="1" applyBorder="1" applyAlignment="1">
      <alignment horizontal="center" vertical="center" wrapText="1"/>
    </xf>
    <xf numFmtId="0" fontId="129" fillId="62" borderId="0" xfId="96" applyFont="1" applyFill="1" applyBorder="1" applyAlignment="1" applyProtection="1">
      <alignment horizontal="center" vertical="center"/>
      <protection locked="0"/>
    </xf>
    <xf numFmtId="0" fontId="129" fillId="62" borderId="41"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29" fillId="62" borderId="41" xfId="96" applyFont="1" applyFill="1" applyBorder="1" applyAlignment="1">
      <alignment horizontal="center" vertical="center"/>
    </xf>
    <xf numFmtId="0" fontId="129" fillId="62" borderId="33" xfId="96" applyFont="1" applyFill="1" applyBorder="1" applyAlignment="1" applyProtection="1">
      <alignment horizontal="center" vertical="center"/>
      <protection locked="0"/>
    </xf>
    <xf numFmtId="178" fontId="148" fillId="0" borderId="0" xfId="96" applyNumberFormat="1" applyFont="1" applyFill="1" applyAlignment="1">
      <alignment horizontal="right" vertical="center"/>
    </xf>
    <xf numFmtId="0" fontId="138" fillId="62" borderId="0" xfId="96" applyFont="1" applyFill="1" applyAlignment="1">
      <alignment horizontal="center" vertical="center"/>
    </xf>
    <xf numFmtId="0" fontId="128" fillId="59" borderId="2" xfId="96" applyFont="1" applyFill="1" applyBorder="1" applyAlignment="1" applyProtection="1">
      <alignment horizontal="center" vertical="center"/>
      <protection locked="0"/>
    </xf>
    <xf numFmtId="0" fontId="128" fillId="59" borderId="3" xfId="96" applyFont="1" applyFill="1" applyBorder="1" applyAlignment="1" applyProtection="1">
      <alignment horizontal="center" vertical="center"/>
      <protection locked="0"/>
    </xf>
    <xf numFmtId="0" fontId="128" fillId="59" borderId="4" xfId="96" applyFont="1" applyFill="1" applyBorder="1" applyAlignment="1" applyProtection="1">
      <alignment horizontal="center" vertical="center"/>
      <protection locked="0"/>
    </xf>
    <xf numFmtId="0" fontId="128" fillId="59" borderId="2" xfId="96" applyFont="1" applyFill="1" applyBorder="1" applyAlignment="1">
      <alignment horizontal="center" vertical="center"/>
    </xf>
    <xf numFmtId="0" fontId="128" fillId="59" borderId="3" xfId="96" applyFont="1" applyFill="1" applyBorder="1" applyAlignment="1">
      <alignment horizontal="center" vertical="center"/>
    </xf>
    <xf numFmtId="0" fontId="128" fillId="59" borderId="4" xfId="96" applyFont="1" applyFill="1" applyBorder="1" applyAlignment="1">
      <alignment horizontal="center" vertical="center"/>
    </xf>
    <xf numFmtId="0" fontId="167" fillId="65" borderId="0" xfId="174" applyFont="1" applyFill="1" applyAlignment="1">
      <alignment horizontal="center"/>
    </xf>
    <xf numFmtId="0" fontId="217" fillId="0" borderId="0" xfId="188" applyFont="1" applyFill="1" applyBorder="1" applyAlignment="1">
      <alignment horizontal="center"/>
    </xf>
    <xf numFmtId="0" fontId="191" fillId="0" borderId="41" xfId="188" applyFont="1" applyBorder="1" applyAlignment="1">
      <alignment horizontal="justify" wrapText="1"/>
    </xf>
    <xf numFmtId="0" fontId="212" fillId="59" borderId="36" xfId="188" applyFont="1" applyFill="1" applyBorder="1" applyAlignment="1">
      <alignment horizontal="center" wrapText="1"/>
    </xf>
    <xf numFmtId="0" fontId="212" fillId="59" borderId="38" xfId="188" applyFont="1" applyFill="1" applyBorder="1" applyAlignment="1">
      <alignment horizontal="center" wrapText="1"/>
    </xf>
    <xf numFmtId="0" fontId="177" fillId="59" borderId="2" xfId="188" applyFont="1" applyFill="1" applyBorder="1" applyAlignment="1">
      <alignment horizontal="center" wrapText="1"/>
    </xf>
    <xf numFmtId="0" fontId="177" fillId="59" borderId="3" xfId="188" applyFont="1" applyFill="1" applyBorder="1" applyAlignment="1">
      <alignment horizontal="center" wrapText="1"/>
    </xf>
    <xf numFmtId="0" fontId="177" fillId="59" borderId="4" xfId="188" applyFont="1" applyFill="1" applyBorder="1" applyAlignment="1">
      <alignment horizontal="center" wrapText="1"/>
    </xf>
    <xf numFmtId="0" fontId="177" fillId="59" borderId="36" xfId="188" applyFont="1" applyFill="1" applyBorder="1" applyAlignment="1">
      <alignment horizontal="center" vertical="center" wrapText="1"/>
    </xf>
    <xf numFmtId="0" fontId="177" fillId="59" borderId="38" xfId="188" applyFont="1" applyFill="1" applyBorder="1" applyAlignment="1">
      <alignment horizontal="center" vertical="center" wrapText="1"/>
    </xf>
    <xf numFmtId="0" fontId="212" fillId="59" borderId="36" xfId="188" applyFont="1" applyFill="1" applyBorder="1" applyAlignment="1">
      <alignment horizontal="center" vertical="center" wrapText="1"/>
    </xf>
    <xf numFmtId="0" fontId="212" fillId="59" borderId="38" xfId="188" applyFont="1" applyFill="1" applyBorder="1" applyAlignment="1">
      <alignment horizontal="center" vertical="center" wrapText="1"/>
    </xf>
    <xf numFmtId="0" fontId="212" fillId="0" borderId="36" xfId="188" applyFont="1" applyBorder="1" applyAlignment="1">
      <alignment horizontal="center" wrapText="1"/>
    </xf>
    <xf numFmtId="0" fontId="212" fillId="0" borderId="40" xfId="188" applyFont="1" applyBorder="1" applyAlignment="1">
      <alignment horizontal="center" wrapText="1"/>
    </xf>
    <xf numFmtId="0" fontId="177" fillId="59" borderId="40" xfId="188" applyFont="1" applyFill="1" applyBorder="1" applyAlignment="1">
      <alignment horizontal="center" vertical="center" wrapText="1"/>
    </xf>
    <xf numFmtId="0" fontId="212" fillId="59" borderId="83" xfId="188" applyFont="1" applyFill="1" applyBorder="1" applyAlignment="1">
      <alignment horizontal="center" vertical="center" wrapText="1"/>
    </xf>
    <xf numFmtId="0" fontId="220" fillId="0" borderId="0" xfId="188" applyFont="1" applyAlignment="1">
      <alignment horizontal="left" vertical="center" wrapText="1"/>
    </xf>
    <xf numFmtId="0" fontId="203" fillId="0" borderId="0" xfId="188" applyFont="1" applyAlignment="1">
      <alignment horizontal="center" vertical="center" wrapText="1"/>
    </xf>
    <xf numFmtId="0" fontId="222" fillId="0" borderId="41" xfId="188" applyFont="1" applyBorder="1" applyAlignment="1">
      <alignment horizontal="center" vertical="center" wrapText="1"/>
    </xf>
    <xf numFmtId="0" fontId="203" fillId="0" borderId="0" xfId="188" applyFont="1" applyAlignment="1">
      <alignment horizontal="left" vertical="center" wrapText="1"/>
    </xf>
    <xf numFmtId="0" fontId="65" fillId="0" borderId="0" xfId="188" applyFont="1" applyFill="1" applyBorder="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9" fillId="59" borderId="2" xfId="188" applyFont="1" applyFill="1" applyBorder="1" applyAlignment="1">
      <alignment horizontal="center" wrapText="1"/>
    </xf>
    <xf numFmtId="0" fontId="79" fillId="59" borderId="3" xfId="188" applyFont="1" applyFill="1" applyBorder="1" applyAlignment="1">
      <alignment horizontal="center" wrapText="1"/>
    </xf>
    <xf numFmtId="0" fontId="79" fillId="59" borderId="4" xfId="188" applyFont="1" applyFill="1" applyBorder="1" applyAlignment="1">
      <alignment horizontal="center" wrapText="1"/>
    </xf>
    <xf numFmtId="0" fontId="79" fillId="59" borderId="36" xfId="188" applyFont="1" applyFill="1" applyBorder="1" applyAlignment="1">
      <alignment horizontal="center" vertical="center" wrapText="1"/>
    </xf>
    <xf numFmtId="0" fontId="79"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9"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21" fillId="0" borderId="0" xfId="188" applyFont="1" applyAlignment="1">
      <alignment horizontal="center" vertical="center" wrapText="1"/>
    </xf>
    <xf numFmtId="0" fontId="68" fillId="0" borderId="41" xfId="188" applyFont="1" applyBorder="1" applyAlignment="1">
      <alignment horizontal="center" vertical="center" wrapText="1"/>
    </xf>
    <xf numFmtId="0" fontId="121"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Fill="1" applyBorder="1" applyAlignment="1">
      <alignment horizontal="left" wrapText="1"/>
    </xf>
    <xf numFmtId="0" fontId="116" fillId="0" borderId="0" xfId="188" applyFont="1" applyAlignment="1">
      <alignment horizontal="left" vertical="center" wrapText="1"/>
    </xf>
    <xf numFmtId="0" fontId="19" fillId="0" borderId="0" xfId="0" applyFont="1" applyBorder="1" applyAlignment="1">
      <alignment horizontal="center"/>
    </xf>
    <xf numFmtId="0" fontId="19"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19" fillId="0" borderId="11" xfId="0" applyFont="1" applyBorder="1" applyAlignment="1">
      <alignment horizontal="center"/>
    </xf>
    <xf numFmtId="0" fontId="13" fillId="0" borderId="11" xfId="0" applyFont="1" applyBorder="1" applyAlignment="1">
      <alignment horizontal="center"/>
    </xf>
    <xf numFmtId="0" fontId="18" fillId="0" borderId="48" xfId="0" applyFont="1" applyBorder="1" applyAlignment="1">
      <alignment horizontal="center" vertical="center"/>
    </xf>
    <xf numFmtId="0" fontId="18" fillId="0" borderId="52" xfId="0" applyFont="1" applyBorder="1" applyAlignment="1">
      <alignment horizontal="center" vertical="center"/>
    </xf>
    <xf numFmtId="0" fontId="74" fillId="0" borderId="48" xfId="0" applyFont="1" applyBorder="1" applyAlignment="1">
      <alignment horizontal="center" vertical="center"/>
    </xf>
    <xf numFmtId="0" fontId="74" fillId="0" borderId="52" xfId="0" applyFont="1" applyBorder="1" applyAlignment="1">
      <alignment horizontal="center" vertical="center"/>
    </xf>
    <xf numFmtId="0" fontId="74" fillId="0" borderId="48" xfId="0" applyFont="1" applyBorder="1" applyAlignment="1">
      <alignment horizontal="center" vertical="center" wrapText="1"/>
    </xf>
    <xf numFmtId="0" fontId="74" fillId="0" borderId="52" xfId="0" applyFont="1" applyBorder="1" applyAlignment="1">
      <alignment horizontal="center" vertical="center" wrapText="1"/>
    </xf>
    <xf numFmtId="0" fontId="19" fillId="0" borderId="0" xfId="51" applyFont="1" applyBorder="1" applyAlignment="1">
      <alignment horizontal="center"/>
    </xf>
    <xf numFmtId="0" fontId="19" fillId="0" borderId="11" xfId="51" applyFont="1" applyBorder="1" applyAlignment="1">
      <alignment horizontal="center"/>
    </xf>
    <xf numFmtId="0" fontId="18" fillId="0" borderId="48" xfId="51" applyFont="1" applyBorder="1" applyAlignment="1">
      <alignment horizontal="center" vertical="center"/>
    </xf>
    <xf numFmtId="0" fontId="1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4" fillId="0" borderId="48" xfId="51" applyFont="1" applyBorder="1" applyAlignment="1">
      <alignment horizontal="center" vertical="center"/>
    </xf>
    <xf numFmtId="0" fontId="74" fillId="0" borderId="52" xfId="51" applyFont="1" applyBorder="1" applyAlignment="1">
      <alignment horizontal="center" vertical="center"/>
    </xf>
    <xf numFmtId="0" fontId="74" fillId="0" borderId="12" xfId="51" applyFont="1" applyBorder="1" applyAlignment="1">
      <alignment horizontal="center" vertical="center"/>
    </xf>
    <xf numFmtId="0" fontId="74" fillId="0" borderId="48" xfId="51" applyFont="1" applyBorder="1" applyAlignment="1">
      <alignment horizontal="center" vertical="center" wrapText="1"/>
    </xf>
    <xf numFmtId="0" fontId="74"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4"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8" fillId="0" borderId="24" xfId="51" applyFont="1" applyBorder="1" applyAlignment="1">
      <alignment horizontal="center" vertical="center"/>
    </xf>
    <xf numFmtId="0" fontId="18" fillId="0" borderId="11" xfId="51" applyFont="1" applyBorder="1" applyAlignment="1">
      <alignment horizontal="center" vertical="center"/>
    </xf>
    <xf numFmtId="0" fontId="19"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4" fillId="0" borderId="0" xfId="51" applyFont="1" applyAlignment="1">
      <alignment horizontal="center" vertical="center" wrapText="1"/>
    </xf>
    <xf numFmtId="0" fontId="50"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8" fillId="0" borderId="25" xfId="51" applyFont="1" applyBorder="1" applyAlignment="1">
      <alignment horizontal="center" vertical="center"/>
    </xf>
    <xf numFmtId="0" fontId="1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5" fillId="4" borderId="41" xfId="104" applyFont="1" applyFill="1" applyBorder="1" applyAlignment="1">
      <alignment horizontal="center"/>
    </xf>
    <xf numFmtId="0" fontId="79" fillId="0" borderId="0" xfId="104" applyFont="1" applyAlignment="1">
      <alignment horizontal="left" vertical="center" wrapText="1"/>
    </xf>
    <xf numFmtId="0" fontId="78"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76200</xdr:rowOff>
    </xdr:to>
    <xdr:pic>
      <xdr:nvPicPr>
        <xdr:cNvPr id="6" name="Obraz 5"/>
        <xdr:cNvPicPr>
          <a:picLocks noChangeAspect="1"/>
        </xdr:cNvPicPr>
      </xdr:nvPicPr>
      <xdr:blipFill>
        <a:blip xmlns:r="http://schemas.openxmlformats.org/officeDocument/2006/relationships" r:embed="rId2"/>
        <a:stretch>
          <a:fillRect/>
        </a:stretch>
      </xdr:blipFill>
      <xdr:spPr>
        <a:xfrm>
          <a:off x="6705600" y="1"/>
          <a:ext cx="6645216" cy="3629024"/>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7" name="Obraz 6"/>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E19" sqref="E19"/>
    </sheetView>
  </sheetViews>
  <sheetFormatPr defaultRowHeight="12.75"/>
  <cols>
    <col min="1" max="1" width="7.85546875" style="1039" customWidth="1"/>
    <col min="2" max="2" width="19.28515625" style="1039" customWidth="1"/>
    <col min="3" max="3" width="19.85546875" style="1039" customWidth="1"/>
    <col min="4" max="4" width="21" style="1039" customWidth="1"/>
    <col min="5" max="5" width="14.7109375" style="1039" customWidth="1"/>
    <col min="6" max="6" width="13.42578125" style="1039" customWidth="1"/>
    <col min="7" max="10" width="9.140625" style="1039"/>
    <col min="11" max="11" width="17.85546875" style="1039" customWidth="1"/>
    <col min="12" max="16384" width="9.140625" style="1039"/>
  </cols>
  <sheetData>
    <row r="1" spans="2:36" ht="15" customHeight="1">
      <c r="B1"/>
      <c r="C1"/>
      <c r="D1"/>
      <c r="E1"/>
      <c r="F1"/>
      <c r="G1" s="1040"/>
      <c r="L1" s="1041"/>
      <c r="M1" s="1041"/>
      <c r="N1" s="1041"/>
      <c r="O1" s="1041"/>
      <c r="P1" s="1041"/>
      <c r="Q1" s="1041"/>
      <c r="R1" s="1041"/>
      <c r="S1" s="1041"/>
      <c r="T1" s="1041"/>
    </row>
    <row r="2" spans="2:36">
      <c r="B2" s="1164"/>
      <c r="C2" s="1164"/>
      <c r="D2" s="1164"/>
      <c r="E2" s="1165"/>
      <c r="F2" s="1165"/>
      <c r="G2" s="1040"/>
      <c r="L2" s="1041"/>
      <c r="M2" s="1041"/>
      <c r="N2" s="1041"/>
      <c r="O2" s="1041"/>
      <c r="P2" s="1041"/>
      <c r="Q2" s="1041"/>
      <c r="R2" s="1041"/>
      <c r="S2" s="1041"/>
      <c r="T2" s="1041"/>
      <c r="AI2" s="1042"/>
      <c r="AJ2" s="1042"/>
    </row>
    <row r="3" spans="2:36" ht="19.5" customHeight="1">
      <c r="B3" s="1164"/>
      <c r="C3" s="1164"/>
      <c r="D3" s="1166" t="s">
        <v>398</v>
      </c>
      <c r="E3" s="1165"/>
      <c r="F3" s="1165"/>
      <c r="G3" s="1043"/>
      <c r="H3" s="1041"/>
      <c r="I3" s="1041"/>
      <c r="J3" s="1041"/>
      <c r="K3" s="1041"/>
      <c r="L3" s="1041"/>
      <c r="M3" s="1041"/>
      <c r="N3" s="1041"/>
      <c r="O3" s="1041"/>
      <c r="P3" s="1041"/>
      <c r="Q3" s="1041"/>
      <c r="R3" s="1041"/>
      <c r="S3" s="1041"/>
      <c r="T3" s="1041"/>
      <c r="AI3" s="1042"/>
      <c r="AJ3" s="1042"/>
    </row>
    <row r="4" spans="2:36" ht="15.75">
      <c r="B4" s="1164"/>
      <c r="C4" s="1164"/>
      <c r="D4" s="1166" t="s">
        <v>452</v>
      </c>
      <c r="E4" s="1165"/>
      <c r="F4" s="1165"/>
      <c r="G4" s="1043"/>
      <c r="H4" s="1044"/>
      <c r="I4" s="1041"/>
      <c r="J4" s="1041"/>
      <c r="K4" s="1041"/>
      <c r="L4" s="1041"/>
      <c r="M4" s="1041"/>
      <c r="N4" s="1041"/>
      <c r="O4" s="1041"/>
      <c r="P4" s="1041"/>
      <c r="Q4" s="1041"/>
      <c r="R4" s="1041"/>
      <c r="S4" s="1041"/>
      <c r="T4" s="1041"/>
    </row>
    <row r="5" spans="2:36" ht="17.25">
      <c r="B5" s="1164"/>
      <c r="C5" s="1164"/>
      <c r="D5" s="1167" t="s">
        <v>438</v>
      </c>
      <c r="E5" s="1164"/>
      <c r="F5" s="1165"/>
      <c r="G5" s="1043"/>
      <c r="H5" s="1044"/>
      <c r="I5" s="1041"/>
      <c r="J5" s="1041"/>
      <c r="K5" s="1041"/>
      <c r="L5" s="1041"/>
      <c r="M5" s="1041"/>
      <c r="N5" s="1041"/>
      <c r="O5" s="1041"/>
      <c r="P5" s="1041"/>
      <c r="Q5" s="1041"/>
      <c r="R5" s="1041"/>
      <c r="S5" s="1041"/>
      <c r="T5" s="1041"/>
    </row>
    <row r="6" spans="2:36" ht="18" customHeight="1">
      <c r="B6" s="1165"/>
      <c r="C6" s="1165"/>
      <c r="D6" s="1165"/>
      <c r="E6" s="1165"/>
      <c r="F6" s="1165"/>
      <c r="G6" s="1043"/>
      <c r="H6" s="1044"/>
      <c r="I6" s="1041"/>
      <c r="J6" s="1041"/>
      <c r="K6" s="1041"/>
      <c r="L6" s="1041"/>
      <c r="M6" s="1041"/>
      <c r="N6" s="1041"/>
      <c r="O6" s="1041"/>
      <c r="P6" s="1041"/>
      <c r="Q6" s="1041"/>
      <c r="R6" s="1041"/>
      <c r="S6" s="1041"/>
      <c r="T6" s="1041"/>
    </row>
    <row r="7" spans="2:36" ht="16.5" customHeight="1">
      <c r="B7" s="1169" t="s">
        <v>0</v>
      </c>
      <c r="C7" s="1067"/>
      <c r="D7" s="1067"/>
      <c r="E7" s="1041"/>
      <c r="F7" s="1041"/>
      <c r="G7" s="1043"/>
      <c r="H7" s="1041"/>
      <c r="I7" s="1041"/>
      <c r="J7" s="1041"/>
      <c r="K7" s="1041"/>
      <c r="L7" s="1041"/>
      <c r="M7" s="1041"/>
      <c r="N7" s="1041"/>
      <c r="O7" s="1041"/>
      <c r="P7" s="1041"/>
      <c r="Q7" s="1041"/>
      <c r="R7" s="1041"/>
      <c r="S7" s="1041"/>
      <c r="T7" s="1041"/>
    </row>
    <row r="8" spans="2:36" ht="23.25" customHeight="1">
      <c r="B8" s="1168"/>
      <c r="C8" s="1067"/>
      <c r="D8" s="1067"/>
      <c r="E8" s="1041"/>
      <c r="F8" s="1041"/>
      <c r="G8" s="1043"/>
      <c r="H8" s="1041"/>
      <c r="I8" s="1041"/>
      <c r="J8" s="1041"/>
      <c r="K8" s="1041"/>
      <c r="L8" s="1041"/>
      <c r="M8" s="1041"/>
      <c r="N8" s="1041"/>
      <c r="O8" s="1041"/>
      <c r="P8" s="1041"/>
      <c r="Q8" s="1041"/>
      <c r="R8" s="1041"/>
      <c r="S8" s="1041"/>
      <c r="T8" s="1041"/>
    </row>
    <row r="9" spans="2:36" s="1040" customFormat="1" ht="33" customHeight="1">
      <c r="B9" s="1045" t="s">
        <v>47</v>
      </c>
      <c r="C9" s="1046"/>
      <c r="D9" s="1046"/>
      <c r="E9" s="1046"/>
      <c r="F9" s="1043"/>
      <c r="G9" s="1043"/>
      <c r="H9" s="1043"/>
      <c r="I9" s="1043"/>
      <c r="J9" s="1043"/>
      <c r="K9" s="1043"/>
      <c r="L9" s="1043"/>
      <c r="M9" s="1043"/>
      <c r="N9" s="1043"/>
      <c r="O9" s="1043"/>
      <c r="P9" s="1043"/>
      <c r="Q9" s="1043"/>
      <c r="R9" s="1043"/>
      <c r="S9" s="1043"/>
      <c r="T9" s="1043"/>
    </row>
    <row r="10" spans="2:36" s="1040" customFormat="1" ht="23.25" customHeight="1">
      <c r="B10" s="1047"/>
      <c r="C10" s="1043"/>
      <c r="D10" s="1043"/>
      <c r="E10" s="1043"/>
      <c r="F10" s="1043"/>
      <c r="G10" s="1043"/>
      <c r="H10" s="1043"/>
      <c r="I10" s="1043"/>
      <c r="J10" s="1043"/>
      <c r="K10" s="1043"/>
      <c r="L10" s="1043"/>
      <c r="M10" s="1043"/>
      <c r="N10" s="1043"/>
      <c r="O10" s="1043"/>
      <c r="P10" s="1043"/>
      <c r="Q10" s="1043"/>
      <c r="R10" s="1043"/>
      <c r="S10" s="1043"/>
      <c r="T10" s="1043"/>
    </row>
    <row r="11" spans="2:36">
      <c r="B11" s="1041"/>
      <c r="C11" s="1041"/>
      <c r="D11" s="1041"/>
      <c r="E11" s="1041"/>
      <c r="F11" s="1041"/>
      <c r="G11" s="1043"/>
      <c r="H11" s="1041"/>
      <c r="I11" s="1041"/>
      <c r="J11" s="1041"/>
      <c r="K11" s="1041"/>
      <c r="L11" s="1041"/>
      <c r="M11" s="1041"/>
      <c r="N11" s="1041"/>
      <c r="O11" s="1041"/>
      <c r="P11" s="1041"/>
      <c r="Q11" s="1041"/>
      <c r="R11" s="1041"/>
      <c r="S11" s="1041"/>
      <c r="T11" s="1041"/>
    </row>
    <row r="12" spans="2:36" ht="23.25">
      <c r="B12" s="1048" t="s">
        <v>486</v>
      </c>
      <c r="C12" s="1049"/>
      <c r="D12" s="1050"/>
      <c r="E12" s="1051" t="s">
        <v>487</v>
      </c>
      <c r="F12" s="1052"/>
      <c r="G12" s="1053"/>
      <c r="Q12" s="1041"/>
      <c r="R12" s="1041"/>
      <c r="S12" s="1041"/>
      <c r="T12" s="1041"/>
    </row>
    <row r="13" spans="2:36">
      <c r="B13" s="1041"/>
      <c r="C13" s="1041"/>
      <c r="D13" s="1041"/>
      <c r="E13" s="1041"/>
      <c r="F13" s="1041"/>
      <c r="G13" s="1043"/>
      <c r="H13" s="1041"/>
      <c r="I13" s="1041"/>
      <c r="J13" s="1041"/>
      <c r="K13" s="1041"/>
      <c r="L13" s="1041"/>
      <c r="M13" s="1041"/>
      <c r="N13" s="1041"/>
      <c r="O13" s="1041"/>
      <c r="P13" s="1041"/>
      <c r="Q13" s="1041"/>
      <c r="R13" s="1041"/>
      <c r="S13" s="1041"/>
      <c r="T13" s="1041"/>
    </row>
    <row r="14" spans="2:36">
      <c r="B14" s="1041"/>
      <c r="C14" s="1041"/>
      <c r="D14" s="1041"/>
      <c r="E14" s="1041"/>
      <c r="F14" s="1041"/>
      <c r="G14" s="1043"/>
      <c r="H14" s="1041"/>
      <c r="I14" s="1041"/>
      <c r="J14" s="1041"/>
      <c r="K14" s="1041"/>
      <c r="L14" s="1041"/>
      <c r="M14" s="1041"/>
      <c r="N14" s="1041"/>
      <c r="O14" s="1041"/>
      <c r="P14" s="1041"/>
      <c r="Q14" s="1041"/>
      <c r="R14" s="1041"/>
      <c r="S14" s="1041"/>
      <c r="T14" s="1041"/>
    </row>
    <row r="15" spans="2:36" ht="18.75">
      <c r="B15" s="1170" t="s">
        <v>439</v>
      </c>
      <c r="C15" s="1171"/>
      <c r="D15" s="1173" t="s">
        <v>488</v>
      </c>
      <c r="E15" s="1174"/>
      <c r="F15" s="1171"/>
      <c r="G15" s="1172"/>
      <c r="H15" s="1041"/>
      <c r="I15" s="1041"/>
      <c r="J15" s="1041"/>
      <c r="K15" s="1041"/>
      <c r="L15" s="1041"/>
      <c r="M15" s="1041"/>
      <c r="N15" s="1041"/>
      <c r="O15" s="1041"/>
      <c r="P15" s="1041"/>
      <c r="Q15" s="1041"/>
      <c r="R15" s="1041"/>
      <c r="S15" s="1041"/>
      <c r="T15" s="1041"/>
    </row>
    <row r="16" spans="2:36" ht="15">
      <c r="B16" s="1054"/>
      <c r="C16" s="1054"/>
      <c r="D16" s="1054"/>
      <c r="E16" s="1054"/>
      <c r="F16" s="1054"/>
      <c r="G16" s="1043"/>
      <c r="H16" s="1041"/>
      <c r="I16" s="1041"/>
      <c r="J16" s="1041"/>
      <c r="K16" s="1041"/>
      <c r="L16" s="1041"/>
      <c r="M16" s="1041"/>
      <c r="N16" s="1041"/>
      <c r="O16" s="1041"/>
      <c r="P16" s="1041"/>
      <c r="Q16" s="1041"/>
      <c r="R16" s="1041"/>
      <c r="S16" s="1041"/>
      <c r="T16" s="1041"/>
    </row>
    <row r="17" spans="2:20" ht="15">
      <c r="B17" s="1041" t="s">
        <v>453</v>
      </c>
      <c r="C17" s="1041"/>
      <c r="D17" s="1041"/>
      <c r="E17" s="1041"/>
      <c r="F17" s="1054"/>
      <c r="G17" s="1041"/>
      <c r="H17" s="1041"/>
      <c r="I17" s="1041"/>
      <c r="J17" s="1041"/>
      <c r="K17" s="1041"/>
      <c r="L17" s="1041"/>
      <c r="M17" s="1041"/>
      <c r="N17" s="1041"/>
      <c r="O17" s="1041"/>
      <c r="P17" s="1041"/>
      <c r="Q17" s="1041"/>
      <c r="R17" s="1041"/>
      <c r="S17" s="1041"/>
      <c r="T17" s="1041"/>
    </row>
    <row r="18" spans="2:20" ht="15">
      <c r="B18" s="1041" t="s">
        <v>1</v>
      </c>
      <c r="C18" s="1041"/>
      <c r="D18" s="1041"/>
      <c r="E18" s="1041"/>
      <c r="F18" s="1054"/>
      <c r="G18" s="1041"/>
      <c r="H18" s="1041"/>
      <c r="I18" s="1041"/>
      <c r="J18" s="1041"/>
      <c r="K18" s="1041"/>
      <c r="L18" s="1041"/>
      <c r="M18" s="1041"/>
      <c r="N18" s="1041"/>
      <c r="O18" s="1041"/>
      <c r="P18" s="1041"/>
      <c r="Q18" s="1041"/>
      <c r="R18" s="1041"/>
      <c r="S18" s="1041"/>
      <c r="T18" s="1041"/>
    </row>
    <row r="19" spans="2:20" ht="15">
      <c r="B19" s="1056" t="s">
        <v>450</v>
      </c>
      <c r="C19" s="1056"/>
      <c r="D19" s="1056"/>
      <c r="E19" s="1056"/>
      <c r="F19" s="1055"/>
      <c r="G19" s="1056"/>
      <c r="H19" s="1056"/>
      <c r="I19" s="1056"/>
      <c r="J19" s="1056"/>
      <c r="K19" s="1041"/>
      <c r="L19" s="1041"/>
      <c r="M19" s="1041"/>
      <c r="N19" s="1041"/>
      <c r="O19" s="1041"/>
      <c r="P19" s="1041"/>
      <c r="Q19" s="1041"/>
      <c r="R19" s="1041"/>
      <c r="S19" s="1041"/>
      <c r="T19" s="1041"/>
    </row>
    <row r="20" spans="2:20" ht="15">
      <c r="B20" s="1056" t="s">
        <v>451</v>
      </c>
      <c r="C20" s="1056"/>
      <c r="D20" s="1056"/>
      <c r="E20" s="1056"/>
      <c r="F20" s="1054"/>
      <c r="G20" s="1041"/>
      <c r="H20" s="1041"/>
      <c r="I20" s="1041"/>
      <c r="J20" s="1041"/>
      <c r="K20" s="1041"/>
      <c r="L20" s="1041"/>
      <c r="M20" s="1041"/>
      <c r="N20" s="1041"/>
      <c r="O20" s="1041"/>
      <c r="P20" s="1041"/>
      <c r="Q20" s="1041"/>
      <c r="R20" s="1041"/>
      <c r="S20" s="1041"/>
      <c r="T20" s="1041"/>
    </row>
    <row r="21" spans="2:20" ht="15">
      <c r="B21" s="1041" t="s">
        <v>2</v>
      </c>
      <c r="C21" s="1041"/>
      <c r="D21" s="1041"/>
      <c r="E21" s="1041"/>
      <c r="F21" s="1054"/>
      <c r="G21" s="1041"/>
      <c r="H21" s="1041"/>
      <c r="I21" s="1041"/>
      <c r="J21" s="1041"/>
      <c r="K21" s="1041"/>
      <c r="L21" s="1041"/>
      <c r="M21" s="1041"/>
      <c r="N21" s="1041"/>
      <c r="O21" s="1041"/>
      <c r="P21" s="1041"/>
      <c r="Q21" s="1041"/>
      <c r="R21" s="1041"/>
      <c r="S21" s="1041"/>
      <c r="T21" s="1041"/>
    </row>
    <row r="22" spans="2:20" ht="15">
      <c r="B22" s="1041" t="s">
        <v>3</v>
      </c>
      <c r="C22" s="1041"/>
      <c r="D22" s="1041"/>
      <c r="E22" s="1041"/>
      <c r="F22" s="1054"/>
      <c r="G22" s="1041"/>
      <c r="H22" s="1041"/>
      <c r="I22" s="1041"/>
      <c r="J22" s="1041"/>
      <c r="K22" s="1041"/>
      <c r="L22" s="1041"/>
      <c r="M22" s="1041"/>
      <c r="N22" s="1041"/>
      <c r="O22" s="1041"/>
      <c r="P22" s="1041"/>
      <c r="Q22" s="1041"/>
      <c r="R22" s="1041"/>
      <c r="S22" s="1041"/>
      <c r="T22" s="1041"/>
    </row>
    <row r="23" spans="2:20" ht="15">
      <c r="B23" s="1054"/>
      <c r="C23" s="1054"/>
      <c r="D23" s="1054"/>
      <c r="E23" s="1054"/>
      <c r="F23" s="1054"/>
      <c r="G23" s="1041"/>
      <c r="H23" s="1041"/>
      <c r="I23" s="1041"/>
      <c r="J23" s="1041"/>
      <c r="K23" s="1041"/>
      <c r="L23" s="1041"/>
      <c r="M23" s="1041"/>
      <c r="N23" s="1041"/>
      <c r="O23" s="1041"/>
      <c r="P23" s="1041"/>
      <c r="Q23" s="1041"/>
      <c r="R23" s="1041"/>
      <c r="S23" s="1041"/>
      <c r="T23" s="1041"/>
    </row>
    <row r="24" spans="2:20" ht="15">
      <c r="B24" s="1054"/>
      <c r="C24" s="1057"/>
      <c r="D24" s="1054"/>
      <c r="E24" s="1054"/>
      <c r="F24" s="1054"/>
      <c r="G24" s="1041"/>
      <c r="H24" s="1041"/>
      <c r="I24" s="1041"/>
      <c r="J24" s="1041"/>
      <c r="K24" s="1041"/>
      <c r="L24" s="1041"/>
      <c r="M24" s="1041"/>
      <c r="N24" s="1041"/>
      <c r="O24" s="1041"/>
      <c r="P24" s="1041"/>
      <c r="Q24" s="1041"/>
      <c r="R24" s="1041"/>
      <c r="S24" s="1041"/>
      <c r="T24" s="1041"/>
    </row>
    <row r="25" spans="2:20" ht="15">
      <c r="B25" s="1054"/>
      <c r="C25" s="1057"/>
      <c r="D25" s="1054"/>
      <c r="E25" s="1054"/>
      <c r="F25" s="1054"/>
      <c r="G25" s="1041"/>
      <c r="H25" s="1041"/>
      <c r="I25" s="1041"/>
      <c r="J25" s="1041"/>
      <c r="K25" s="1041"/>
      <c r="L25" s="1041"/>
      <c r="M25" s="1041"/>
      <c r="N25" s="1041"/>
      <c r="O25" s="1041"/>
      <c r="P25" s="1041"/>
      <c r="Q25" s="1041"/>
      <c r="R25" s="1041"/>
      <c r="S25" s="1041"/>
      <c r="T25" s="1041"/>
    </row>
    <row r="26" spans="2:20" ht="15">
      <c r="B26" s="1055" t="s">
        <v>440</v>
      </c>
      <c r="C26" s="1054"/>
      <c r="D26" s="1054"/>
      <c r="E26" s="1054"/>
      <c r="F26" s="1054"/>
      <c r="G26" s="1041"/>
      <c r="H26" s="1041"/>
      <c r="I26" s="1041"/>
      <c r="J26" s="1041"/>
      <c r="K26" s="1041"/>
      <c r="L26" s="1041"/>
      <c r="M26" s="1041"/>
      <c r="N26" s="1041"/>
      <c r="O26" s="1041"/>
      <c r="P26" s="1041"/>
      <c r="Q26" s="1041"/>
      <c r="R26" s="1041"/>
      <c r="S26" s="1041"/>
      <c r="T26" s="1041"/>
    </row>
    <row r="27" spans="2:20" ht="15">
      <c r="B27" s="1055" t="s">
        <v>445</v>
      </c>
      <c r="C27" s="1055"/>
      <c r="D27" s="1055"/>
      <c r="E27" s="1055"/>
      <c r="F27" s="1055"/>
      <c r="G27" s="1056"/>
      <c r="H27" s="1056"/>
      <c r="I27" s="1056"/>
      <c r="J27" s="1056"/>
      <c r="K27" s="1041"/>
      <c r="L27" s="1041"/>
      <c r="M27" s="1041"/>
      <c r="N27" s="1041"/>
      <c r="O27" s="1041"/>
      <c r="P27" s="1041"/>
      <c r="Q27" s="1041"/>
      <c r="R27" s="1041"/>
      <c r="S27" s="1041"/>
      <c r="T27" s="1041"/>
    </row>
    <row r="28" spans="2:20" ht="15">
      <c r="B28" s="1054" t="s">
        <v>441</v>
      </c>
      <c r="C28" s="1065" t="s">
        <v>481</v>
      </c>
      <c r="D28" s="1054"/>
      <c r="E28" s="1054"/>
      <c r="F28" s="1054"/>
      <c r="G28" s="1041"/>
      <c r="H28" s="1041"/>
      <c r="I28" s="1041"/>
      <c r="J28" s="1041"/>
      <c r="K28" s="1041"/>
      <c r="L28" s="1041"/>
      <c r="M28" s="1041"/>
      <c r="N28" s="1041"/>
      <c r="O28" s="1041"/>
      <c r="P28" s="1041"/>
      <c r="Q28" s="1041"/>
      <c r="R28" s="1041"/>
      <c r="S28" s="1041"/>
      <c r="T28" s="1041"/>
    </row>
    <row r="29" spans="2:20" ht="15">
      <c r="B29" s="1054" t="s">
        <v>454</v>
      </c>
      <c r="C29" s="1054"/>
      <c r="D29" s="1054"/>
      <c r="E29" s="1054"/>
      <c r="F29" s="1054"/>
      <c r="G29" s="1041"/>
      <c r="H29" s="1041"/>
      <c r="I29" s="1041"/>
      <c r="J29" s="1041"/>
      <c r="K29" s="1041"/>
      <c r="L29" s="1041"/>
      <c r="M29" s="1041"/>
      <c r="N29" s="1041"/>
      <c r="O29" s="1041"/>
      <c r="P29" s="1041"/>
      <c r="Q29" s="1041"/>
      <c r="R29" s="1041"/>
      <c r="S29" s="1041"/>
      <c r="T29" s="1041"/>
    </row>
    <row r="30" spans="2:20" ht="15">
      <c r="B30" s="1054"/>
      <c r="C30" s="1054"/>
      <c r="D30" s="1054"/>
      <c r="E30" s="1054"/>
      <c r="F30" s="1054"/>
      <c r="G30" s="1041"/>
      <c r="H30" s="1041"/>
      <c r="I30" s="1041"/>
      <c r="J30" s="1041"/>
      <c r="K30" s="1041"/>
      <c r="L30" s="1041"/>
      <c r="M30" s="1041"/>
      <c r="N30" s="1041"/>
      <c r="O30" s="1041"/>
      <c r="P30" s="1041"/>
      <c r="Q30" s="1041"/>
      <c r="R30" s="1041"/>
      <c r="S30" s="1041"/>
      <c r="T30" s="1041"/>
    </row>
    <row r="31" spans="2:20" ht="15">
      <c r="B31" s="1058" t="s">
        <v>442</v>
      </c>
      <c r="C31" s="1059"/>
      <c r="D31" s="1059"/>
      <c r="E31" s="1059"/>
      <c r="F31" s="1059"/>
      <c r="G31" s="1060"/>
      <c r="H31" s="1060"/>
      <c r="I31" s="1060"/>
      <c r="J31" s="1060"/>
      <c r="K31" s="1060"/>
      <c r="L31" s="1060"/>
      <c r="M31" s="1060"/>
      <c r="N31" s="1060"/>
      <c r="O31" s="1060"/>
      <c r="P31" s="1060"/>
      <c r="Q31" s="1041"/>
      <c r="R31" s="1041"/>
      <c r="S31" s="1041"/>
      <c r="T31" s="1041"/>
    </row>
    <row r="32" spans="2:20" ht="15">
      <c r="B32" s="1061" t="s">
        <v>443</v>
      </c>
      <c r="C32" s="1059"/>
      <c r="D32" s="1059"/>
      <c r="E32" s="1059"/>
      <c r="F32" s="1059"/>
      <c r="G32" s="1060"/>
      <c r="H32" s="1060"/>
      <c r="I32" s="1060"/>
      <c r="J32" s="1060"/>
      <c r="K32" s="1060"/>
      <c r="L32" s="1060"/>
      <c r="M32" s="1060"/>
      <c r="N32" s="1060"/>
      <c r="O32" s="1060"/>
      <c r="P32" s="1060"/>
      <c r="Q32" s="1041"/>
      <c r="R32" s="1041"/>
      <c r="S32" s="1041"/>
      <c r="T32" s="1041"/>
    </row>
    <row r="33" spans="2:20" ht="15.75">
      <c r="B33" s="1061" t="s">
        <v>444</v>
      </c>
      <c r="C33" s="1054"/>
      <c r="D33" s="1054"/>
      <c r="E33" s="1054"/>
      <c r="F33" s="1054"/>
      <c r="G33" s="1041"/>
      <c r="H33" s="1041"/>
      <c r="I33" s="1041"/>
      <c r="J33" s="1041"/>
      <c r="K33" s="1041"/>
      <c r="L33" s="1041"/>
      <c r="M33" s="1041"/>
      <c r="N33" s="1062"/>
      <c r="O33" s="1041"/>
      <c r="P33" s="1041"/>
      <c r="Q33" s="1041"/>
      <c r="R33" s="1041"/>
      <c r="S33" s="1041"/>
      <c r="T33" s="1041"/>
    </row>
    <row r="34" spans="2:20" ht="15.75">
      <c r="B34" s="1054"/>
      <c r="C34" s="1054"/>
      <c r="D34" s="1054"/>
      <c r="E34" s="1054"/>
      <c r="F34" s="1054"/>
      <c r="G34" s="1041"/>
      <c r="H34" s="1041"/>
      <c r="I34" s="1041"/>
      <c r="J34" s="1041"/>
      <c r="K34" s="1041"/>
      <c r="L34" s="1041"/>
      <c r="M34" s="1041"/>
      <c r="N34" s="1062"/>
      <c r="O34" s="1041"/>
      <c r="P34" s="1041"/>
      <c r="Q34" s="1041"/>
      <c r="R34" s="1041"/>
      <c r="S34" s="1041"/>
      <c r="T34" s="1041"/>
    </row>
    <row r="35" spans="2:20" ht="15.75">
      <c r="B35" s="1041"/>
      <c r="C35" s="1041"/>
      <c r="D35" s="1041"/>
      <c r="E35" s="1041"/>
      <c r="F35" s="1041"/>
      <c r="G35" s="1041"/>
      <c r="H35" s="1041"/>
      <c r="I35" s="1041"/>
      <c r="J35" s="1041"/>
      <c r="K35" s="1041"/>
      <c r="L35" s="1041"/>
      <c r="M35" s="1041"/>
      <c r="N35" s="1062"/>
      <c r="O35" s="1041"/>
      <c r="P35" s="1041"/>
      <c r="Q35" s="1041"/>
      <c r="R35" s="1041"/>
      <c r="S35" s="1041"/>
      <c r="T35" s="1041"/>
    </row>
    <row r="36" spans="2:20" ht="15.75">
      <c r="B36" s="1041"/>
      <c r="C36" s="1041"/>
      <c r="D36" s="1041"/>
      <c r="E36" s="1041"/>
      <c r="F36" s="1041"/>
      <c r="G36" s="1041"/>
      <c r="H36" s="1041"/>
      <c r="I36" s="1041"/>
      <c r="J36" s="1041"/>
      <c r="K36" s="1041"/>
      <c r="L36" s="1041"/>
      <c r="M36" s="1041"/>
      <c r="N36" s="1062"/>
      <c r="O36" s="1041"/>
      <c r="P36" s="1041"/>
      <c r="Q36" s="1041"/>
      <c r="R36" s="1041"/>
      <c r="S36" s="1041"/>
      <c r="T36" s="1041"/>
    </row>
    <row r="37" spans="2:20" ht="15.75">
      <c r="B37" s="1063"/>
      <c r="C37" s="1063"/>
      <c r="D37" s="1063"/>
      <c r="E37" s="1063"/>
      <c r="F37" s="1063"/>
      <c r="G37" s="1063"/>
      <c r="H37" s="1063"/>
      <c r="I37" s="1063"/>
      <c r="J37" s="1063"/>
      <c r="K37" s="1063"/>
      <c r="N37" s="1064"/>
    </row>
    <row r="38" spans="2:20" ht="15.75">
      <c r="B38" s="1063"/>
      <c r="C38" s="1063"/>
      <c r="D38" s="1063"/>
      <c r="E38" s="1063"/>
      <c r="F38" s="1063"/>
      <c r="G38" s="1063"/>
      <c r="H38" s="1063"/>
      <c r="I38" s="1063"/>
      <c r="J38" s="1063"/>
      <c r="K38" s="1063"/>
      <c r="N38" s="1064"/>
    </row>
    <row r="39" spans="2:20">
      <c r="B39" s="1063"/>
      <c r="C39" s="1063"/>
      <c r="D39" s="1063"/>
      <c r="E39" s="1063"/>
      <c r="F39" s="1063"/>
      <c r="G39" s="1063"/>
      <c r="H39" s="1063"/>
      <c r="I39" s="1063"/>
      <c r="J39" s="1063"/>
      <c r="K39" s="1063"/>
    </row>
    <row r="40" spans="2:20">
      <c r="B40" s="1063"/>
      <c r="C40" s="1063"/>
      <c r="D40" s="1063"/>
      <c r="E40" s="1063"/>
      <c r="F40" s="1063"/>
      <c r="G40" s="1063"/>
      <c r="H40" s="1063"/>
      <c r="I40" s="1063"/>
      <c r="J40" s="1063"/>
      <c r="K40" s="1063"/>
    </row>
    <row r="41" spans="2:20">
      <c r="B41" s="1063"/>
      <c r="C41" s="1063"/>
      <c r="D41" s="1063"/>
      <c r="E41" s="1063"/>
      <c r="F41" s="1063"/>
      <c r="G41" s="1063"/>
      <c r="H41" s="1063"/>
      <c r="I41" s="1063"/>
      <c r="J41" s="1063"/>
      <c r="K41" s="1063"/>
    </row>
    <row r="42" spans="2:20">
      <c r="B42" s="1063"/>
      <c r="C42" s="1063"/>
      <c r="D42" s="1063"/>
      <c r="E42" s="1063"/>
      <c r="F42" s="1063"/>
      <c r="G42" s="1063"/>
      <c r="H42" s="1063"/>
      <c r="I42" s="1063"/>
      <c r="J42" s="1063"/>
      <c r="K42" s="1063"/>
    </row>
    <row r="43" spans="2:20">
      <c r="B43" s="1063"/>
      <c r="C43" s="1063"/>
      <c r="D43" s="1063"/>
      <c r="E43" s="1063"/>
      <c r="F43" s="1063"/>
      <c r="G43" s="1063"/>
      <c r="H43" s="1063"/>
      <c r="I43" s="1063"/>
      <c r="J43" s="1063"/>
      <c r="K43" s="106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58" customWidth="1"/>
    <col min="2" max="2" width="11.28515625" style="958" customWidth="1"/>
    <col min="3" max="4" width="12" style="958" bestFit="1" customWidth="1"/>
    <col min="5" max="5" width="8.85546875" style="958" bestFit="1" customWidth="1"/>
    <col min="6" max="6" width="12.140625" style="958" bestFit="1" customWidth="1"/>
    <col min="7" max="7" width="9.85546875" style="958" bestFit="1" customWidth="1"/>
    <col min="8" max="8" width="11.5703125" style="958" bestFit="1" customWidth="1"/>
    <col min="9" max="9" width="13" style="958" customWidth="1"/>
    <col min="10" max="10" width="14" style="958" customWidth="1"/>
    <col min="11" max="11" width="11.7109375" style="958" customWidth="1"/>
    <col min="12" max="12" width="13.140625" style="958" customWidth="1"/>
    <col min="13" max="16384" width="9.140625" style="958"/>
  </cols>
  <sheetData>
    <row r="1" spans="1:18" ht="31.5" customHeight="1" thickBot="1">
      <c r="A1" s="1356" t="s">
        <v>63</v>
      </c>
      <c r="B1" s="1356"/>
      <c r="C1" s="1356"/>
      <c r="D1" s="1356"/>
      <c r="E1" s="1356"/>
      <c r="F1" s="1356"/>
      <c r="G1" s="1356"/>
      <c r="H1" s="1356"/>
      <c r="I1" s="1356"/>
      <c r="J1" s="1356"/>
      <c r="K1" s="1356"/>
      <c r="L1" s="1356"/>
      <c r="M1" s="895"/>
    </row>
    <row r="2" spans="1:18" ht="16.5" thickBot="1">
      <c r="A2" s="959"/>
      <c r="B2" s="960"/>
      <c r="C2" s="960"/>
      <c r="D2" s="960"/>
      <c r="E2" s="961" t="s">
        <v>4</v>
      </c>
      <c r="F2" s="962"/>
      <c r="G2" s="960"/>
      <c r="H2" s="960"/>
      <c r="I2" s="960"/>
      <c r="J2" s="960"/>
      <c r="K2" s="960"/>
      <c r="L2" s="963"/>
      <c r="M2" s="964"/>
    </row>
    <row r="3" spans="1:18" ht="39" customHeight="1" thickBot="1">
      <c r="A3" s="896"/>
      <c r="B3" s="1362" t="s">
        <v>70</v>
      </c>
      <c r="C3" s="1363"/>
      <c r="D3" s="1363"/>
      <c r="E3" s="1363"/>
      <c r="F3" s="1363"/>
      <c r="G3" s="1364"/>
      <c r="H3" s="1358" t="s">
        <v>50</v>
      </c>
      <c r="I3" s="1359"/>
      <c r="J3" s="1365" t="s">
        <v>437</v>
      </c>
      <c r="K3" s="1360" t="s">
        <v>51</v>
      </c>
      <c r="L3" s="1361"/>
      <c r="M3" s="964"/>
    </row>
    <row r="4" spans="1:18" ht="31.5">
      <c r="A4" s="897" t="s">
        <v>52</v>
      </c>
      <c r="B4" s="898" t="s">
        <v>53</v>
      </c>
      <c r="C4" s="899" t="s">
        <v>60</v>
      </c>
      <c r="D4" s="899" t="s">
        <v>61</v>
      </c>
      <c r="E4" s="900"/>
      <c r="F4" s="901" t="s">
        <v>346</v>
      </c>
      <c r="G4" s="902"/>
      <c r="H4" s="903" t="s">
        <v>54</v>
      </c>
      <c r="I4" s="904" t="s">
        <v>65</v>
      </c>
      <c r="J4" s="1366"/>
      <c r="K4" s="905" t="s">
        <v>49</v>
      </c>
      <c r="L4" s="906" t="s">
        <v>57</v>
      </c>
      <c r="M4" s="964"/>
      <c r="O4" s="964"/>
    </row>
    <row r="5" spans="1:18" ht="21" customHeight="1" thickBot="1">
      <c r="A5" s="907"/>
      <c r="B5" s="1175" t="s">
        <v>489</v>
      </c>
      <c r="C5" s="1175" t="s">
        <v>489</v>
      </c>
      <c r="D5" s="1175" t="s">
        <v>489</v>
      </c>
      <c r="E5" s="908" t="s">
        <v>90</v>
      </c>
      <c r="F5" s="909" t="s">
        <v>345</v>
      </c>
      <c r="G5" s="910" t="s">
        <v>55</v>
      </c>
      <c r="H5" s="1175" t="s">
        <v>489</v>
      </c>
      <c r="I5" s="911" t="s">
        <v>64</v>
      </c>
      <c r="J5" s="912"/>
      <c r="K5" s="1175" t="s">
        <v>489</v>
      </c>
      <c r="L5" s="913" t="s">
        <v>56</v>
      </c>
      <c r="M5" s="964"/>
    </row>
    <row r="6" spans="1:18" ht="28.5" customHeight="1" thickBot="1">
      <c r="A6" s="966" t="s">
        <v>18</v>
      </c>
      <c r="B6" s="914">
        <v>10.802913795042254</v>
      </c>
      <c r="C6" s="915">
        <v>20855.045936375005</v>
      </c>
      <c r="D6" s="915">
        <v>21272.146855102506</v>
      </c>
      <c r="E6" s="916">
        <v>-0.86878724713353794</v>
      </c>
      <c r="F6" s="917">
        <v>0.18537148786396637</v>
      </c>
      <c r="G6" s="918">
        <v>-3.2519531002061584</v>
      </c>
      <c r="H6" s="919">
        <v>320.73616550116549</v>
      </c>
      <c r="I6" s="916">
        <v>7.2605399039119889E-2</v>
      </c>
      <c r="J6" s="919">
        <v>-1.7857142857142856</v>
      </c>
      <c r="K6" s="920">
        <v>100</v>
      </c>
      <c r="L6" s="921" t="s">
        <v>19</v>
      </c>
    </row>
    <row r="7" spans="1:18" ht="25.5" customHeight="1">
      <c r="A7" s="967" t="s">
        <v>73</v>
      </c>
      <c r="B7" s="922">
        <v>11.364184182667048</v>
      </c>
      <c r="C7" s="923">
        <v>21083.829652443503</v>
      </c>
      <c r="D7" s="923">
        <v>21505.506245492372</v>
      </c>
      <c r="E7" s="924">
        <v>3.0039029197859732</v>
      </c>
      <c r="F7" s="925">
        <v>0.41655316068416359</v>
      </c>
      <c r="G7" s="926">
        <v>0.39709723201524522</v>
      </c>
      <c r="H7" s="927">
        <v>248.62068965517241</v>
      </c>
      <c r="I7" s="925">
        <v>-5.4950594877999661</v>
      </c>
      <c r="J7" s="928">
        <v>123.07692307692308</v>
      </c>
      <c r="K7" s="928">
        <v>0.16899766899766902</v>
      </c>
      <c r="L7" s="929">
        <v>9.4592907092907116E-2</v>
      </c>
    </row>
    <row r="8" spans="1:18" ht="24" customHeight="1">
      <c r="A8" s="968" t="s">
        <v>74</v>
      </c>
      <c r="B8" s="930">
        <v>11.652352424644832</v>
      </c>
      <c r="C8" s="931">
        <v>21861.82443648186</v>
      </c>
      <c r="D8" s="931">
        <v>22299.060925211499</v>
      </c>
      <c r="E8" s="932">
        <v>-0.20655013448473078</v>
      </c>
      <c r="F8" s="933">
        <v>-0.11458547221952541</v>
      </c>
      <c r="G8" s="934">
        <v>-3.7406803033268528</v>
      </c>
      <c r="H8" s="935">
        <v>355.62809175531919</v>
      </c>
      <c r="I8" s="936">
        <v>0.21068919582266579</v>
      </c>
      <c r="J8" s="937">
        <v>-5.2001260636621494</v>
      </c>
      <c r="K8" s="937">
        <v>35.058275058275058</v>
      </c>
      <c r="L8" s="938">
        <v>-1.2626956376956358</v>
      </c>
      <c r="R8" s="964"/>
    </row>
    <row r="9" spans="1:18" ht="24" customHeight="1">
      <c r="A9" s="968" t="s">
        <v>75</v>
      </c>
      <c r="B9" s="930">
        <v>11.539832935944821</v>
      </c>
      <c r="C9" s="931">
        <v>21650.718453930247</v>
      </c>
      <c r="D9" s="931">
        <v>22083.732823008853</v>
      </c>
      <c r="E9" s="932">
        <v>-1.1308293035820658</v>
      </c>
      <c r="F9" s="933">
        <v>-0.59544551861133777</v>
      </c>
      <c r="G9" s="934">
        <v>-3.9647418604412445</v>
      </c>
      <c r="H9" s="939">
        <v>397.51508718726308</v>
      </c>
      <c r="I9" s="933">
        <v>-0.26974832314252656</v>
      </c>
      <c r="J9" s="940">
        <v>7.761437908496732</v>
      </c>
      <c r="K9" s="940">
        <v>7.6864801864801864</v>
      </c>
      <c r="L9" s="941">
        <v>0.68098568098568091</v>
      </c>
    </row>
    <row r="10" spans="1:18" ht="24" customHeight="1">
      <c r="A10" s="968" t="s">
        <v>76</v>
      </c>
      <c r="B10" s="942" t="s">
        <v>71</v>
      </c>
      <c r="C10" s="943" t="s">
        <v>480</v>
      </c>
      <c r="D10" s="943" t="s">
        <v>480</v>
      </c>
      <c r="E10" s="944" t="s">
        <v>71</v>
      </c>
      <c r="F10" s="945" t="s">
        <v>71</v>
      </c>
      <c r="G10" s="946" t="s">
        <v>71</v>
      </c>
      <c r="H10" s="947" t="s">
        <v>480</v>
      </c>
      <c r="I10" s="944" t="s">
        <v>71</v>
      </c>
      <c r="J10" s="948" t="s">
        <v>71</v>
      </c>
      <c r="K10" s="948">
        <v>0.22727272727272727</v>
      </c>
      <c r="L10" s="949" t="s">
        <v>71</v>
      </c>
    </row>
    <row r="11" spans="1:18" ht="24" customHeight="1">
      <c r="A11" s="968" t="s">
        <v>69</v>
      </c>
      <c r="B11" s="930">
        <v>8.9583587813629073</v>
      </c>
      <c r="C11" s="931">
        <v>18394.987230724655</v>
      </c>
      <c r="D11" s="931">
        <v>18762.886975339148</v>
      </c>
      <c r="E11" s="932">
        <v>-7.8272510118164759E-2</v>
      </c>
      <c r="F11" s="933">
        <v>0.71524669843585054</v>
      </c>
      <c r="G11" s="934">
        <v>-6.3123917814727744</v>
      </c>
      <c r="H11" s="939">
        <v>285.78474042999477</v>
      </c>
      <c r="I11" s="933">
        <v>0.19380440710715746</v>
      </c>
      <c r="J11" s="940">
        <v>7.0746771476698482</v>
      </c>
      <c r="K11" s="940">
        <v>33.33916083916084</v>
      </c>
      <c r="L11" s="941">
        <v>2.7588036963036942</v>
      </c>
    </row>
    <row r="12" spans="1:18" ht="24" customHeight="1" thickBot="1">
      <c r="A12" s="969" t="s">
        <v>77</v>
      </c>
      <c r="B12" s="950">
        <v>11.426052584256869</v>
      </c>
      <c r="C12" s="951">
        <v>22058.016571924458</v>
      </c>
      <c r="D12" s="951">
        <v>22499.176903362946</v>
      </c>
      <c r="E12" s="952">
        <v>-0.90727822128488234</v>
      </c>
      <c r="F12" s="953">
        <v>-0.38541999454963405</v>
      </c>
      <c r="G12" s="954">
        <v>1.7572336942299327</v>
      </c>
      <c r="H12" s="955">
        <v>293.13847869177403</v>
      </c>
      <c r="I12" s="953">
        <v>3.0670942609496855E-2</v>
      </c>
      <c r="J12" s="956">
        <v>-10.885405166703467</v>
      </c>
      <c r="K12" s="956">
        <v>23.519813519813521</v>
      </c>
      <c r="L12" s="957">
        <v>-2.4016608391608401</v>
      </c>
    </row>
    <row r="13" spans="1:18">
      <c r="A13" s="970"/>
      <c r="B13" s="971"/>
    </row>
    <row r="14" spans="1:18" ht="46.5" customHeight="1">
      <c r="A14" s="1357" t="s">
        <v>446</v>
      </c>
      <c r="B14" s="1357"/>
      <c r="C14" s="1357"/>
      <c r="D14" s="1357"/>
      <c r="E14" s="1357"/>
      <c r="F14" s="1357"/>
      <c r="G14" s="1357"/>
      <c r="H14" s="1357"/>
      <c r="I14" s="1357"/>
      <c r="J14" s="1357"/>
      <c r="K14" s="1357"/>
      <c r="L14" s="1357"/>
    </row>
    <row r="15" spans="1:18" ht="33.75" customHeight="1">
      <c r="A15" s="1357" t="s">
        <v>447</v>
      </c>
      <c r="B15" s="1357"/>
      <c r="C15" s="1357"/>
      <c r="D15" s="1357"/>
      <c r="E15" s="1357"/>
      <c r="F15" s="1357"/>
      <c r="G15" s="1357"/>
      <c r="H15" s="1357"/>
      <c r="I15" s="1357"/>
      <c r="J15" s="1357"/>
      <c r="K15" s="1357"/>
      <c r="L15" s="1357"/>
    </row>
    <row r="16" spans="1:18">
      <c r="A16" s="1357" t="s">
        <v>91</v>
      </c>
      <c r="B16" s="1357"/>
      <c r="C16" s="1357"/>
      <c r="D16" s="1357"/>
      <c r="E16" s="1357"/>
      <c r="F16" s="1357"/>
      <c r="G16" s="1357"/>
      <c r="H16" s="1357"/>
      <c r="I16" s="1357"/>
      <c r="J16" s="1357"/>
      <c r="K16" s="1357"/>
      <c r="L16" s="1357"/>
    </row>
    <row r="17" spans="1:7">
      <c r="A17" s="972" t="s">
        <v>448</v>
      </c>
      <c r="B17" s="972"/>
      <c r="C17" s="972"/>
      <c r="D17" s="972"/>
      <c r="E17" s="972"/>
      <c r="F17" s="972"/>
      <c r="G17" s="972"/>
    </row>
    <row r="18" spans="1:7">
      <c r="A18" s="972"/>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6"/>
  <sheetViews>
    <sheetView showGridLines="0" workbookViewId="0">
      <selection activeCell="AB37" sqref="AB37"/>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23"/>
      <c r="B42" s="3"/>
      <c r="C42" s="3"/>
      <c r="D42" s="3"/>
      <c r="E42" s="3"/>
      <c r="F42" s="3"/>
      <c r="G42" s="3"/>
    </row>
    <row r="46" spans="1:7">
      <c r="A46" s="623" t="s">
        <v>255</v>
      </c>
      <c r="B46" s="3"/>
      <c r="C46" s="3"/>
      <c r="D46" s="3"/>
      <c r="E46" s="3"/>
      <c r="F46" s="3"/>
      <c r="G46"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58" customWidth="1"/>
    <col min="2" max="2" width="11.5703125" style="958" customWidth="1"/>
    <col min="3" max="3" width="13" style="958" customWidth="1"/>
    <col min="4" max="4" width="12.140625" style="958" customWidth="1"/>
    <col min="5" max="5" width="8.7109375" style="958" customWidth="1"/>
    <col min="6" max="6" width="12.7109375" style="958" customWidth="1"/>
    <col min="7" max="7" width="9.28515625" style="958" customWidth="1"/>
    <col min="8" max="8" width="12" style="958" customWidth="1"/>
    <col min="9" max="9" width="11.7109375" style="958" customWidth="1"/>
    <col min="10" max="10" width="11.5703125" style="958" bestFit="1" customWidth="1"/>
    <col min="11" max="11" width="12.42578125" style="958" customWidth="1"/>
    <col min="12" max="16384" width="9.140625" style="958"/>
  </cols>
  <sheetData>
    <row r="1" spans="1:11" ht="31.5" customHeight="1" thickBot="1">
      <c r="A1" s="1356" t="s">
        <v>62</v>
      </c>
      <c r="B1" s="1356"/>
      <c r="C1" s="1356"/>
      <c r="D1" s="1356"/>
      <c r="E1" s="1356"/>
      <c r="F1" s="1356"/>
      <c r="G1" s="1356"/>
      <c r="H1" s="1356"/>
      <c r="I1" s="1356"/>
      <c r="J1" s="1356"/>
      <c r="K1" s="973"/>
    </row>
    <row r="2" spans="1:11" ht="16.5" thickBot="1">
      <c r="A2" s="1380" t="s">
        <v>245</v>
      </c>
      <c r="B2" s="1381"/>
      <c r="C2" s="1381"/>
      <c r="D2" s="1381"/>
      <c r="E2" s="1381"/>
      <c r="F2" s="1381"/>
      <c r="G2" s="1381"/>
      <c r="H2" s="1381"/>
      <c r="I2" s="1381"/>
      <c r="J2" s="1382"/>
    </row>
    <row r="3" spans="1:11" ht="32.25" thickBot="1">
      <c r="A3" s="982"/>
      <c r="B3" s="974"/>
      <c r="C3" s="975" t="s">
        <v>58</v>
      </c>
      <c r="D3" s="983"/>
      <c r="E3" s="984"/>
      <c r="F3" s="985" t="s">
        <v>234</v>
      </c>
      <c r="G3" s="986" t="s">
        <v>235</v>
      </c>
      <c r="H3" s="987" t="s">
        <v>65</v>
      </c>
      <c r="I3" s="985" t="s">
        <v>236</v>
      </c>
      <c r="J3" s="986" t="s">
        <v>237</v>
      </c>
    </row>
    <row r="4" spans="1:11" ht="31.5">
      <c r="A4" s="988" t="s">
        <v>52</v>
      </c>
      <c r="B4" s="989" t="s">
        <v>59</v>
      </c>
      <c r="C4" s="990" t="s">
        <v>60</v>
      </c>
      <c r="D4" s="899" t="s">
        <v>61</v>
      </c>
      <c r="E4" s="991" t="s">
        <v>66</v>
      </c>
      <c r="F4" s="992" t="s">
        <v>54</v>
      </c>
      <c r="G4" s="993" t="s">
        <v>48</v>
      </c>
      <c r="H4" s="994" t="s">
        <v>67</v>
      </c>
      <c r="I4" s="995" t="s">
        <v>49</v>
      </c>
      <c r="J4" s="894" t="s">
        <v>66</v>
      </c>
    </row>
    <row r="5" spans="1:11" ht="32.25" thickBot="1">
      <c r="A5" s="996"/>
      <c r="B5" s="1175" t="s">
        <v>489</v>
      </c>
      <c r="C5" s="997" t="s">
        <v>489</v>
      </c>
      <c r="D5" s="997" t="s">
        <v>489</v>
      </c>
      <c r="E5" s="998" t="s">
        <v>49</v>
      </c>
      <c r="F5" s="965" t="s">
        <v>489</v>
      </c>
      <c r="G5" s="999" t="s">
        <v>68</v>
      </c>
      <c r="H5" s="1000" t="s">
        <v>64</v>
      </c>
      <c r="I5" s="965" t="s">
        <v>489</v>
      </c>
      <c r="J5" s="1001" t="s">
        <v>56</v>
      </c>
    </row>
    <row r="6" spans="1:11" ht="16.5" thickBot="1">
      <c r="A6" s="976" t="s">
        <v>240</v>
      </c>
      <c r="B6" s="1066"/>
      <c r="C6" s="1066"/>
      <c r="D6" s="1066"/>
      <c r="E6" s="1066"/>
      <c r="F6" s="1066"/>
      <c r="G6" s="1066"/>
      <c r="H6" s="1066"/>
      <c r="I6" s="977"/>
      <c r="J6" s="978"/>
    </row>
    <row r="7" spans="1:11" ht="16.5" thickBot="1">
      <c r="A7" s="1002" t="s">
        <v>18</v>
      </c>
      <c r="B7" s="1003">
        <v>10.880278443657872</v>
      </c>
      <c r="C7" s="1004">
        <v>21004.398539880061</v>
      </c>
      <c r="D7" s="1068">
        <v>21424.486510677663</v>
      </c>
      <c r="E7" s="1005">
        <v>-0.46083183494834634</v>
      </c>
      <c r="F7" s="1006">
        <v>324.59597202122524</v>
      </c>
      <c r="G7" s="1005">
        <v>0.42382347132548287</v>
      </c>
      <c r="H7" s="1005">
        <v>3.8057085628442664</v>
      </c>
      <c r="I7" s="1005">
        <v>100</v>
      </c>
      <c r="J7" s="1007" t="s">
        <v>19</v>
      </c>
    </row>
    <row r="8" spans="1:11">
      <c r="A8" s="1008" t="s">
        <v>73</v>
      </c>
      <c r="B8" s="1009">
        <v>11.567620930535693</v>
      </c>
      <c r="C8" s="1010">
        <v>21461.263321958613</v>
      </c>
      <c r="D8" s="1069">
        <v>21890.488588397788</v>
      </c>
      <c r="E8" s="1011">
        <v>7.2213111677328978</v>
      </c>
      <c r="F8" s="1012">
        <v>278.49230769230769</v>
      </c>
      <c r="G8" s="1013">
        <v>4.8032984165450276</v>
      </c>
      <c r="H8" s="1013">
        <v>85.714285714285708</v>
      </c>
      <c r="I8" s="1014">
        <v>0.15677761698022191</v>
      </c>
      <c r="J8" s="1015">
        <v>6.914616980946578E-2</v>
      </c>
    </row>
    <row r="9" spans="1:11">
      <c r="A9" s="968" t="s">
        <v>74</v>
      </c>
      <c r="B9" s="1016">
        <v>11.642919320616217</v>
      </c>
      <c r="C9" s="1017">
        <v>21844.126305096088</v>
      </c>
      <c r="D9" s="1070">
        <v>22281.008831198011</v>
      </c>
      <c r="E9" s="1018">
        <v>0.58474304468228322</v>
      </c>
      <c r="F9" s="1019">
        <v>355.59892835272507</v>
      </c>
      <c r="G9" s="1020">
        <v>0.25608043759520899</v>
      </c>
      <c r="H9" s="1020">
        <v>4.7466324567030149</v>
      </c>
      <c r="I9" s="1020">
        <v>39.387361312108055</v>
      </c>
      <c r="J9" s="1021">
        <v>0.35381098661982691</v>
      </c>
    </row>
    <row r="10" spans="1:11">
      <c r="A10" s="968" t="s">
        <v>75</v>
      </c>
      <c r="B10" s="1016">
        <v>11.497134705866499</v>
      </c>
      <c r="C10" s="1017">
        <v>21570.609204252341</v>
      </c>
      <c r="D10" s="1070">
        <v>22002.021388337387</v>
      </c>
      <c r="E10" s="1018">
        <v>-1.2955569369550579</v>
      </c>
      <c r="F10" s="1019">
        <v>398.71258191349926</v>
      </c>
      <c r="G10" s="1020">
        <v>-0.34352945937417001</v>
      </c>
      <c r="H10" s="1020">
        <v>5.532503457814661</v>
      </c>
      <c r="I10" s="1020">
        <v>9.2016401350699475</v>
      </c>
      <c r="J10" s="1021">
        <v>0.15056352014756413</v>
      </c>
    </row>
    <row r="11" spans="1:11">
      <c r="A11" s="968" t="s">
        <v>76</v>
      </c>
      <c r="B11" s="1022" t="s">
        <v>71</v>
      </c>
      <c r="C11" s="1017" t="s">
        <v>71</v>
      </c>
      <c r="D11" s="1070" t="s">
        <v>71</v>
      </c>
      <c r="E11" s="1018" t="s">
        <v>71</v>
      </c>
      <c r="F11" s="1019" t="s">
        <v>71</v>
      </c>
      <c r="G11" s="1020" t="s">
        <v>71</v>
      </c>
      <c r="H11" s="1020" t="s">
        <v>71</v>
      </c>
      <c r="I11" s="1020" t="s">
        <v>71</v>
      </c>
      <c r="J11" s="1021" t="s">
        <v>71</v>
      </c>
    </row>
    <row r="12" spans="1:11">
      <c r="A12" s="968" t="s">
        <v>69</v>
      </c>
      <c r="B12" s="1016">
        <v>8.8627318499539882</v>
      </c>
      <c r="C12" s="1017">
        <v>18198.628028652955</v>
      </c>
      <c r="D12" s="1070">
        <v>18562.600589226015</v>
      </c>
      <c r="E12" s="1018">
        <v>0.56075290738666228</v>
      </c>
      <c r="F12" s="1019">
        <v>282.62542147293698</v>
      </c>
      <c r="G12" s="1020">
        <v>1.1610713920351334</v>
      </c>
      <c r="H12" s="1020">
        <v>14.242270653826662</v>
      </c>
      <c r="I12" s="1020">
        <v>27.182826821032318</v>
      </c>
      <c r="J12" s="1021">
        <v>2.4832774970463412</v>
      </c>
    </row>
    <row r="13" spans="1:11" ht="16.5" thickBot="1">
      <c r="A13" s="969" t="s">
        <v>77</v>
      </c>
      <c r="B13" s="1023">
        <v>11.445272620742367</v>
      </c>
      <c r="C13" s="1024">
        <v>22095.120889464029</v>
      </c>
      <c r="D13" s="1071">
        <v>22537.023307253312</v>
      </c>
      <c r="E13" s="1025">
        <v>-0.92216391918524732</v>
      </c>
      <c r="F13" s="1026">
        <v>293.23041082164332</v>
      </c>
      <c r="G13" s="1027">
        <v>0.27913961168559209</v>
      </c>
      <c r="H13" s="1027">
        <v>-7.8910936778957081</v>
      </c>
      <c r="I13" s="1027">
        <v>24.071394114809454</v>
      </c>
      <c r="J13" s="1028">
        <v>-3.0567981736231964</v>
      </c>
    </row>
    <row r="14" spans="1:11" ht="16.5" thickBot="1">
      <c r="A14" s="976" t="s">
        <v>238</v>
      </c>
      <c r="B14" s="1066"/>
      <c r="C14" s="1066"/>
      <c r="D14" s="1072"/>
      <c r="E14" s="1066"/>
      <c r="F14" s="1066"/>
      <c r="G14" s="1066"/>
      <c r="H14" s="1066"/>
      <c r="I14" s="977"/>
      <c r="J14" s="978"/>
    </row>
    <row r="15" spans="1:11" ht="16.5" thickBot="1">
      <c r="A15" s="1002" t="s">
        <v>18</v>
      </c>
      <c r="B15" s="1029">
        <v>10.792859844582848</v>
      </c>
      <c r="C15" s="1030">
        <v>20835.636765603955</v>
      </c>
      <c r="D15" s="1073">
        <v>21252.349500916032</v>
      </c>
      <c r="E15" s="1005">
        <v>-1.3184375210984758</v>
      </c>
      <c r="F15" s="1005">
        <v>320.77306970928413</v>
      </c>
      <c r="G15" s="1005">
        <v>-5.3871417858785117E-2</v>
      </c>
      <c r="H15" s="1005">
        <v>-12.103310894353619</v>
      </c>
      <c r="I15" s="1005">
        <v>100</v>
      </c>
      <c r="J15" s="1007" t="s">
        <v>19</v>
      </c>
    </row>
    <row r="16" spans="1:11">
      <c r="A16" s="1008" t="s">
        <v>73</v>
      </c>
      <c r="B16" s="1031">
        <v>11.159046982342021</v>
      </c>
      <c r="C16" s="1010">
        <v>20703.241154623414</v>
      </c>
      <c r="D16" s="1069">
        <v>21117.305977715881</v>
      </c>
      <c r="E16" s="1011">
        <v>-1.4563252114384388</v>
      </c>
      <c r="F16" s="1012">
        <v>224.35000000000002</v>
      </c>
      <c r="G16" s="1013">
        <v>-13.717069418626998</v>
      </c>
      <c r="H16" s="1013">
        <v>166.66666666666669</v>
      </c>
      <c r="I16" s="1014">
        <v>0.25007814942169426</v>
      </c>
      <c r="J16" s="1015">
        <v>0.1676492443523166</v>
      </c>
    </row>
    <row r="17" spans="1:10">
      <c r="A17" s="968" t="s">
        <v>74</v>
      </c>
      <c r="B17" s="1016">
        <v>11.692314326880853</v>
      </c>
      <c r="C17" s="1017">
        <v>21936.799862815857</v>
      </c>
      <c r="D17" s="1070">
        <v>22375.535860072174</v>
      </c>
      <c r="E17" s="1018">
        <v>-0.87440111742418569</v>
      </c>
      <c r="F17" s="1019">
        <v>356.84695490469551</v>
      </c>
      <c r="G17" s="1020">
        <v>0.33938603222077024</v>
      </c>
      <c r="H17" s="1020">
        <v>-19.438202247191011</v>
      </c>
      <c r="I17" s="1020">
        <v>33.619881212879029</v>
      </c>
      <c r="J17" s="1021">
        <v>-3.0609815429940355</v>
      </c>
    </row>
    <row r="18" spans="1:10">
      <c r="A18" s="968" t="s">
        <v>75</v>
      </c>
      <c r="B18" s="1016">
        <v>11.62939606926952</v>
      </c>
      <c r="C18" s="1017">
        <v>21818.754351349944</v>
      </c>
      <c r="D18" s="1070">
        <v>22255.129438376942</v>
      </c>
      <c r="E18" s="1018">
        <v>-0.60819774176624875</v>
      </c>
      <c r="F18" s="1019">
        <v>396.55463659147864</v>
      </c>
      <c r="G18" s="1020">
        <v>-0.51166862863392781</v>
      </c>
      <c r="H18" s="1020">
        <v>6.6844919786096257</v>
      </c>
      <c r="I18" s="1020">
        <v>6.2363238512035011</v>
      </c>
      <c r="J18" s="1021">
        <v>1.0982554352122937</v>
      </c>
    </row>
    <row r="19" spans="1:10">
      <c r="A19" s="968" t="s">
        <v>76</v>
      </c>
      <c r="B19" s="1022" t="s">
        <v>71</v>
      </c>
      <c r="C19" s="1017" t="s">
        <v>176</v>
      </c>
      <c r="D19" s="1070" t="s">
        <v>176</v>
      </c>
      <c r="E19" s="1018" t="s">
        <v>71</v>
      </c>
      <c r="F19" s="1019" t="s">
        <v>176</v>
      </c>
      <c r="G19" s="1020" t="s">
        <v>71</v>
      </c>
      <c r="H19" s="1020" t="s">
        <v>71</v>
      </c>
      <c r="I19" s="1020" t="s">
        <v>71</v>
      </c>
      <c r="J19" s="1021" t="s">
        <v>71</v>
      </c>
    </row>
    <row r="20" spans="1:10">
      <c r="A20" s="968" t="s">
        <v>69</v>
      </c>
      <c r="B20" s="1016">
        <v>8.9776160244326242</v>
      </c>
      <c r="C20" s="1017">
        <v>18434.529824296969</v>
      </c>
      <c r="D20" s="1070">
        <v>18803.220420782909</v>
      </c>
      <c r="E20" s="1018">
        <v>-0.18478287443727501</v>
      </c>
      <c r="F20" s="1019">
        <v>291.52142857142854</v>
      </c>
      <c r="G20" s="1020">
        <v>-0.30364245102082993</v>
      </c>
      <c r="H20" s="1020">
        <v>-0.60606060606060608</v>
      </c>
      <c r="I20" s="1020">
        <v>35.886214442013134</v>
      </c>
      <c r="J20" s="1021">
        <v>4.151085990302736</v>
      </c>
    </row>
    <row r="21" spans="1:10" ht="16.5" thickBot="1">
      <c r="A21" s="969" t="s">
        <v>77</v>
      </c>
      <c r="B21" s="1023">
        <v>11.478040339442845</v>
      </c>
      <c r="C21" s="1024">
        <v>22158.379033673446</v>
      </c>
      <c r="D21" s="1071">
        <v>22601.546614346913</v>
      </c>
      <c r="E21" s="1025">
        <v>-0.88163201264919877</v>
      </c>
      <c r="F21" s="1026">
        <v>293.13293253173015</v>
      </c>
      <c r="G21" s="1027">
        <v>0.41265152255512427</v>
      </c>
      <c r="H21" s="1027">
        <v>-21.293375394321767</v>
      </c>
      <c r="I21" s="1027">
        <v>23.397936855267272</v>
      </c>
      <c r="J21" s="1028">
        <v>-2.7320260517254482</v>
      </c>
    </row>
    <row r="22" spans="1:10" ht="16.5" thickBot="1">
      <c r="A22" s="976" t="s">
        <v>241</v>
      </c>
      <c r="B22" s="1066"/>
      <c r="C22" s="1066"/>
      <c r="D22" s="1072"/>
      <c r="E22" s="1066"/>
      <c r="F22" s="1066"/>
      <c r="G22" s="1066"/>
      <c r="H22" s="1066"/>
      <c r="I22" s="977"/>
      <c r="J22" s="978"/>
    </row>
    <row r="23" spans="1:10" ht="16.5" thickBot="1">
      <c r="A23" s="1002" t="s">
        <v>18</v>
      </c>
      <c r="B23" s="1029">
        <v>10.497196262509709</v>
      </c>
      <c r="C23" s="1030">
        <v>20264.857649632642</v>
      </c>
      <c r="D23" s="1073">
        <v>20670.154802625297</v>
      </c>
      <c r="E23" s="1005">
        <v>-0.75743383261675323</v>
      </c>
      <c r="F23" s="1005">
        <v>307.2185743380856</v>
      </c>
      <c r="G23" s="1005">
        <v>-0.52684640783530146</v>
      </c>
      <c r="H23" s="1005">
        <v>12.459917544663307</v>
      </c>
      <c r="I23" s="1005">
        <v>100</v>
      </c>
      <c r="J23" s="1007" t="s">
        <v>19</v>
      </c>
    </row>
    <row r="24" spans="1:10">
      <c r="A24" s="1008" t="s">
        <v>73</v>
      </c>
      <c r="B24" s="1009" t="s">
        <v>71</v>
      </c>
      <c r="C24" s="1010" t="s">
        <v>71</v>
      </c>
      <c r="D24" s="1069" t="s">
        <v>71</v>
      </c>
      <c r="E24" s="1011" t="s">
        <v>71</v>
      </c>
      <c r="F24" s="1012" t="s">
        <v>71</v>
      </c>
      <c r="G24" s="1013" t="s">
        <v>71</v>
      </c>
      <c r="H24" s="1014" t="s">
        <v>71</v>
      </c>
      <c r="I24" s="1014" t="s">
        <v>71</v>
      </c>
      <c r="J24" s="1032" t="s">
        <v>71</v>
      </c>
    </row>
    <row r="25" spans="1:10">
      <c r="A25" s="968" t="s">
        <v>74</v>
      </c>
      <c r="B25" s="1022">
        <v>11.558659670378713</v>
      </c>
      <c r="C25" s="1017">
        <v>21686.040657370941</v>
      </c>
      <c r="D25" s="1070">
        <v>22119.761470518359</v>
      </c>
      <c r="E25" s="1018">
        <v>-0.96456421161025818</v>
      </c>
      <c r="F25" s="1019">
        <v>351.36744574290486</v>
      </c>
      <c r="G25" s="1020">
        <v>-0.26906754876042543</v>
      </c>
      <c r="H25" s="1020">
        <v>7.3476702508960576</v>
      </c>
      <c r="I25" s="1033">
        <v>24.39918533604888</v>
      </c>
      <c r="J25" s="1034">
        <v>-1.1619690386648145</v>
      </c>
    </row>
    <row r="26" spans="1:10">
      <c r="A26" s="968" t="s">
        <v>75</v>
      </c>
      <c r="B26" s="1016">
        <v>11.520746577405669</v>
      </c>
      <c r="C26" s="1017">
        <v>21614.909150854914</v>
      </c>
      <c r="D26" s="1070">
        <v>22047.207333872011</v>
      </c>
      <c r="E26" s="1018">
        <v>-1.735429204350351</v>
      </c>
      <c r="F26" s="1019">
        <v>394.12101910828028</v>
      </c>
      <c r="G26" s="1020">
        <v>1.0815695098562359</v>
      </c>
      <c r="H26" s="1020">
        <v>23.622047244094489</v>
      </c>
      <c r="I26" s="1020">
        <v>6.3951120162932789</v>
      </c>
      <c r="J26" s="1021">
        <v>0.57742992742474897</v>
      </c>
    </row>
    <row r="27" spans="1:10">
      <c r="A27" s="968" t="s">
        <v>76</v>
      </c>
      <c r="B27" s="1022" t="s">
        <v>71</v>
      </c>
      <c r="C27" s="1017" t="s">
        <v>71</v>
      </c>
      <c r="D27" s="1070" t="s">
        <v>71</v>
      </c>
      <c r="E27" s="1018" t="s">
        <v>71</v>
      </c>
      <c r="F27" s="1019" t="s">
        <v>71</v>
      </c>
      <c r="G27" s="1020" t="s">
        <v>71</v>
      </c>
      <c r="H27" s="1020" t="s">
        <v>71</v>
      </c>
      <c r="I27" s="1020" t="s">
        <v>71</v>
      </c>
      <c r="J27" s="1021" t="s">
        <v>71</v>
      </c>
    </row>
    <row r="28" spans="1:10">
      <c r="A28" s="968" t="s">
        <v>69</v>
      </c>
      <c r="B28" s="1022">
        <v>9.1045413365784817</v>
      </c>
      <c r="C28" s="1017">
        <v>18695.156748621113</v>
      </c>
      <c r="D28" s="1070">
        <v>19069.059883593534</v>
      </c>
      <c r="E28" s="1018">
        <v>-0.84039626960027825</v>
      </c>
      <c r="F28" s="1019">
        <v>280.63390264731004</v>
      </c>
      <c r="G28" s="1020">
        <v>5.1741487029754292E-2</v>
      </c>
      <c r="H28" s="1020">
        <v>10.471698113207548</v>
      </c>
      <c r="I28" s="1020">
        <v>47.698574338085542</v>
      </c>
      <c r="J28" s="1021">
        <v>-0.85845726979351866</v>
      </c>
    </row>
    <row r="29" spans="1:10" ht="16.5" thickBot="1">
      <c r="A29" s="969" t="s">
        <v>77</v>
      </c>
      <c r="B29" s="1023">
        <v>10.947160834257433</v>
      </c>
      <c r="C29" s="1024">
        <v>21133.515124049096</v>
      </c>
      <c r="D29" s="1071">
        <v>21556.185426530079</v>
      </c>
      <c r="E29" s="1025">
        <v>-0.13000695067947732</v>
      </c>
      <c r="F29" s="1026">
        <v>290.25227272727267</v>
      </c>
      <c r="G29" s="1027">
        <v>-2.7922773536285659</v>
      </c>
      <c r="H29" s="1027">
        <v>20.547945205479451</v>
      </c>
      <c r="I29" s="1027">
        <v>21.507128309572302</v>
      </c>
      <c r="J29" s="1028">
        <v>1.4429963810335948</v>
      </c>
    </row>
    <row r="30" spans="1:10">
      <c r="A30" s="1035" t="s">
        <v>324</v>
      </c>
    </row>
    <row r="31" spans="1:10">
      <c r="A31" s="972" t="s">
        <v>227</v>
      </c>
    </row>
    <row r="32" spans="1:10" ht="16.5" thickBot="1">
      <c r="A32" s="1036" t="s">
        <v>40</v>
      </c>
      <c r="B32" s="1037"/>
    </row>
    <row r="33" spans="1:8" ht="16.5" thickBot="1">
      <c r="A33" s="1038" t="s">
        <v>38</v>
      </c>
      <c r="B33" s="1368" t="s">
        <v>39</v>
      </c>
      <c r="C33" s="1369"/>
      <c r="D33" s="1369"/>
      <c r="E33" s="1369"/>
      <c r="F33" s="1369"/>
      <c r="G33" s="1369"/>
      <c r="H33" s="1370"/>
    </row>
    <row r="34" spans="1:8">
      <c r="A34" s="979" t="s">
        <v>42</v>
      </c>
      <c r="B34" s="1374" t="s">
        <v>43</v>
      </c>
      <c r="C34" s="1375"/>
      <c r="D34" s="1375"/>
      <c r="E34" s="1375"/>
      <c r="F34" s="1375"/>
      <c r="G34" s="1375"/>
      <c r="H34" s="1376"/>
    </row>
    <row r="35" spans="1:8">
      <c r="A35" s="980" t="s">
        <v>44</v>
      </c>
      <c r="B35" s="1371" t="s">
        <v>45</v>
      </c>
      <c r="C35" s="1372"/>
      <c r="D35" s="1372"/>
      <c r="E35" s="1372"/>
      <c r="F35" s="1372"/>
      <c r="G35" s="1372"/>
      <c r="H35" s="1373"/>
    </row>
    <row r="36" spans="1:8" ht="16.5" thickBot="1">
      <c r="A36" s="981" t="s">
        <v>46</v>
      </c>
      <c r="B36" s="1377" t="s">
        <v>41</v>
      </c>
      <c r="C36" s="1378"/>
      <c r="D36" s="1378"/>
      <c r="E36" s="1378"/>
      <c r="F36" s="1378"/>
      <c r="G36" s="1378"/>
      <c r="H36" s="1379"/>
    </row>
    <row r="37" spans="1:8">
      <c r="A37" s="1367"/>
      <c r="B37" s="136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9" sqref="Q9"/>
    </sheetView>
  </sheetViews>
  <sheetFormatPr defaultRowHeight="15.75"/>
  <cols>
    <col min="1" max="1" width="20.140625" style="958" customWidth="1"/>
    <col min="2" max="2" width="10" style="958" customWidth="1"/>
    <col min="3" max="3" width="11" style="958" customWidth="1"/>
    <col min="4" max="4" width="11.28515625" style="958" bestFit="1" customWidth="1"/>
    <col min="5" max="5" width="12.7109375" style="958" customWidth="1"/>
    <col min="6" max="6" width="11.7109375" style="958" customWidth="1"/>
    <col min="7" max="7" width="12.140625" style="958" customWidth="1"/>
    <col min="8" max="8" width="11.28515625" style="958" bestFit="1" customWidth="1"/>
    <col min="9" max="9" width="10.42578125" style="958" customWidth="1"/>
    <col min="10" max="10" width="9.140625" style="958"/>
    <col min="11" max="11" width="11.28515625" style="958" bestFit="1" customWidth="1"/>
    <col min="12" max="12" width="10.42578125" style="958" customWidth="1"/>
    <col min="13" max="256" width="9.140625" style="958"/>
    <col min="257" max="257" width="20.140625" style="958" customWidth="1"/>
    <col min="258" max="258" width="10" style="958" customWidth="1"/>
    <col min="259" max="259" width="8.5703125" style="958" customWidth="1"/>
    <col min="260" max="260" width="9.5703125" style="958" customWidth="1"/>
    <col min="261" max="262" width="9" style="958" customWidth="1"/>
    <col min="263" max="263" width="12.140625" style="958" customWidth="1"/>
    <col min="264" max="264" width="8.7109375" style="958" customWidth="1"/>
    <col min="265" max="265" width="10.42578125" style="958" customWidth="1"/>
    <col min="266" max="267" width="9.140625" style="958"/>
    <col min="268" max="268" width="10.42578125" style="958" customWidth="1"/>
    <col min="269" max="512" width="9.140625" style="958"/>
    <col min="513" max="513" width="20.140625" style="958" customWidth="1"/>
    <col min="514" max="514" width="10" style="958" customWidth="1"/>
    <col min="515" max="515" width="8.5703125" style="958" customWidth="1"/>
    <col min="516" max="516" width="9.5703125" style="958" customWidth="1"/>
    <col min="517" max="518" width="9" style="958" customWidth="1"/>
    <col min="519" max="519" width="12.140625" style="958" customWidth="1"/>
    <col min="520" max="520" width="8.7109375" style="958" customWidth="1"/>
    <col min="521" max="521" width="10.42578125" style="958" customWidth="1"/>
    <col min="522" max="523" width="9.140625" style="958"/>
    <col min="524" max="524" width="10.42578125" style="958" customWidth="1"/>
    <col min="525" max="768" width="9.140625" style="958"/>
    <col min="769" max="769" width="20.140625" style="958" customWidth="1"/>
    <col min="770" max="770" width="10" style="958" customWidth="1"/>
    <col min="771" max="771" width="8.5703125" style="958" customWidth="1"/>
    <col min="772" max="772" width="9.5703125" style="958" customWidth="1"/>
    <col min="773" max="774" width="9" style="958" customWidth="1"/>
    <col min="775" max="775" width="12.140625" style="958" customWidth="1"/>
    <col min="776" max="776" width="8.7109375" style="958" customWidth="1"/>
    <col min="777" max="777" width="10.42578125" style="958" customWidth="1"/>
    <col min="778" max="779" width="9.140625" style="958"/>
    <col min="780" max="780" width="10.42578125" style="958" customWidth="1"/>
    <col min="781" max="1024" width="9.140625" style="958"/>
    <col min="1025" max="1025" width="20.140625" style="958" customWidth="1"/>
    <col min="1026" max="1026" width="10" style="958" customWidth="1"/>
    <col min="1027" max="1027" width="8.5703125" style="958" customWidth="1"/>
    <col min="1028" max="1028" width="9.5703125" style="958" customWidth="1"/>
    <col min="1029" max="1030" width="9" style="958" customWidth="1"/>
    <col min="1031" max="1031" width="12.140625" style="958" customWidth="1"/>
    <col min="1032" max="1032" width="8.7109375" style="958" customWidth="1"/>
    <col min="1033" max="1033" width="10.42578125" style="958" customWidth="1"/>
    <col min="1034" max="1035" width="9.140625" style="958"/>
    <col min="1036" max="1036" width="10.42578125" style="958" customWidth="1"/>
    <col min="1037" max="1280" width="9.140625" style="958"/>
    <col min="1281" max="1281" width="20.140625" style="958" customWidth="1"/>
    <col min="1282" max="1282" width="10" style="958" customWidth="1"/>
    <col min="1283" max="1283" width="8.5703125" style="958" customWidth="1"/>
    <col min="1284" max="1284" width="9.5703125" style="958" customWidth="1"/>
    <col min="1285" max="1286" width="9" style="958" customWidth="1"/>
    <col min="1287" max="1287" width="12.140625" style="958" customWidth="1"/>
    <col min="1288" max="1288" width="8.7109375" style="958" customWidth="1"/>
    <col min="1289" max="1289" width="10.42578125" style="958" customWidth="1"/>
    <col min="1290" max="1291" width="9.140625" style="958"/>
    <col min="1292" max="1292" width="10.42578125" style="958" customWidth="1"/>
    <col min="1293" max="1536" width="9.140625" style="958"/>
    <col min="1537" max="1537" width="20.140625" style="958" customWidth="1"/>
    <col min="1538" max="1538" width="10" style="958" customWidth="1"/>
    <col min="1539" max="1539" width="8.5703125" style="958" customWidth="1"/>
    <col min="1540" max="1540" width="9.5703125" style="958" customWidth="1"/>
    <col min="1541" max="1542" width="9" style="958" customWidth="1"/>
    <col min="1543" max="1543" width="12.140625" style="958" customWidth="1"/>
    <col min="1544" max="1544" width="8.7109375" style="958" customWidth="1"/>
    <col min="1545" max="1545" width="10.42578125" style="958" customWidth="1"/>
    <col min="1546" max="1547" width="9.140625" style="958"/>
    <col min="1548" max="1548" width="10.42578125" style="958" customWidth="1"/>
    <col min="1549" max="1792" width="9.140625" style="958"/>
    <col min="1793" max="1793" width="20.140625" style="958" customWidth="1"/>
    <col min="1794" max="1794" width="10" style="958" customWidth="1"/>
    <col min="1795" max="1795" width="8.5703125" style="958" customWidth="1"/>
    <col min="1796" max="1796" width="9.5703125" style="958" customWidth="1"/>
    <col min="1797" max="1798" width="9" style="958" customWidth="1"/>
    <col min="1799" max="1799" width="12.140625" style="958" customWidth="1"/>
    <col min="1800" max="1800" width="8.7109375" style="958" customWidth="1"/>
    <col min="1801" max="1801" width="10.42578125" style="958" customWidth="1"/>
    <col min="1802" max="1803" width="9.140625" style="958"/>
    <col min="1804" max="1804" width="10.42578125" style="958" customWidth="1"/>
    <col min="1805" max="2048" width="9.140625" style="958"/>
    <col min="2049" max="2049" width="20.140625" style="958" customWidth="1"/>
    <col min="2050" max="2050" width="10" style="958" customWidth="1"/>
    <col min="2051" max="2051" width="8.5703125" style="958" customWidth="1"/>
    <col min="2052" max="2052" width="9.5703125" style="958" customWidth="1"/>
    <col min="2053" max="2054" width="9" style="958" customWidth="1"/>
    <col min="2055" max="2055" width="12.140625" style="958" customWidth="1"/>
    <col min="2056" max="2056" width="8.7109375" style="958" customWidth="1"/>
    <col min="2057" max="2057" width="10.42578125" style="958" customWidth="1"/>
    <col min="2058" max="2059" width="9.140625" style="958"/>
    <col min="2060" max="2060" width="10.42578125" style="958" customWidth="1"/>
    <col min="2061" max="2304" width="9.140625" style="958"/>
    <col min="2305" max="2305" width="20.140625" style="958" customWidth="1"/>
    <col min="2306" max="2306" width="10" style="958" customWidth="1"/>
    <col min="2307" max="2307" width="8.5703125" style="958" customWidth="1"/>
    <col min="2308" max="2308" width="9.5703125" style="958" customWidth="1"/>
    <col min="2309" max="2310" width="9" style="958" customWidth="1"/>
    <col min="2311" max="2311" width="12.140625" style="958" customWidth="1"/>
    <col min="2312" max="2312" width="8.7109375" style="958" customWidth="1"/>
    <col min="2313" max="2313" width="10.42578125" style="958" customWidth="1"/>
    <col min="2314" max="2315" width="9.140625" style="958"/>
    <col min="2316" max="2316" width="10.42578125" style="958" customWidth="1"/>
    <col min="2317" max="2560" width="9.140625" style="958"/>
    <col min="2561" max="2561" width="20.140625" style="958" customWidth="1"/>
    <col min="2562" max="2562" width="10" style="958" customWidth="1"/>
    <col min="2563" max="2563" width="8.5703125" style="958" customWidth="1"/>
    <col min="2564" max="2564" width="9.5703125" style="958" customWidth="1"/>
    <col min="2565" max="2566" width="9" style="958" customWidth="1"/>
    <col min="2567" max="2567" width="12.140625" style="958" customWidth="1"/>
    <col min="2568" max="2568" width="8.7109375" style="958" customWidth="1"/>
    <col min="2569" max="2569" width="10.42578125" style="958" customWidth="1"/>
    <col min="2570" max="2571" width="9.140625" style="958"/>
    <col min="2572" max="2572" width="10.42578125" style="958" customWidth="1"/>
    <col min="2573" max="2816" width="9.140625" style="958"/>
    <col min="2817" max="2817" width="20.140625" style="958" customWidth="1"/>
    <col min="2818" max="2818" width="10" style="958" customWidth="1"/>
    <col min="2819" max="2819" width="8.5703125" style="958" customWidth="1"/>
    <col min="2820" max="2820" width="9.5703125" style="958" customWidth="1"/>
    <col min="2821" max="2822" width="9" style="958" customWidth="1"/>
    <col min="2823" max="2823" width="12.140625" style="958" customWidth="1"/>
    <col min="2824" max="2824" width="8.7109375" style="958" customWidth="1"/>
    <col min="2825" max="2825" width="10.42578125" style="958" customWidth="1"/>
    <col min="2826" max="2827" width="9.140625" style="958"/>
    <col min="2828" max="2828" width="10.42578125" style="958" customWidth="1"/>
    <col min="2829" max="3072" width="9.140625" style="958"/>
    <col min="3073" max="3073" width="20.140625" style="958" customWidth="1"/>
    <col min="3074" max="3074" width="10" style="958" customWidth="1"/>
    <col min="3075" max="3075" width="8.5703125" style="958" customWidth="1"/>
    <col min="3076" max="3076" width="9.5703125" style="958" customWidth="1"/>
    <col min="3077" max="3078" width="9" style="958" customWidth="1"/>
    <col min="3079" max="3079" width="12.140625" style="958" customWidth="1"/>
    <col min="3080" max="3080" width="8.7109375" style="958" customWidth="1"/>
    <col min="3081" max="3081" width="10.42578125" style="958" customWidth="1"/>
    <col min="3082" max="3083" width="9.140625" style="958"/>
    <col min="3084" max="3084" width="10.42578125" style="958" customWidth="1"/>
    <col min="3085" max="3328" width="9.140625" style="958"/>
    <col min="3329" max="3329" width="20.140625" style="958" customWidth="1"/>
    <col min="3330" max="3330" width="10" style="958" customWidth="1"/>
    <col min="3331" max="3331" width="8.5703125" style="958" customWidth="1"/>
    <col min="3332" max="3332" width="9.5703125" style="958" customWidth="1"/>
    <col min="3333" max="3334" width="9" style="958" customWidth="1"/>
    <col min="3335" max="3335" width="12.140625" style="958" customWidth="1"/>
    <col min="3336" max="3336" width="8.7109375" style="958" customWidth="1"/>
    <col min="3337" max="3337" width="10.42578125" style="958" customWidth="1"/>
    <col min="3338" max="3339" width="9.140625" style="958"/>
    <col min="3340" max="3340" width="10.42578125" style="958" customWidth="1"/>
    <col min="3341" max="3584" width="9.140625" style="958"/>
    <col min="3585" max="3585" width="20.140625" style="958" customWidth="1"/>
    <col min="3586" max="3586" width="10" style="958" customWidth="1"/>
    <col min="3587" max="3587" width="8.5703125" style="958" customWidth="1"/>
    <col min="3588" max="3588" width="9.5703125" style="958" customWidth="1"/>
    <col min="3589" max="3590" width="9" style="958" customWidth="1"/>
    <col min="3591" max="3591" width="12.140625" style="958" customWidth="1"/>
    <col min="3592" max="3592" width="8.7109375" style="958" customWidth="1"/>
    <col min="3593" max="3593" width="10.42578125" style="958" customWidth="1"/>
    <col min="3594" max="3595" width="9.140625" style="958"/>
    <col min="3596" max="3596" width="10.42578125" style="958" customWidth="1"/>
    <col min="3597" max="3840" width="9.140625" style="958"/>
    <col min="3841" max="3841" width="20.140625" style="958" customWidth="1"/>
    <col min="3842" max="3842" width="10" style="958" customWidth="1"/>
    <col min="3843" max="3843" width="8.5703125" style="958" customWidth="1"/>
    <col min="3844" max="3844" width="9.5703125" style="958" customWidth="1"/>
    <col min="3845" max="3846" width="9" style="958" customWidth="1"/>
    <col min="3847" max="3847" width="12.140625" style="958" customWidth="1"/>
    <col min="3848" max="3848" width="8.7109375" style="958" customWidth="1"/>
    <col min="3849" max="3849" width="10.42578125" style="958" customWidth="1"/>
    <col min="3850" max="3851" width="9.140625" style="958"/>
    <col min="3852" max="3852" width="10.42578125" style="958" customWidth="1"/>
    <col min="3853" max="4096" width="9.140625" style="958"/>
    <col min="4097" max="4097" width="20.140625" style="958" customWidth="1"/>
    <col min="4098" max="4098" width="10" style="958" customWidth="1"/>
    <col min="4099" max="4099" width="8.5703125" style="958" customWidth="1"/>
    <col min="4100" max="4100" width="9.5703125" style="958" customWidth="1"/>
    <col min="4101" max="4102" width="9" style="958" customWidth="1"/>
    <col min="4103" max="4103" width="12.140625" style="958" customWidth="1"/>
    <col min="4104" max="4104" width="8.7109375" style="958" customWidth="1"/>
    <col min="4105" max="4105" width="10.42578125" style="958" customWidth="1"/>
    <col min="4106" max="4107" width="9.140625" style="958"/>
    <col min="4108" max="4108" width="10.42578125" style="958" customWidth="1"/>
    <col min="4109" max="4352" width="9.140625" style="958"/>
    <col min="4353" max="4353" width="20.140625" style="958" customWidth="1"/>
    <col min="4354" max="4354" width="10" style="958" customWidth="1"/>
    <col min="4355" max="4355" width="8.5703125" style="958" customWidth="1"/>
    <col min="4356" max="4356" width="9.5703125" style="958" customWidth="1"/>
    <col min="4357" max="4358" width="9" style="958" customWidth="1"/>
    <col min="4359" max="4359" width="12.140625" style="958" customWidth="1"/>
    <col min="4360" max="4360" width="8.7109375" style="958" customWidth="1"/>
    <col min="4361" max="4361" width="10.42578125" style="958" customWidth="1"/>
    <col min="4362" max="4363" width="9.140625" style="958"/>
    <col min="4364" max="4364" width="10.42578125" style="958" customWidth="1"/>
    <col min="4365" max="4608" width="9.140625" style="958"/>
    <col min="4609" max="4609" width="20.140625" style="958" customWidth="1"/>
    <col min="4610" max="4610" width="10" style="958" customWidth="1"/>
    <col min="4611" max="4611" width="8.5703125" style="958" customWidth="1"/>
    <col min="4612" max="4612" width="9.5703125" style="958" customWidth="1"/>
    <col min="4613" max="4614" width="9" style="958" customWidth="1"/>
    <col min="4615" max="4615" width="12.140625" style="958" customWidth="1"/>
    <col min="4616" max="4616" width="8.7109375" style="958" customWidth="1"/>
    <col min="4617" max="4617" width="10.42578125" style="958" customWidth="1"/>
    <col min="4618" max="4619" width="9.140625" style="958"/>
    <col min="4620" max="4620" width="10.42578125" style="958" customWidth="1"/>
    <col min="4621" max="4864" width="9.140625" style="958"/>
    <col min="4865" max="4865" width="20.140625" style="958" customWidth="1"/>
    <col min="4866" max="4866" width="10" style="958" customWidth="1"/>
    <col min="4867" max="4867" width="8.5703125" style="958" customWidth="1"/>
    <col min="4868" max="4868" width="9.5703125" style="958" customWidth="1"/>
    <col min="4869" max="4870" width="9" style="958" customWidth="1"/>
    <col min="4871" max="4871" width="12.140625" style="958" customWidth="1"/>
    <col min="4872" max="4872" width="8.7109375" style="958" customWidth="1"/>
    <col min="4873" max="4873" width="10.42578125" style="958" customWidth="1"/>
    <col min="4874" max="4875" width="9.140625" style="958"/>
    <col min="4876" max="4876" width="10.42578125" style="958" customWidth="1"/>
    <col min="4877" max="5120" width="9.140625" style="958"/>
    <col min="5121" max="5121" width="20.140625" style="958" customWidth="1"/>
    <col min="5122" max="5122" width="10" style="958" customWidth="1"/>
    <col min="5123" max="5123" width="8.5703125" style="958" customWidth="1"/>
    <col min="5124" max="5124" width="9.5703125" style="958" customWidth="1"/>
    <col min="5125" max="5126" width="9" style="958" customWidth="1"/>
    <col min="5127" max="5127" width="12.140625" style="958" customWidth="1"/>
    <col min="5128" max="5128" width="8.7109375" style="958" customWidth="1"/>
    <col min="5129" max="5129" width="10.42578125" style="958" customWidth="1"/>
    <col min="5130" max="5131" width="9.140625" style="958"/>
    <col min="5132" max="5132" width="10.42578125" style="958" customWidth="1"/>
    <col min="5133" max="5376" width="9.140625" style="958"/>
    <col min="5377" max="5377" width="20.140625" style="958" customWidth="1"/>
    <col min="5378" max="5378" width="10" style="958" customWidth="1"/>
    <col min="5379" max="5379" width="8.5703125" style="958" customWidth="1"/>
    <col min="5380" max="5380" width="9.5703125" style="958" customWidth="1"/>
    <col min="5381" max="5382" width="9" style="958" customWidth="1"/>
    <col min="5383" max="5383" width="12.140625" style="958" customWidth="1"/>
    <col min="5384" max="5384" width="8.7109375" style="958" customWidth="1"/>
    <col min="5385" max="5385" width="10.42578125" style="958" customWidth="1"/>
    <col min="5386" max="5387" width="9.140625" style="958"/>
    <col min="5388" max="5388" width="10.42578125" style="958" customWidth="1"/>
    <col min="5389" max="5632" width="9.140625" style="958"/>
    <col min="5633" max="5633" width="20.140625" style="958" customWidth="1"/>
    <col min="5634" max="5634" width="10" style="958" customWidth="1"/>
    <col min="5635" max="5635" width="8.5703125" style="958" customWidth="1"/>
    <col min="5636" max="5636" width="9.5703125" style="958" customWidth="1"/>
    <col min="5637" max="5638" width="9" style="958" customWidth="1"/>
    <col min="5639" max="5639" width="12.140625" style="958" customWidth="1"/>
    <col min="5640" max="5640" width="8.7109375" style="958" customWidth="1"/>
    <col min="5641" max="5641" width="10.42578125" style="958" customWidth="1"/>
    <col min="5642" max="5643" width="9.140625" style="958"/>
    <col min="5644" max="5644" width="10.42578125" style="958" customWidth="1"/>
    <col min="5645" max="5888" width="9.140625" style="958"/>
    <col min="5889" max="5889" width="20.140625" style="958" customWidth="1"/>
    <col min="5890" max="5890" width="10" style="958" customWidth="1"/>
    <col min="5891" max="5891" width="8.5703125" style="958" customWidth="1"/>
    <col min="5892" max="5892" width="9.5703125" style="958" customWidth="1"/>
    <col min="5893" max="5894" width="9" style="958" customWidth="1"/>
    <col min="5895" max="5895" width="12.140625" style="958" customWidth="1"/>
    <col min="5896" max="5896" width="8.7109375" style="958" customWidth="1"/>
    <col min="5897" max="5897" width="10.42578125" style="958" customWidth="1"/>
    <col min="5898" max="5899" width="9.140625" style="958"/>
    <col min="5900" max="5900" width="10.42578125" style="958" customWidth="1"/>
    <col min="5901" max="6144" width="9.140625" style="958"/>
    <col min="6145" max="6145" width="20.140625" style="958" customWidth="1"/>
    <col min="6146" max="6146" width="10" style="958" customWidth="1"/>
    <col min="6147" max="6147" width="8.5703125" style="958" customWidth="1"/>
    <col min="6148" max="6148" width="9.5703125" style="958" customWidth="1"/>
    <col min="6149" max="6150" width="9" style="958" customWidth="1"/>
    <col min="6151" max="6151" width="12.140625" style="958" customWidth="1"/>
    <col min="6152" max="6152" width="8.7109375" style="958" customWidth="1"/>
    <col min="6153" max="6153" width="10.42578125" style="958" customWidth="1"/>
    <col min="6154" max="6155" width="9.140625" style="958"/>
    <col min="6156" max="6156" width="10.42578125" style="958" customWidth="1"/>
    <col min="6157" max="6400" width="9.140625" style="958"/>
    <col min="6401" max="6401" width="20.140625" style="958" customWidth="1"/>
    <col min="6402" max="6402" width="10" style="958" customWidth="1"/>
    <col min="6403" max="6403" width="8.5703125" style="958" customWidth="1"/>
    <col min="6404" max="6404" width="9.5703125" style="958" customWidth="1"/>
    <col min="6405" max="6406" width="9" style="958" customWidth="1"/>
    <col min="6407" max="6407" width="12.140625" style="958" customWidth="1"/>
    <col min="6408" max="6408" width="8.7109375" style="958" customWidth="1"/>
    <col min="6409" max="6409" width="10.42578125" style="958" customWidth="1"/>
    <col min="6410" max="6411" width="9.140625" style="958"/>
    <col min="6412" max="6412" width="10.42578125" style="958" customWidth="1"/>
    <col min="6413" max="6656" width="9.140625" style="958"/>
    <col min="6657" max="6657" width="20.140625" style="958" customWidth="1"/>
    <col min="6658" max="6658" width="10" style="958" customWidth="1"/>
    <col min="6659" max="6659" width="8.5703125" style="958" customWidth="1"/>
    <col min="6660" max="6660" width="9.5703125" style="958" customWidth="1"/>
    <col min="6661" max="6662" width="9" style="958" customWidth="1"/>
    <col min="6663" max="6663" width="12.140625" style="958" customWidth="1"/>
    <col min="6664" max="6664" width="8.7109375" style="958" customWidth="1"/>
    <col min="6665" max="6665" width="10.42578125" style="958" customWidth="1"/>
    <col min="6666" max="6667" width="9.140625" style="958"/>
    <col min="6668" max="6668" width="10.42578125" style="958" customWidth="1"/>
    <col min="6669" max="6912" width="9.140625" style="958"/>
    <col min="6913" max="6913" width="20.140625" style="958" customWidth="1"/>
    <col min="6914" max="6914" width="10" style="958" customWidth="1"/>
    <col min="6915" max="6915" width="8.5703125" style="958" customWidth="1"/>
    <col min="6916" max="6916" width="9.5703125" style="958" customWidth="1"/>
    <col min="6917" max="6918" width="9" style="958" customWidth="1"/>
    <col min="6919" max="6919" width="12.140625" style="958" customWidth="1"/>
    <col min="6920" max="6920" width="8.7109375" style="958" customWidth="1"/>
    <col min="6921" max="6921" width="10.42578125" style="958" customWidth="1"/>
    <col min="6922" max="6923" width="9.140625" style="958"/>
    <col min="6924" max="6924" width="10.42578125" style="958" customWidth="1"/>
    <col min="6925" max="7168" width="9.140625" style="958"/>
    <col min="7169" max="7169" width="20.140625" style="958" customWidth="1"/>
    <col min="7170" max="7170" width="10" style="958" customWidth="1"/>
    <col min="7171" max="7171" width="8.5703125" style="958" customWidth="1"/>
    <col min="7172" max="7172" width="9.5703125" style="958" customWidth="1"/>
    <col min="7173" max="7174" width="9" style="958" customWidth="1"/>
    <col min="7175" max="7175" width="12.140625" style="958" customWidth="1"/>
    <col min="7176" max="7176" width="8.7109375" style="958" customWidth="1"/>
    <col min="7177" max="7177" width="10.42578125" style="958" customWidth="1"/>
    <col min="7178" max="7179" width="9.140625" style="958"/>
    <col min="7180" max="7180" width="10.42578125" style="958" customWidth="1"/>
    <col min="7181" max="7424" width="9.140625" style="958"/>
    <col min="7425" max="7425" width="20.140625" style="958" customWidth="1"/>
    <col min="7426" max="7426" width="10" style="958" customWidth="1"/>
    <col min="7427" max="7427" width="8.5703125" style="958" customWidth="1"/>
    <col min="7428" max="7428" width="9.5703125" style="958" customWidth="1"/>
    <col min="7429" max="7430" width="9" style="958" customWidth="1"/>
    <col min="7431" max="7431" width="12.140625" style="958" customWidth="1"/>
    <col min="7432" max="7432" width="8.7109375" style="958" customWidth="1"/>
    <col min="7433" max="7433" width="10.42578125" style="958" customWidth="1"/>
    <col min="7434" max="7435" width="9.140625" style="958"/>
    <col min="7436" max="7436" width="10.42578125" style="958" customWidth="1"/>
    <col min="7437" max="7680" width="9.140625" style="958"/>
    <col min="7681" max="7681" width="20.140625" style="958" customWidth="1"/>
    <col min="7682" max="7682" width="10" style="958" customWidth="1"/>
    <col min="7683" max="7683" width="8.5703125" style="958" customWidth="1"/>
    <col min="7684" max="7684" width="9.5703125" style="958" customWidth="1"/>
    <col min="7685" max="7686" width="9" style="958" customWidth="1"/>
    <col min="7687" max="7687" width="12.140625" style="958" customWidth="1"/>
    <col min="7688" max="7688" width="8.7109375" style="958" customWidth="1"/>
    <col min="7689" max="7689" width="10.42578125" style="958" customWidth="1"/>
    <col min="7690" max="7691" width="9.140625" style="958"/>
    <col min="7692" max="7692" width="10.42578125" style="958" customWidth="1"/>
    <col min="7693" max="7936" width="9.140625" style="958"/>
    <col min="7937" max="7937" width="20.140625" style="958" customWidth="1"/>
    <col min="7938" max="7938" width="10" style="958" customWidth="1"/>
    <col min="7939" max="7939" width="8.5703125" style="958" customWidth="1"/>
    <col min="7940" max="7940" width="9.5703125" style="958" customWidth="1"/>
    <col min="7941" max="7942" width="9" style="958" customWidth="1"/>
    <col min="7943" max="7943" width="12.140625" style="958" customWidth="1"/>
    <col min="7944" max="7944" width="8.7109375" style="958" customWidth="1"/>
    <col min="7945" max="7945" width="10.42578125" style="958" customWidth="1"/>
    <col min="7946" max="7947" width="9.140625" style="958"/>
    <col min="7948" max="7948" width="10.42578125" style="958" customWidth="1"/>
    <col min="7949" max="8192" width="9.140625" style="958"/>
    <col min="8193" max="8193" width="20.140625" style="958" customWidth="1"/>
    <col min="8194" max="8194" width="10" style="958" customWidth="1"/>
    <col min="8195" max="8195" width="8.5703125" style="958" customWidth="1"/>
    <col min="8196" max="8196" width="9.5703125" style="958" customWidth="1"/>
    <col min="8197" max="8198" width="9" style="958" customWidth="1"/>
    <col min="8199" max="8199" width="12.140625" style="958" customWidth="1"/>
    <col min="8200" max="8200" width="8.7109375" style="958" customWidth="1"/>
    <col min="8201" max="8201" width="10.42578125" style="958" customWidth="1"/>
    <col min="8202" max="8203" width="9.140625" style="958"/>
    <col min="8204" max="8204" width="10.42578125" style="958" customWidth="1"/>
    <col min="8205" max="8448" width="9.140625" style="958"/>
    <col min="8449" max="8449" width="20.140625" style="958" customWidth="1"/>
    <col min="8450" max="8450" width="10" style="958" customWidth="1"/>
    <col min="8451" max="8451" width="8.5703125" style="958" customWidth="1"/>
    <col min="8452" max="8452" width="9.5703125" style="958" customWidth="1"/>
    <col min="8453" max="8454" width="9" style="958" customWidth="1"/>
    <col min="8455" max="8455" width="12.140625" style="958" customWidth="1"/>
    <col min="8456" max="8456" width="8.7109375" style="958" customWidth="1"/>
    <col min="8457" max="8457" width="10.42578125" style="958" customWidth="1"/>
    <col min="8458" max="8459" width="9.140625" style="958"/>
    <col min="8460" max="8460" width="10.42578125" style="958" customWidth="1"/>
    <col min="8461" max="8704" width="9.140625" style="958"/>
    <col min="8705" max="8705" width="20.140625" style="958" customWidth="1"/>
    <col min="8706" max="8706" width="10" style="958" customWidth="1"/>
    <col min="8707" max="8707" width="8.5703125" style="958" customWidth="1"/>
    <col min="8708" max="8708" width="9.5703125" style="958" customWidth="1"/>
    <col min="8709" max="8710" width="9" style="958" customWidth="1"/>
    <col min="8711" max="8711" width="12.140625" style="958" customWidth="1"/>
    <col min="8712" max="8712" width="8.7109375" style="958" customWidth="1"/>
    <col min="8713" max="8713" width="10.42578125" style="958" customWidth="1"/>
    <col min="8714" max="8715" width="9.140625" style="958"/>
    <col min="8716" max="8716" width="10.42578125" style="958" customWidth="1"/>
    <col min="8717" max="8960" width="9.140625" style="958"/>
    <col min="8961" max="8961" width="20.140625" style="958" customWidth="1"/>
    <col min="8962" max="8962" width="10" style="958" customWidth="1"/>
    <col min="8963" max="8963" width="8.5703125" style="958" customWidth="1"/>
    <col min="8964" max="8964" width="9.5703125" style="958" customWidth="1"/>
    <col min="8965" max="8966" width="9" style="958" customWidth="1"/>
    <col min="8967" max="8967" width="12.140625" style="958" customWidth="1"/>
    <col min="8968" max="8968" width="8.7109375" style="958" customWidth="1"/>
    <col min="8969" max="8969" width="10.42578125" style="958" customWidth="1"/>
    <col min="8970" max="8971" width="9.140625" style="958"/>
    <col min="8972" max="8972" width="10.42578125" style="958" customWidth="1"/>
    <col min="8973" max="9216" width="9.140625" style="958"/>
    <col min="9217" max="9217" width="20.140625" style="958" customWidth="1"/>
    <col min="9218" max="9218" width="10" style="958" customWidth="1"/>
    <col min="9219" max="9219" width="8.5703125" style="958" customWidth="1"/>
    <col min="9220" max="9220" width="9.5703125" style="958" customWidth="1"/>
    <col min="9221" max="9222" width="9" style="958" customWidth="1"/>
    <col min="9223" max="9223" width="12.140625" style="958" customWidth="1"/>
    <col min="9224" max="9224" width="8.7109375" style="958" customWidth="1"/>
    <col min="9225" max="9225" width="10.42578125" style="958" customWidth="1"/>
    <col min="9226" max="9227" width="9.140625" style="958"/>
    <col min="9228" max="9228" width="10.42578125" style="958" customWidth="1"/>
    <col min="9229" max="9472" width="9.140625" style="958"/>
    <col min="9473" max="9473" width="20.140625" style="958" customWidth="1"/>
    <col min="9474" max="9474" width="10" style="958" customWidth="1"/>
    <col min="9475" max="9475" width="8.5703125" style="958" customWidth="1"/>
    <col min="9476" max="9476" width="9.5703125" style="958" customWidth="1"/>
    <col min="9477" max="9478" width="9" style="958" customWidth="1"/>
    <col min="9479" max="9479" width="12.140625" style="958" customWidth="1"/>
    <col min="9480" max="9480" width="8.7109375" style="958" customWidth="1"/>
    <col min="9481" max="9481" width="10.42578125" style="958" customWidth="1"/>
    <col min="9482" max="9483" width="9.140625" style="958"/>
    <col min="9484" max="9484" width="10.42578125" style="958" customWidth="1"/>
    <col min="9485" max="9728" width="9.140625" style="958"/>
    <col min="9729" max="9729" width="20.140625" style="958" customWidth="1"/>
    <col min="9730" max="9730" width="10" style="958" customWidth="1"/>
    <col min="9731" max="9731" width="8.5703125" style="958" customWidth="1"/>
    <col min="9732" max="9732" width="9.5703125" style="958" customWidth="1"/>
    <col min="9733" max="9734" width="9" style="958" customWidth="1"/>
    <col min="9735" max="9735" width="12.140625" style="958" customWidth="1"/>
    <col min="9736" max="9736" width="8.7109375" style="958" customWidth="1"/>
    <col min="9737" max="9737" width="10.42578125" style="958" customWidth="1"/>
    <col min="9738" max="9739" width="9.140625" style="958"/>
    <col min="9740" max="9740" width="10.42578125" style="958" customWidth="1"/>
    <col min="9741" max="9984" width="9.140625" style="958"/>
    <col min="9985" max="9985" width="20.140625" style="958" customWidth="1"/>
    <col min="9986" max="9986" width="10" style="958" customWidth="1"/>
    <col min="9987" max="9987" width="8.5703125" style="958" customWidth="1"/>
    <col min="9988" max="9988" width="9.5703125" style="958" customWidth="1"/>
    <col min="9989" max="9990" width="9" style="958" customWidth="1"/>
    <col min="9991" max="9991" width="12.140625" style="958" customWidth="1"/>
    <col min="9992" max="9992" width="8.7109375" style="958" customWidth="1"/>
    <col min="9993" max="9993" width="10.42578125" style="958" customWidth="1"/>
    <col min="9994" max="9995" width="9.140625" style="958"/>
    <col min="9996" max="9996" width="10.42578125" style="958" customWidth="1"/>
    <col min="9997" max="10240" width="9.140625" style="958"/>
    <col min="10241" max="10241" width="20.140625" style="958" customWidth="1"/>
    <col min="10242" max="10242" width="10" style="958" customWidth="1"/>
    <col min="10243" max="10243" width="8.5703125" style="958" customWidth="1"/>
    <col min="10244" max="10244" width="9.5703125" style="958" customWidth="1"/>
    <col min="10245" max="10246" width="9" style="958" customWidth="1"/>
    <col min="10247" max="10247" width="12.140625" style="958" customWidth="1"/>
    <col min="10248" max="10248" width="8.7109375" style="958" customWidth="1"/>
    <col min="10249" max="10249" width="10.42578125" style="958" customWidth="1"/>
    <col min="10250" max="10251" width="9.140625" style="958"/>
    <col min="10252" max="10252" width="10.42578125" style="958" customWidth="1"/>
    <col min="10253" max="10496" width="9.140625" style="958"/>
    <col min="10497" max="10497" width="20.140625" style="958" customWidth="1"/>
    <col min="10498" max="10498" width="10" style="958" customWidth="1"/>
    <col min="10499" max="10499" width="8.5703125" style="958" customWidth="1"/>
    <col min="10500" max="10500" width="9.5703125" style="958" customWidth="1"/>
    <col min="10501" max="10502" width="9" style="958" customWidth="1"/>
    <col min="10503" max="10503" width="12.140625" style="958" customWidth="1"/>
    <col min="10504" max="10504" width="8.7109375" style="958" customWidth="1"/>
    <col min="10505" max="10505" width="10.42578125" style="958" customWidth="1"/>
    <col min="10506" max="10507" width="9.140625" style="958"/>
    <col min="10508" max="10508" width="10.42578125" style="958" customWidth="1"/>
    <col min="10509" max="10752" width="9.140625" style="958"/>
    <col min="10753" max="10753" width="20.140625" style="958" customWidth="1"/>
    <col min="10754" max="10754" width="10" style="958" customWidth="1"/>
    <col min="10755" max="10755" width="8.5703125" style="958" customWidth="1"/>
    <col min="10756" max="10756" width="9.5703125" style="958" customWidth="1"/>
    <col min="10757" max="10758" width="9" style="958" customWidth="1"/>
    <col min="10759" max="10759" width="12.140625" style="958" customWidth="1"/>
    <col min="10760" max="10760" width="8.7109375" style="958" customWidth="1"/>
    <col min="10761" max="10761" width="10.42578125" style="958" customWidth="1"/>
    <col min="10762" max="10763" width="9.140625" style="958"/>
    <col min="10764" max="10764" width="10.42578125" style="958" customWidth="1"/>
    <col min="10765" max="11008" width="9.140625" style="958"/>
    <col min="11009" max="11009" width="20.140625" style="958" customWidth="1"/>
    <col min="11010" max="11010" width="10" style="958" customWidth="1"/>
    <col min="11011" max="11011" width="8.5703125" style="958" customWidth="1"/>
    <col min="11012" max="11012" width="9.5703125" style="958" customWidth="1"/>
    <col min="11013" max="11014" width="9" style="958" customWidth="1"/>
    <col min="11015" max="11015" width="12.140625" style="958" customWidth="1"/>
    <col min="11016" max="11016" width="8.7109375" style="958" customWidth="1"/>
    <col min="11017" max="11017" width="10.42578125" style="958" customWidth="1"/>
    <col min="11018" max="11019" width="9.140625" style="958"/>
    <col min="11020" max="11020" width="10.42578125" style="958" customWidth="1"/>
    <col min="11021" max="11264" width="9.140625" style="958"/>
    <col min="11265" max="11265" width="20.140625" style="958" customWidth="1"/>
    <col min="11266" max="11266" width="10" style="958" customWidth="1"/>
    <col min="11267" max="11267" width="8.5703125" style="958" customWidth="1"/>
    <col min="11268" max="11268" width="9.5703125" style="958" customWidth="1"/>
    <col min="11269" max="11270" width="9" style="958" customWidth="1"/>
    <col min="11271" max="11271" width="12.140625" style="958" customWidth="1"/>
    <col min="11272" max="11272" width="8.7109375" style="958" customWidth="1"/>
    <col min="11273" max="11273" width="10.42578125" style="958" customWidth="1"/>
    <col min="11274" max="11275" width="9.140625" style="958"/>
    <col min="11276" max="11276" width="10.42578125" style="958" customWidth="1"/>
    <col min="11277" max="11520" width="9.140625" style="958"/>
    <col min="11521" max="11521" width="20.140625" style="958" customWidth="1"/>
    <col min="11522" max="11522" width="10" style="958" customWidth="1"/>
    <col min="11523" max="11523" width="8.5703125" style="958" customWidth="1"/>
    <col min="11524" max="11524" width="9.5703125" style="958" customWidth="1"/>
    <col min="11525" max="11526" width="9" style="958" customWidth="1"/>
    <col min="11527" max="11527" width="12.140625" style="958" customWidth="1"/>
    <col min="11528" max="11528" width="8.7109375" style="958" customWidth="1"/>
    <col min="11529" max="11529" width="10.42578125" style="958" customWidth="1"/>
    <col min="11530" max="11531" width="9.140625" style="958"/>
    <col min="11532" max="11532" width="10.42578125" style="958" customWidth="1"/>
    <col min="11533" max="11776" width="9.140625" style="958"/>
    <col min="11777" max="11777" width="20.140625" style="958" customWidth="1"/>
    <col min="11778" max="11778" width="10" style="958" customWidth="1"/>
    <col min="11779" max="11779" width="8.5703125" style="958" customWidth="1"/>
    <col min="11780" max="11780" width="9.5703125" style="958" customWidth="1"/>
    <col min="11781" max="11782" width="9" style="958" customWidth="1"/>
    <col min="11783" max="11783" width="12.140625" style="958" customWidth="1"/>
    <col min="11784" max="11784" width="8.7109375" style="958" customWidth="1"/>
    <col min="11785" max="11785" width="10.42578125" style="958" customWidth="1"/>
    <col min="11786" max="11787" width="9.140625" style="958"/>
    <col min="11788" max="11788" width="10.42578125" style="958" customWidth="1"/>
    <col min="11789" max="12032" width="9.140625" style="958"/>
    <col min="12033" max="12033" width="20.140625" style="958" customWidth="1"/>
    <col min="12034" max="12034" width="10" style="958" customWidth="1"/>
    <col min="12035" max="12035" width="8.5703125" style="958" customWidth="1"/>
    <col min="12036" max="12036" width="9.5703125" style="958" customWidth="1"/>
    <col min="12037" max="12038" width="9" style="958" customWidth="1"/>
    <col min="12039" max="12039" width="12.140625" style="958" customWidth="1"/>
    <col min="12040" max="12040" width="8.7109375" style="958" customWidth="1"/>
    <col min="12041" max="12041" width="10.42578125" style="958" customWidth="1"/>
    <col min="12042" max="12043" width="9.140625" style="958"/>
    <col min="12044" max="12044" width="10.42578125" style="958" customWidth="1"/>
    <col min="12045" max="12288" width="9.140625" style="958"/>
    <col min="12289" max="12289" width="20.140625" style="958" customWidth="1"/>
    <col min="12290" max="12290" width="10" style="958" customWidth="1"/>
    <col min="12291" max="12291" width="8.5703125" style="958" customWidth="1"/>
    <col min="12292" max="12292" width="9.5703125" style="958" customWidth="1"/>
    <col min="12293" max="12294" width="9" style="958" customWidth="1"/>
    <col min="12295" max="12295" width="12.140625" style="958" customWidth="1"/>
    <col min="12296" max="12296" width="8.7109375" style="958" customWidth="1"/>
    <col min="12297" max="12297" width="10.42578125" style="958" customWidth="1"/>
    <col min="12298" max="12299" width="9.140625" style="958"/>
    <col min="12300" max="12300" width="10.42578125" style="958" customWidth="1"/>
    <col min="12301" max="12544" width="9.140625" style="958"/>
    <col min="12545" max="12545" width="20.140625" style="958" customWidth="1"/>
    <col min="12546" max="12546" width="10" style="958" customWidth="1"/>
    <col min="12547" max="12547" width="8.5703125" style="958" customWidth="1"/>
    <col min="12548" max="12548" width="9.5703125" style="958" customWidth="1"/>
    <col min="12549" max="12550" width="9" style="958" customWidth="1"/>
    <col min="12551" max="12551" width="12.140625" style="958" customWidth="1"/>
    <col min="12552" max="12552" width="8.7109375" style="958" customWidth="1"/>
    <col min="12553" max="12553" width="10.42578125" style="958" customWidth="1"/>
    <col min="12554" max="12555" width="9.140625" style="958"/>
    <col min="12556" max="12556" width="10.42578125" style="958" customWidth="1"/>
    <col min="12557" max="12800" width="9.140625" style="958"/>
    <col min="12801" max="12801" width="20.140625" style="958" customWidth="1"/>
    <col min="12802" max="12802" width="10" style="958" customWidth="1"/>
    <col min="12803" max="12803" width="8.5703125" style="958" customWidth="1"/>
    <col min="12804" max="12804" width="9.5703125" style="958" customWidth="1"/>
    <col min="12805" max="12806" width="9" style="958" customWidth="1"/>
    <col min="12807" max="12807" width="12.140625" style="958" customWidth="1"/>
    <col min="12808" max="12808" width="8.7109375" style="958" customWidth="1"/>
    <col min="12809" max="12809" width="10.42578125" style="958" customWidth="1"/>
    <col min="12810" max="12811" width="9.140625" style="958"/>
    <col min="12812" max="12812" width="10.42578125" style="958" customWidth="1"/>
    <col min="12813" max="13056" width="9.140625" style="958"/>
    <col min="13057" max="13057" width="20.140625" style="958" customWidth="1"/>
    <col min="13058" max="13058" width="10" style="958" customWidth="1"/>
    <col min="13059" max="13059" width="8.5703125" style="958" customWidth="1"/>
    <col min="13060" max="13060" width="9.5703125" style="958" customWidth="1"/>
    <col min="13061" max="13062" width="9" style="958" customWidth="1"/>
    <col min="13063" max="13063" width="12.140625" style="958" customWidth="1"/>
    <col min="13064" max="13064" width="8.7109375" style="958" customWidth="1"/>
    <col min="13065" max="13065" width="10.42578125" style="958" customWidth="1"/>
    <col min="13066" max="13067" width="9.140625" style="958"/>
    <col min="13068" max="13068" width="10.42578125" style="958" customWidth="1"/>
    <col min="13069" max="13312" width="9.140625" style="958"/>
    <col min="13313" max="13313" width="20.140625" style="958" customWidth="1"/>
    <col min="13314" max="13314" width="10" style="958" customWidth="1"/>
    <col min="13315" max="13315" width="8.5703125" style="958" customWidth="1"/>
    <col min="13316" max="13316" width="9.5703125" style="958" customWidth="1"/>
    <col min="13317" max="13318" width="9" style="958" customWidth="1"/>
    <col min="13319" max="13319" width="12.140625" style="958" customWidth="1"/>
    <col min="13320" max="13320" width="8.7109375" style="958" customWidth="1"/>
    <col min="13321" max="13321" width="10.42578125" style="958" customWidth="1"/>
    <col min="13322" max="13323" width="9.140625" style="958"/>
    <col min="13324" max="13324" width="10.42578125" style="958" customWidth="1"/>
    <col min="13325" max="13568" width="9.140625" style="958"/>
    <col min="13569" max="13569" width="20.140625" style="958" customWidth="1"/>
    <col min="13570" max="13570" width="10" style="958" customWidth="1"/>
    <col min="13571" max="13571" width="8.5703125" style="958" customWidth="1"/>
    <col min="13572" max="13572" width="9.5703125" style="958" customWidth="1"/>
    <col min="13573" max="13574" width="9" style="958" customWidth="1"/>
    <col min="13575" max="13575" width="12.140625" style="958" customWidth="1"/>
    <col min="13576" max="13576" width="8.7109375" style="958" customWidth="1"/>
    <col min="13577" max="13577" width="10.42578125" style="958" customWidth="1"/>
    <col min="13578" max="13579" width="9.140625" style="958"/>
    <col min="13580" max="13580" width="10.42578125" style="958" customWidth="1"/>
    <col min="13581" max="13824" width="9.140625" style="958"/>
    <col min="13825" max="13825" width="20.140625" style="958" customWidth="1"/>
    <col min="13826" max="13826" width="10" style="958" customWidth="1"/>
    <col min="13827" max="13827" width="8.5703125" style="958" customWidth="1"/>
    <col min="13828" max="13828" width="9.5703125" style="958" customWidth="1"/>
    <col min="13829" max="13830" width="9" style="958" customWidth="1"/>
    <col min="13831" max="13831" width="12.140625" style="958" customWidth="1"/>
    <col min="13832" max="13832" width="8.7109375" style="958" customWidth="1"/>
    <col min="13833" max="13833" width="10.42578125" style="958" customWidth="1"/>
    <col min="13834" max="13835" width="9.140625" style="958"/>
    <col min="13836" max="13836" width="10.42578125" style="958" customWidth="1"/>
    <col min="13837" max="14080" width="9.140625" style="958"/>
    <col min="14081" max="14081" width="20.140625" style="958" customWidth="1"/>
    <col min="14082" max="14082" width="10" style="958" customWidth="1"/>
    <col min="14083" max="14083" width="8.5703125" style="958" customWidth="1"/>
    <col min="14084" max="14084" width="9.5703125" style="958" customWidth="1"/>
    <col min="14085" max="14086" width="9" style="958" customWidth="1"/>
    <col min="14087" max="14087" width="12.140625" style="958" customWidth="1"/>
    <col min="14088" max="14088" width="8.7109375" style="958" customWidth="1"/>
    <col min="14089" max="14089" width="10.42578125" style="958" customWidth="1"/>
    <col min="14090" max="14091" width="9.140625" style="958"/>
    <col min="14092" max="14092" width="10.42578125" style="958" customWidth="1"/>
    <col min="14093" max="14336" width="9.140625" style="958"/>
    <col min="14337" max="14337" width="20.140625" style="958" customWidth="1"/>
    <col min="14338" max="14338" width="10" style="958" customWidth="1"/>
    <col min="14339" max="14339" width="8.5703125" style="958" customWidth="1"/>
    <col min="14340" max="14340" width="9.5703125" style="958" customWidth="1"/>
    <col min="14341" max="14342" width="9" style="958" customWidth="1"/>
    <col min="14343" max="14343" width="12.140625" style="958" customWidth="1"/>
    <col min="14344" max="14344" width="8.7109375" style="958" customWidth="1"/>
    <col min="14345" max="14345" width="10.42578125" style="958" customWidth="1"/>
    <col min="14346" max="14347" width="9.140625" style="958"/>
    <col min="14348" max="14348" width="10.42578125" style="958" customWidth="1"/>
    <col min="14349" max="14592" width="9.140625" style="958"/>
    <col min="14593" max="14593" width="20.140625" style="958" customWidth="1"/>
    <col min="14594" max="14594" width="10" style="958" customWidth="1"/>
    <col min="14595" max="14595" width="8.5703125" style="958" customWidth="1"/>
    <col min="14596" max="14596" width="9.5703125" style="958" customWidth="1"/>
    <col min="14597" max="14598" width="9" style="958" customWidth="1"/>
    <col min="14599" max="14599" width="12.140625" style="958" customWidth="1"/>
    <col min="14600" max="14600" width="8.7109375" style="958" customWidth="1"/>
    <col min="14601" max="14601" width="10.42578125" style="958" customWidth="1"/>
    <col min="14602" max="14603" width="9.140625" style="958"/>
    <col min="14604" max="14604" width="10.42578125" style="958" customWidth="1"/>
    <col min="14605" max="14848" width="9.140625" style="958"/>
    <col min="14849" max="14849" width="20.140625" style="958" customWidth="1"/>
    <col min="14850" max="14850" width="10" style="958" customWidth="1"/>
    <col min="14851" max="14851" width="8.5703125" style="958" customWidth="1"/>
    <col min="14852" max="14852" width="9.5703125" style="958" customWidth="1"/>
    <col min="14853" max="14854" width="9" style="958" customWidth="1"/>
    <col min="14855" max="14855" width="12.140625" style="958" customWidth="1"/>
    <col min="14856" max="14856" width="8.7109375" style="958" customWidth="1"/>
    <col min="14857" max="14857" width="10.42578125" style="958" customWidth="1"/>
    <col min="14858" max="14859" width="9.140625" style="958"/>
    <col min="14860" max="14860" width="10.42578125" style="958" customWidth="1"/>
    <col min="14861" max="15104" width="9.140625" style="958"/>
    <col min="15105" max="15105" width="20.140625" style="958" customWidth="1"/>
    <col min="15106" max="15106" width="10" style="958" customWidth="1"/>
    <col min="15107" max="15107" width="8.5703125" style="958" customWidth="1"/>
    <col min="15108" max="15108" width="9.5703125" style="958" customWidth="1"/>
    <col min="15109" max="15110" width="9" style="958" customWidth="1"/>
    <col min="15111" max="15111" width="12.140625" style="958" customWidth="1"/>
    <col min="15112" max="15112" width="8.7109375" style="958" customWidth="1"/>
    <col min="15113" max="15113" width="10.42578125" style="958" customWidth="1"/>
    <col min="15114" max="15115" width="9.140625" style="958"/>
    <col min="15116" max="15116" width="10.42578125" style="958" customWidth="1"/>
    <col min="15117" max="15360" width="9.140625" style="958"/>
    <col min="15361" max="15361" width="20.140625" style="958" customWidth="1"/>
    <col min="15362" max="15362" width="10" style="958" customWidth="1"/>
    <col min="15363" max="15363" width="8.5703125" style="958" customWidth="1"/>
    <col min="15364" max="15364" width="9.5703125" style="958" customWidth="1"/>
    <col min="15365" max="15366" width="9" style="958" customWidth="1"/>
    <col min="15367" max="15367" width="12.140625" style="958" customWidth="1"/>
    <col min="15368" max="15368" width="8.7109375" style="958" customWidth="1"/>
    <col min="15369" max="15369" width="10.42578125" style="958" customWidth="1"/>
    <col min="15370" max="15371" width="9.140625" style="958"/>
    <col min="15372" max="15372" width="10.42578125" style="958" customWidth="1"/>
    <col min="15373" max="15616" width="9.140625" style="958"/>
    <col min="15617" max="15617" width="20.140625" style="958" customWidth="1"/>
    <col min="15618" max="15618" width="10" style="958" customWidth="1"/>
    <col min="15619" max="15619" width="8.5703125" style="958" customWidth="1"/>
    <col min="15620" max="15620" width="9.5703125" style="958" customWidth="1"/>
    <col min="15621" max="15622" width="9" style="958" customWidth="1"/>
    <col min="15623" max="15623" width="12.140625" style="958" customWidth="1"/>
    <col min="15624" max="15624" width="8.7109375" style="958" customWidth="1"/>
    <col min="15625" max="15625" width="10.42578125" style="958" customWidth="1"/>
    <col min="15626" max="15627" width="9.140625" style="958"/>
    <col min="15628" max="15628" width="10.42578125" style="958" customWidth="1"/>
    <col min="15629" max="15872" width="9.140625" style="958"/>
    <col min="15873" max="15873" width="20.140625" style="958" customWidth="1"/>
    <col min="15874" max="15874" width="10" style="958" customWidth="1"/>
    <col min="15875" max="15875" width="8.5703125" style="958" customWidth="1"/>
    <col min="15876" max="15876" width="9.5703125" style="958" customWidth="1"/>
    <col min="15877" max="15878" width="9" style="958" customWidth="1"/>
    <col min="15879" max="15879" width="12.140625" style="958" customWidth="1"/>
    <col min="15880" max="15880" width="8.7109375" style="958" customWidth="1"/>
    <col min="15881" max="15881" width="10.42578125" style="958" customWidth="1"/>
    <col min="15882" max="15883" width="9.140625" style="958"/>
    <col min="15884" max="15884" width="10.42578125" style="958" customWidth="1"/>
    <col min="15885" max="16128" width="9.140625" style="958"/>
    <col min="16129" max="16129" width="20.140625" style="958" customWidth="1"/>
    <col min="16130" max="16130" width="10" style="958" customWidth="1"/>
    <col min="16131" max="16131" width="8.5703125" style="958" customWidth="1"/>
    <col min="16132" max="16132" width="9.5703125" style="958" customWidth="1"/>
    <col min="16133" max="16134" width="9" style="958" customWidth="1"/>
    <col min="16135" max="16135" width="12.140625" style="958" customWidth="1"/>
    <col min="16136" max="16136" width="8.7109375" style="958" customWidth="1"/>
    <col min="16137" max="16137" width="10.42578125" style="958" customWidth="1"/>
    <col min="16138" max="16139" width="9.140625" style="958"/>
    <col min="16140" max="16140" width="10.42578125" style="958" customWidth="1"/>
    <col min="16141" max="16384" width="9.140625" style="958"/>
  </cols>
  <sheetData>
    <row r="1" spans="1:12">
      <c r="A1" s="1355" t="s">
        <v>327</v>
      </c>
      <c r="B1" s="1355"/>
      <c r="C1" s="1355"/>
      <c r="D1" s="1355"/>
      <c r="E1" s="1354" t="s">
        <v>490</v>
      </c>
      <c r="G1" s="1354"/>
      <c r="H1" s="1355"/>
      <c r="I1" s="1355"/>
      <c r="J1" s="1355"/>
      <c r="K1" s="1355"/>
    </row>
    <row r="2" spans="1:12" ht="15" customHeight="1" thickBot="1">
      <c r="A2" s="1241" t="s">
        <v>244</v>
      </c>
      <c r="B2" s="1241"/>
      <c r="C2" s="1355"/>
      <c r="D2" s="1355"/>
      <c r="E2" s="1355"/>
      <c r="F2" s="1354"/>
      <c r="G2" s="1355"/>
      <c r="H2" s="1355"/>
      <c r="I2" s="1355"/>
      <c r="J2" s="1355"/>
      <c r="K2" s="1355"/>
    </row>
    <row r="3" spans="1:12" ht="16.5" thickBot="1">
      <c r="A3" s="1242" t="s">
        <v>4</v>
      </c>
      <c r="B3" s="1243"/>
      <c r="C3" s="1243"/>
      <c r="D3" s="1243"/>
      <c r="E3" s="1243"/>
      <c r="F3" s="1243"/>
      <c r="G3" s="1243"/>
      <c r="H3" s="1243"/>
      <c r="I3" s="1243"/>
      <c r="J3" s="1243"/>
      <c r="K3" s="1243"/>
      <c r="L3" s="1244"/>
    </row>
    <row r="4" spans="1:12" ht="31.5">
      <c r="A4" s="1245"/>
      <c r="B4" s="1246"/>
      <c r="C4" s="1247" t="s">
        <v>5</v>
      </c>
      <c r="D4" s="1247"/>
      <c r="E4" s="1247"/>
      <c r="F4" s="1247"/>
      <c r="G4" s="1248"/>
      <c r="H4" s="1383" t="s">
        <v>6</v>
      </c>
      <c r="I4" s="1384"/>
      <c r="J4" s="1249" t="s">
        <v>7</v>
      </c>
      <c r="K4" s="1250" t="s">
        <v>8</v>
      </c>
      <c r="L4" s="1251"/>
    </row>
    <row r="5" spans="1:12">
      <c r="A5" s="1180" t="s">
        <v>9</v>
      </c>
      <c r="B5" s="1181" t="s">
        <v>10</v>
      </c>
      <c r="C5" s="1252" t="s">
        <v>36</v>
      </c>
      <c r="D5" s="1252"/>
      <c r="E5" s="1253" t="s">
        <v>37</v>
      </c>
      <c r="F5" s="1254"/>
      <c r="G5" s="1255"/>
      <c r="H5" s="1385" t="s">
        <v>11</v>
      </c>
      <c r="I5" s="1386"/>
      <c r="J5" s="1256" t="s">
        <v>12</v>
      </c>
      <c r="K5" s="1257" t="s">
        <v>13</v>
      </c>
      <c r="L5" s="1258"/>
    </row>
    <row r="6" spans="1:12" ht="48" thickBot="1">
      <c r="A6" s="1182" t="s">
        <v>14</v>
      </c>
      <c r="B6" s="1183" t="s">
        <v>15</v>
      </c>
      <c r="C6" s="965">
        <v>45018</v>
      </c>
      <c r="D6" s="1175">
        <v>45011</v>
      </c>
      <c r="E6" s="1259">
        <v>45018</v>
      </c>
      <c r="F6" s="1260" t="s">
        <v>482</v>
      </c>
      <c r="G6" s="1261" t="s">
        <v>16</v>
      </c>
      <c r="H6" s="965">
        <v>45018</v>
      </c>
      <c r="I6" s="1263" t="s">
        <v>16</v>
      </c>
      <c r="J6" s="1264" t="s">
        <v>16</v>
      </c>
      <c r="K6" s="965">
        <v>45018</v>
      </c>
      <c r="L6" s="1266" t="s">
        <v>17</v>
      </c>
    </row>
    <row r="7" spans="1:12" ht="16.5" thickBot="1">
      <c r="A7" s="1267" t="s">
        <v>18</v>
      </c>
      <c r="B7" s="1268" t="s">
        <v>19</v>
      </c>
      <c r="C7" s="1269">
        <v>20855.045936375005</v>
      </c>
      <c r="D7" s="1269">
        <v>21037.819832151668</v>
      </c>
      <c r="E7" s="1270">
        <v>21272.146855102506</v>
      </c>
      <c r="F7" s="1271">
        <v>21458.576228794704</v>
      </c>
      <c r="G7" s="1272">
        <v>-0.86878724713353794</v>
      </c>
      <c r="H7" s="1273">
        <v>320.73616550116549</v>
      </c>
      <c r="I7" s="1273">
        <v>7.2605399039119889E-2</v>
      </c>
      <c r="J7" s="1274">
        <v>-1.7857142857142856</v>
      </c>
      <c r="K7" s="1273">
        <v>100</v>
      </c>
      <c r="L7" s="1275" t="s">
        <v>19</v>
      </c>
    </row>
    <row r="8" spans="1:12" ht="16.5" thickBot="1">
      <c r="A8" s="1276"/>
      <c r="B8" s="1277"/>
      <c r="C8" s="1278"/>
      <c r="D8" s="1278"/>
      <c r="E8" s="1278"/>
      <c r="F8" s="1278"/>
      <c r="G8" s="1279"/>
      <c r="H8" s="1274"/>
      <c r="I8" s="1274"/>
      <c r="J8" s="1274"/>
      <c r="K8" s="1274"/>
      <c r="L8" s="1280"/>
    </row>
    <row r="9" spans="1:12">
      <c r="A9" s="1281" t="s">
        <v>78</v>
      </c>
      <c r="B9" s="1282" t="s">
        <v>19</v>
      </c>
      <c r="C9" s="1283">
        <v>21083.829652443503</v>
      </c>
      <c r="D9" s="1283">
        <v>20468.961908038069</v>
      </c>
      <c r="E9" s="1284">
        <v>21505.506245492372</v>
      </c>
      <c r="F9" s="1284">
        <v>20878.341146198829</v>
      </c>
      <c r="G9" s="1285">
        <v>3.0039029197859732</v>
      </c>
      <c r="H9" s="1286">
        <v>248.62068965517241</v>
      </c>
      <c r="I9" s="1286">
        <v>-5.4950594877999661</v>
      </c>
      <c r="J9" s="1286">
        <v>123.07692307692308</v>
      </c>
      <c r="K9" s="1286">
        <v>0.16899766899766902</v>
      </c>
      <c r="L9" s="1287">
        <v>9.4592907092907116E-2</v>
      </c>
    </row>
    <row r="10" spans="1:12">
      <c r="A10" s="1288" t="s">
        <v>79</v>
      </c>
      <c r="B10" s="1289" t="s">
        <v>19</v>
      </c>
      <c r="C10" s="1290">
        <v>21861.82443648186</v>
      </c>
      <c r="D10" s="1290">
        <v>21907.073526312128</v>
      </c>
      <c r="E10" s="1291">
        <v>22299.060925211499</v>
      </c>
      <c r="F10" s="1291">
        <v>22345.214996838371</v>
      </c>
      <c r="G10" s="1292">
        <v>-0.20655013448473078</v>
      </c>
      <c r="H10" s="1293">
        <v>355.62809175531919</v>
      </c>
      <c r="I10" s="1293">
        <v>0.21068919582266579</v>
      </c>
      <c r="J10" s="1293">
        <v>-5.2001260636621494</v>
      </c>
      <c r="K10" s="1293">
        <v>35.058275058275058</v>
      </c>
      <c r="L10" s="1294">
        <v>-1.2626956376956358</v>
      </c>
    </row>
    <row r="11" spans="1:12">
      <c r="A11" s="1295" t="s">
        <v>80</v>
      </c>
      <c r="B11" s="1296" t="s">
        <v>19</v>
      </c>
      <c r="C11" s="1176">
        <v>21650.718453930247</v>
      </c>
      <c r="D11" s="1176">
        <v>21898.351428889513</v>
      </c>
      <c r="E11" s="1297">
        <v>22083.732823008853</v>
      </c>
      <c r="F11" s="1297">
        <v>22336.318457467303</v>
      </c>
      <c r="G11" s="1298">
        <v>-1.1308293035820658</v>
      </c>
      <c r="H11" s="1299">
        <v>397.51508718726308</v>
      </c>
      <c r="I11" s="1299">
        <v>-0.26974832314252656</v>
      </c>
      <c r="J11" s="1299">
        <v>7.761437908496732</v>
      </c>
      <c r="K11" s="1299">
        <v>7.6864801864801864</v>
      </c>
      <c r="L11" s="1300">
        <v>0.68098568098568091</v>
      </c>
    </row>
    <row r="12" spans="1:12">
      <c r="A12" s="1295" t="s">
        <v>81</v>
      </c>
      <c r="B12" s="1296" t="s">
        <v>19</v>
      </c>
      <c r="C12" s="1176" t="s">
        <v>176</v>
      </c>
      <c r="D12" s="1176" t="s">
        <v>176</v>
      </c>
      <c r="E12" s="1297" t="s">
        <v>176</v>
      </c>
      <c r="F12" s="1297" t="s">
        <v>176</v>
      </c>
      <c r="G12" s="1298" t="s">
        <v>71</v>
      </c>
      <c r="H12" s="1299" t="s">
        <v>176</v>
      </c>
      <c r="I12" s="1299" t="s">
        <v>71</v>
      </c>
      <c r="J12" s="1299" t="s">
        <v>71</v>
      </c>
      <c r="K12" s="1299" t="s">
        <v>71</v>
      </c>
      <c r="L12" s="1300" t="s">
        <v>71</v>
      </c>
    </row>
    <row r="13" spans="1:12">
      <c r="A13" s="1295" t="s">
        <v>69</v>
      </c>
      <c r="B13" s="1296" t="s">
        <v>19</v>
      </c>
      <c r="C13" s="1176">
        <v>18394.987230724655</v>
      </c>
      <c r="D13" s="1176">
        <v>18409.396727640989</v>
      </c>
      <c r="E13" s="1297">
        <v>18762.886975339148</v>
      </c>
      <c r="F13" s="1297">
        <v>18777.584662193811</v>
      </c>
      <c r="G13" s="1298">
        <v>-7.8272510118164759E-2</v>
      </c>
      <c r="H13" s="1299">
        <v>285.78474042999477</v>
      </c>
      <c r="I13" s="1299">
        <v>0.19380440710715746</v>
      </c>
      <c r="J13" s="1299">
        <v>7.0746771476698482</v>
      </c>
      <c r="K13" s="1299">
        <v>33.33916083916084</v>
      </c>
      <c r="L13" s="1300">
        <v>2.7588036963036942</v>
      </c>
    </row>
    <row r="14" spans="1:12" ht="16.5" thickBot="1">
      <c r="A14" s="1301" t="s">
        <v>82</v>
      </c>
      <c r="B14" s="1302" t="s">
        <v>19</v>
      </c>
      <c r="C14" s="1177">
        <v>22058.016571924458</v>
      </c>
      <c r="D14" s="1177">
        <v>22259.976490687601</v>
      </c>
      <c r="E14" s="1303">
        <v>22499.176903362946</v>
      </c>
      <c r="F14" s="1303">
        <v>22705.176020501352</v>
      </c>
      <c r="G14" s="1304">
        <v>-0.90727822128488234</v>
      </c>
      <c r="H14" s="1305">
        <v>293.13847869177403</v>
      </c>
      <c r="I14" s="1305">
        <v>3.0670942609496855E-2</v>
      </c>
      <c r="J14" s="1305">
        <v>-10.885405166703467</v>
      </c>
      <c r="K14" s="1305">
        <v>23.519813519813521</v>
      </c>
      <c r="L14" s="1306">
        <v>-2.4016608391608401</v>
      </c>
    </row>
    <row r="15" spans="1:12" ht="16.5" thickBot="1">
      <c r="A15" s="1276"/>
      <c r="B15" s="1307"/>
      <c r="C15" s="1278"/>
      <c r="D15" s="1278"/>
      <c r="E15" s="1278"/>
      <c r="F15" s="1278"/>
      <c r="G15" s="1279"/>
      <c r="H15" s="1274"/>
      <c r="I15" s="1274"/>
      <c r="J15" s="1274"/>
      <c r="K15" s="1274"/>
      <c r="L15" s="1280"/>
    </row>
    <row r="16" spans="1:12">
      <c r="A16" s="1308" t="s">
        <v>83</v>
      </c>
      <c r="B16" s="1309" t="s">
        <v>21</v>
      </c>
      <c r="C16" s="1178" t="s">
        <v>71</v>
      </c>
      <c r="D16" s="1178" t="s">
        <v>71</v>
      </c>
      <c r="E16" s="1310" t="s">
        <v>71</v>
      </c>
      <c r="F16" s="1310" t="s">
        <v>71</v>
      </c>
      <c r="G16" s="1311" t="s">
        <v>71</v>
      </c>
      <c r="H16" s="1312" t="s">
        <v>71</v>
      </c>
      <c r="I16" s="1312" t="s">
        <v>71</v>
      </c>
      <c r="J16" s="1313" t="s">
        <v>71</v>
      </c>
      <c r="K16" s="1313" t="s">
        <v>71</v>
      </c>
      <c r="L16" s="1314" t="s">
        <v>71</v>
      </c>
    </row>
    <row r="17" spans="1:12">
      <c r="A17" s="1288" t="s">
        <v>83</v>
      </c>
      <c r="B17" s="1315" t="s">
        <v>22</v>
      </c>
      <c r="C17" s="1176" t="s">
        <v>71</v>
      </c>
      <c r="D17" s="1176" t="s">
        <v>71</v>
      </c>
      <c r="E17" s="1297" t="s">
        <v>71</v>
      </c>
      <c r="F17" s="1297" t="s">
        <v>71</v>
      </c>
      <c r="G17" s="1298" t="s">
        <v>71</v>
      </c>
      <c r="H17" s="1299" t="s">
        <v>71</v>
      </c>
      <c r="I17" s="1299" t="s">
        <v>71</v>
      </c>
      <c r="J17" s="1316" t="s">
        <v>71</v>
      </c>
      <c r="K17" s="1316" t="s">
        <v>71</v>
      </c>
      <c r="L17" s="1317" t="s">
        <v>71</v>
      </c>
    </row>
    <row r="18" spans="1:12">
      <c r="A18" s="1288" t="s">
        <v>83</v>
      </c>
      <c r="B18" s="1315" t="s">
        <v>23</v>
      </c>
      <c r="C18" s="1176" t="s">
        <v>71</v>
      </c>
      <c r="D18" s="1176" t="s">
        <v>71</v>
      </c>
      <c r="E18" s="1297" t="s">
        <v>71</v>
      </c>
      <c r="F18" s="1297" t="s">
        <v>71</v>
      </c>
      <c r="G18" s="1298" t="s">
        <v>71</v>
      </c>
      <c r="H18" s="1299" t="s">
        <v>71</v>
      </c>
      <c r="I18" s="1299" t="s">
        <v>71</v>
      </c>
      <c r="J18" s="1316" t="s">
        <v>71</v>
      </c>
      <c r="K18" s="1316" t="s">
        <v>71</v>
      </c>
      <c r="L18" s="1317" t="s">
        <v>71</v>
      </c>
    </row>
    <row r="19" spans="1:12">
      <c r="A19" s="1308" t="s">
        <v>83</v>
      </c>
      <c r="B19" s="1318" t="s">
        <v>24</v>
      </c>
      <c r="C19" s="1179">
        <v>21756.018302401175</v>
      </c>
      <c r="D19" s="1179">
        <v>22888.396064119079</v>
      </c>
      <c r="E19" s="1319">
        <v>22191.138668449199</v>
      </c>
      <c r="F19" s="1319">
        <v>23346.163985401461</v>
      </c>
      <c r="G19" s="1320">
        <v>-4.9473880063316118</v>
      </c>
      <c r="H19" s="1321">
        <v>267.14285714285717</v>
      </c>
      <c r="I19" s="1321">
        <v>-2.5026068821689171</v>
      </c>
      <c r="J19" s="1322">
        <v>40</v>
      </c>
      <c r="K19" s="1322">
        <v>4.0792540792540792E-2</v>
      </c>
      <c r="L19" s="1323">
        <v>1.2175324675324672E-2</v>
      </c>
    </row>
    <row r="20" spans="1:12">
      <c r="A20" s="1288" t="s">
        <v>83</v>
      </c>
      <c r="B20" s="1315" t="s">
        <v>25</v>
      </c>
      <c r="C20" s="1176">
        <v>21331.993137254904</v>
      </c>
      <c r="D20" s="1176" t="s">
        <v>176</v>
      </c>
      <c r="E20" s="1297">
        <v>21758.633000000002</v>
      </c>
      <c r="F20" s="1297" t="s">
        <v>176</v>
      </c>
      <c r="G20" s="1298" t="s">
        <v>71</v>
      </c>
      <c r="H20" s="1299">
        <v>262</v>
      </c>
      <c r="I20" s="1299" t="s">
        <v>71</v>
      </c>
      <c r="J20" s="1316" t="s">
        <v>71</v>
      </c>
      <c r="K20" s="1316">
        <v>2.9137529137529136E-2</v>
      </c>
      <c r="L20" s="1317" t="s">
        <v>71</v>
      </c>
    </row>
    <row r="21" spans="1:12">
      <c r="A21" s="1288" t="s">
        <v>83</v>
      </c>
      <c r="B21" s="1315" t="s">
        <v>26</v>
      </c>
      <c r="C21" s="1176" t="s">
        <v>176</v>
      </c>
      <c r="D21" s="1176" t="s">
        <v>176</v>
      </c>
      <c r="E21" s="1297">
        <v>23202.893</v>
      </c>
      <c r="F21" s="1297" t="s">
        <v>176</v>
      </c>
      <c r="G21" s="1298" t="s">
        <v>71</v>
      </c>
      <c r="H21" s="1299" t="s">
        <v>176</v>
      </c>
      <c r="I21" s="1299" t="s">
        <v>71</v>
      </c>
      <c r="J21" s="1316" t="s">
        <v>71</v>
      </c>
      <c r="K21" s="1316">
        <v>1.1655011655011656E-2</v>
      </c>
      <c r="L21" s="1317" t="s">
        <v>71</v>
      </c>
    </row>
    <row r="22" spans="1:12">
      <c r="A22" s="1308" t="s">
        <v>83</v>
      </c>
      <c r="B22" s="1318" t="s">
        <v>27</v>
      </c>
      <c r="C22" s="1179">
        <v>20848.437746933982</v>
      </c>
      <c r="D22" s="1179">
        <v>18852.071764705877</v>
      </c>
      <c r="E22" s="1319">
        <v>21265.406501872661</v>
      </c>
      <c r="F22" s="1319">
        <v>19229.113199999996</v>
      </c>
      <c r="G22" s="1320">
        <v>10.589637081509643</v>
      </c>
      <c r="H22" s="1321">
        <v>242.72727272727272</v>
      </c>
      <c r="I22" s="1321">
        <v>-5.277161862527719</v>
      </c>
      <c r="J22" s="1322">
        <v>175</v>
      </c>
      <c r="K22" s="1322">
        <v>0.12820512820512819</v>
      </c>
      <c r="L22" s="1323">
        <v>8.2417582417582402E-2</v>
      </c>
    </row>
    <row r="23" spans="1:12">
      <c r="A23" s="1288" t="s">
        <v>83</v>
      </c>
      <c r="B23" s="1315" t="s">
        <v>28</v>
      </c>
      <c r="C23" s="1176">
        <v>20635.032352941176</v>
      </c>
      <c r="D23" s="1176" t="s">
        <v>176</v>
      </c>
      <c r="E23" s="1297">
        <v>21047.733</v>
      </c>
      <c r="F23" s="1297" t="s">
        <v>176</v>
      </c>
      <c r="G23" s="1298" t="s">
        <v>71</v>
      </c>
      <c r="H23" s="1299">
        <v>242</v>
      </c>
      <c r="I23" s="1299" t="s">
        <v>71</v>
      </c>
      <c r="J23" s="1316" t="s">
        <v>71</v>
      </c>
      <c r="K23" s="1316">
        <v>0.11655011655011654</v>
      </c>
      <c r="L23" s="1317" t="s">
        <v>71</v>
      </c>
    </row>
    <row r="24" spans="1:12" ht="16.5" thickBot="1">
      <c r="A24" s="1324" t="s">
        <v>83</v>
      </c>
      <c r="B24" s="1325" t="s">
        <v>29</v>
      </c>
      <c r="C24" s="1326" t="s">
        <v>176</v>
      </c>
      <c r="D24" s="1326">
        <v>21718.517647058823</v>
      </c>
      <c r="E24" s="1327" t="s">
        <v>176</v>
      </c>
      <c r="F24" s="1327">
        <v>22152.887999999999</v>
      </c>
      <c r="G24" s="1328" t="s">
        <v>71</v>
      </c>
      <c r="H24" s="1316" t="s">
        <v>176</v>
      </c>
      <c r="I24" s="1316" t="s">
        <v>71</v>
      </c>
      <c r="J24" s="1316" t="s">
        <v>71</v>
      </c>
      <c r="K24" s="1316">
        <v>1.1655011655011656E-2</v>
      </c>
      <c r="L24" s="1317" t="s">
        <v>71</v>
      </c>
    </row>
    <row r="25" spans="1:12" ht="16.5" thickBot="1">
      <c r="A25" s="1276"/>
      <c r="B25" s="1307"/>
      <c r="C25" s="1278"/>
      <c r="D25" s="1278"/>
      <c r="E25" s="1278"/>
      <c r="F25" s="1278"/>
      <c r="G25" s="1279"/>
      <c r="H25" s="1274"/>
      <c r="I25" s="1274"/>
      <c r="J25" s="1274"/>
      <c r="K25" s="1274"/>
      <c r="L25" s="1280"/>
    </row>
    <row r="26" spans="1:12">
      <c r="A26" s="1308" t="s">
        <v>84</v>
      </c>
      <c r="B26" s="1309" t="s">
        <v>21</v>
      </c>
      <c r="C26" s="1178">
        <v>22643.665108622994</v>
      </c>
      <c r="D26" s="1178">
        <v>22730.076131937138</v>
      </c>
      <c r="E26" s="1310">
        <v>23096.538410795456</v>
      </c>
      <c r="F26" s="1310">
        <v>23184.67765457588</v>
      </c>
      <c r="G26" s="1311">
        <v>-0.38016160972170582</v>
      </c>
      <c r="H26" s="1312">
        <v>412.85629629629625</v>
      </c>
      <c r="I26" s="1312">
        <v>-1.5002105328983331</v>
      </c>
      <c r="J26" s="1313">
        <v>-8.3710407239818991</v>
      </c>
      <c r="K26" s="1313">
        <v>4.72027972027972</v>
      </c>
      <c r="L26" s="1314">
        <v>-0.33924408924408933</v>
      </c>
    </row>
    <row r="27" spans="1:12">
      <c r="A27" s="1288" t="s">
        <v>84</v>
      </c>
      <c r="B27" s="1315" t="s">
        <v>22</v>
      </c>
      <c r="C27" s="1176">
        <v>22854.332352941179</v>
      </c>
      <c r="D27" s="1176">
        <v>22910.225490196077</v>
      </c>
      <c r="E27" s="1297">
        <v>23311.419000000002</v>
      </c>
      <c r="F27" s="1297">
        <v>23368.43</v>
      </c>
      <c r="G27" s="1298">
        <v>-0.24396589758061885</v>
      </c>
      <c r="H27" s="1299">
        <v>405.2</v>
      </c>
      <c r="I27" s="1299">
        <v>-1.5070491006319857</v>
      </c>
      <c r="J27" s="1316">
        <v>-12.724014336917563</v>
      </c>
      <c r="K27" s="1316">
        <v>2.8379953379953382</v>
      </c>
      <c r="L27" s="1317">
        <v>-0.35568598068598023</v>
      </c>
    </row>
    <row r="28" spans="1:12">
      <c r="A28" s="1288" t="s">
        <v>84</v>
      </c>
      <c r="B28" s="1315" t="s">
        <v>23</v>
      </c>
      <c r="C28" s="1176">
        <v>22340.382352941175</v>
      </c>
      <c r="D28" s="1176">
        <v>22436.648039215688</v>
      </c>
      <c r="E28" s="1297">
        <v>22787.19</v>
      </c>
      <c r="F28" s="1297">
        <v>22885.381000000001</v>
      </c>
      <c r="G28" s="1298">
        <v>-0.4290555617142775</v>
      </c>
      <c r="H28" s="1299">
        <v>424.4</v>
      </c>
      <c r="I28" s="1299">
        <v>-1.8501387604070305</v>
      </c>
      <c r="J28" s="1316">
        <v>-0.92024539877300615</v>
      </c>
      <c r="K28" s="1316">
        <v>1.8822843822843822</v>
      </c>
      <c r="L28" s="1317">
        <v>1.6441891441891343E-2</v>
      </c>
    </row>
    <row r="29" spans="1:12">
      <c r="A29" s="1308" t="s">
        <v>84</v>
      </c>
      <c r="B29" s="1318" t="s">
        <v>24</v>
      </c>
      <c r="C29" s="1179">
        <v>22166.170549411432</v>
      </c>
      <c r="D29" s="1179">
        <v>21862.271755801652</v>
      </c>
      <c r="E29" s="1319">
        <v>22609.493960399661</v>
      </c>
      <c r="F29" s="1319">
        <v>22299.517190917686</v>
      </c>
      <c r="G29" s="1320">
        <v>1.3900604521080142</v>
      </c>
      <c r="H29" s="1321">
        <v>373.01797979797982</v>
      </c>
      <c r="I29" s="1321">
        <v>0.71888479150558549</v>
      </c>
      <c r="J29" s="1322">
        <v>-2.3186975826344352</v>
      </c>
      <c r="K29" s="1322">
        <v>11.538461538461538</v>
      </c>
      <c r="L29" s="1323">
        <v>-6.29578754578759E-2</v>
      </c>
    </row>
    <row r="30" spans="1:12">
      <c r="A30" s="1288" t="s">
        <v>84</v>
      </c>
      <c r="B30" s="1315" t="s">
        <v>25</v>
      </c>
      <c r="C30" s="1176">
        <v>22217.26274509804</v>
      </c>
      <c r="D30" s="1176">
        <v>21566.622549019608</v>
      </c>
      <c r="E30" s="1297">
        <v>22661.608</v>
      </c>
      <c r="F30" s="1297">
        <v>21997.955000000002</v>
      </c>
      <c r="G30" s="1298">
        <v>3.0168849786264147</v>
      </c>
      <c r="H30" s="1299">
        <v>364.1</v>
      </c>
      <c r="I30" s="1299">
        <v>1.1388888888888953</v>
      </c>
      <c r="J30" s="1316">
        <v>-0.9375</v>
      </c>
      <c r="K30" s="1316">
        <v>7.3892773892773889</v>
      </c>
      <c r="L30" s="1317">
        <v>6.3270063270062238E-2</v>
      </c>
    </row>
    <row r="31" spans="1:12">
      <c r="A31" s="1288" t="s">
        <v>84</v>
      </c>
      <c r="B31" s="1315" t="s">
        <v>26</v>
      </c>
      <c r="C31" s="1176">
        <v>22080.989215686273</v>
      </c>
      <c r="D31" s="1176">
        <v>22332.2</v>
      </c>
      <c r="E31" s="1297">
        <v>22522.609</v>
      </c>
      <c r="F31" s="1297">
        <v>22778.844000000001</v>
      </c>
      <c r="G31" s="1298">
        <v>-1.1248814909132376</v>
      </c>
      <c r="H31" s="1299">
        <v>388.9</v>
      </c>
      <c r="I31" s="1299">
        <v>0.20613244009274784</v>
      </c>
      <c r="J31" s="1316">
        <v>-4.6854082998661308</v>
      </c>
      <c r="K31" s="1316">
        <v>4.1491841491841495</v>
      </c>
      <c r="L31" s="1317">
        <v>-0.12622793872793814</v>
      </c>
    </row>
    <row r="32" spans="1:12">
      <c r="A32" s="1308" t="s">
        <v>84</v>
      </c>
      <c r="B32" s="1318" t="s">
        <v>27</v>
      </c>
      <c r="C32" s="1179">
        <v>21405.884100460065</v>
      </c>
      <c r="D32" s="1179">
        <v>21667.137451781509</v>
      </c>
      <c r="E32" s="1319">
        <v>21834.001782469266</v>
      </c>
      <c r="F32" s="1319">
        <v>22100.480200817139</v>
      </c>
      <c r="G32" s="1320">
        <v>-1.2057584990303536</v>
      </c>
      <c r="H32" s="1321">
        <v>330.5856788592684</v>
      </c>
      <c r="I32" s="1321">
        <v>0.41784166375100074</v>
      </c>
      <c r="J32" s="1322">
        <v>-6.084425036390102</v>
      </c>
      <c r="K32" s="1322">
        <v>18.799533799533798</v>
      </c>
      <c r="L32" s="1323">
        <v>-0.86049367299367319</v>
      </c>
    </row>
    <row r="33" spans="1:12">
      <c r="A33" s="1288" t="s">
        <v>84</v>
      </c>
      <c r="B33" s="1315" t="s">
        <v>28</v>
      </c>
      <c r="C33" s="1176">
        <v>21374.50980392157</v>
      </c>
      <c r="D33" s="1176">
        <v>21729.280392156863</v>
      </c>
      <c r="E33" s="1297">
        <v>21802</v>
      </c>
      <c r="F33" s="1297">
        <v>22163.866000000002</v>
      </c>
      <c r="G33" s="1298">
        <v>-1.6326844784208756</v>
      </c>
      <c r="H33" s="1299">
        <v>318.89999999999998</v>
      </c>
      <c r="I33" s="1299">
        <v>-0.49921996879875907</v>
      </c>
      <c r="J33" s="1316">
        <v>-9.6668037844508437</v>
      </c>
      <c r="K33" s="1316">
        <v>12.797202797202797</v>
      </c>
      <c r="L33" s="1317">
        <v>-1.1164876789876796</v>
      </c>
    </row>
    <row r="34" spans="1:12" ht="16.5" thickBot="1">
      <c r="A34" s="1324" t="s">
        <v>84</v>
      </c>
      <c r="B34" s="1325" t="s">
        <v>29</v>
      </c>
      <c r="C34" s="1326">
        <v>21465.877450980392</v>
      </c>
      <c r="D34" s="1326">
        <v>21529.507843137257</v>
      </c>
      <c r="E34" s="1327">
        <v>21895.195</v>
      </c>
      <c r="F34" s="1327">
        <v>21960.098000000002</v>
      </c>
      <c r="G34" s="1328">
        <v>-0.29554968288393824</v>
      </c>
      <c r="H34" s="1316">
        <v>355.5</v>
      </c>
      <c r="I34" s="1316">
        <v>1.4844419069369079</v>
      </c>
      <c r="J34" s="1316">
        <v>2.5896414342629481</v>
      </c>
      <c r="K34" s="1316">
        <v>6.0023310023310028</v>
      </c>
      <c r="L34" s="1317">
        <v>0.25599400599400646</v>
      </c>
    </row>
    <row r="35" spans="1:12" ht="16.5" thickBot="1">
      <c r="A35" s="1329"/>
      <c r="B35" s="1330"/>
      <c r="C35" s="1331"/>
      <c r="D35" s="1331"/>
      <c r="E35" s="1331"/>
      <c r="F35" s="1331"/>
      <c r="G35" s="1332"/>
      <c r="H35" s="1333"/>
      <c r="I35" s="1333"/>
      <c r="J35" s="1333"/>
      <c r="K35" s="1333"/>
      <c r="L35" s="1334"/>
    </row>
    <row r="36" spans="1:12">
      <c r="A36" s="1288" t="s">
        <v>85</v>
      </c>
      <c r="B36" s="1335" t="s">
        <v>26</v>
      </c>
      <c r="C36" s="1336">
        <v>21952.826470588236</v>
      </c>
      <c r="D36" s="1336">
        <v>22118.220588235294</v>
      </c>
      <c r="E36" s="1337">
        <v>22391.883000000002</v>
      </c>
      <c r="F36" s="1337">
        <v>22560.584999999999</v>
      </c>
      <c r="G36" s="1338">
        <v>-0.74777316279696426</v>
      </c>
      <c r="H36" s="1339">
        <v>414.4</v>
      </c>
      <c r="I36" s="1339">
        <v>0.70473876063182916</v>
      </c>
      <c r="J36" s="1339">
        <v>6.6797642436149314</v>
      </c>
      <c r="K36" s="1339">
        <v>3.1643356643356642</v>
      </c>
      <c r="L36" s="1340">
        <v>0.25110306360306334</v>
      </c>
    </row>
    <row r="37" spans="1:12" ht="16.5" thickBot="1">
      <c r="A37" s="1324" t="s">
        <v>85</v>
      </c>
      <c r="B37" s="1325" t="s">
        <v>29</v>
      </c>
      <c r="C37" s="1326">
        <v>21423.551960784316</v>
      </c>
      <c r="D37" s="1326">
        <v>21732.942156862744</v>
      </c>
      <c r="E37" s="1327">
        <v>21852.023000000001</v>
      </c>
      <c r="F37" s="1327">
        <v>22167.600999999999</v>
      </c>
      <c r="G37" s="1328">
        <v>-1.4236001450946258</v>
      </c>
      <c r="H37" s="1316">
        <v>385.7</v>
      </c>
      <c r="I37" s="1316">
        <v>-0.95017976373908286</v>
      </c>
      <c r="J37" s="1316">
        <v>8.5314685314685317</v>
      </c>
      <c r="K37" s="1316">
        <v>4.5221445221445222</v>
      </c>
      <c r="L37" s="1317">
        <v>0.42988261738261713</v>
      </c>
    </row>
    <row r="38" spans="1:12" ht="16.5" thickBot="1">
      <c r="A38" s="1329"/>
      <c r="B38" s="1330"/>
      <c r="C38" s="1331"/>
      <c r="D38" s="1331"/>
      <c r="E38" s="1331"/>
      <c r="F38" s="1331"/>
      <c r="G38" s="1332"/>
      <c r="H38" s="1333"/>
      <c r="I38" s="1333"/>
      <c r="J38" s="1333"/>
      <c r="K38" s="1333"/>
      <c r="L38" s="1334"/>
    </row>
    <row r="39" spans="1:12">
      <c r="A39" s="1308" t="s">
        <v>86</v>
      </c>
      <c r="B39" s="1309" t="s">
        <v>21</v>
      </c>
      <c r="C39" s="1178" t="s">
        <v>176</v>
      </c>
      <c r="D39" s="1178" t="s">
        <v>71</v>
      </c>
      <c r="E39" s="1310" t="s">
        <v>176</v>
      </c>
      <c r="F39" s="1310" t="s">
        <v>71</v>
      </c>
      <c r="G39" s="1311" t="s">
        <v>71</v>
      </c>
      <c r="H39" s="1312" t="s">
        <v>176</v>
      </c>
      <c r="I39" s="1312" t="s">
        <v>71</v>
      </c>
      <c r="J39" s="1313" t="s">
        <v>71</v>
      </c>
      <c r="K39" s="1313" t="s">
        <v>71</v>
      </c>
      <c r="L39" s="1314" t="s">
        <v>71</v>
      </c>
    </row>
    <row r="40" spans="1:12">
      <c r="A40" s="1295" t="s">
        <v>86</v>
      </c>
      <c r="B40" s="1315" t="s">
        <v>22</v>
      </c>
      <c r="C40" s="1176" t="s">
        <v>71</v>
      </c>
      <c r="D40" s="1176" t="s">
        <v>71</v>
      </c>
      <c r="E40" s="1297" t="s">
        <v>71</v>
      </c>
      <c r="F40" s="1297" t="s">
        <v>71</v>
      </c>
      <c r="G40" s="1298" t="s">
        <v>71</v>
      </c>
      <c r="H40" s="1299" t="s">
        <v>71</v>
      </c>
      <c r="I40" s="1299" t="s">
        <v>71</v>
      </c>
      <c r="J40" s="1316" t="s">
        <v>71</v>
      </c>
      <c r="K40" s="1316" t="s">
        <v>71</v>
      </c>
      <c r="L40" s="1317" t="s">
        <v>71</v>
      </c>
    </row>
    <row r="41" spans="1:12">
      <c r="A41" s="1295" t="s">
        <v>86</v>
      </c>
      <c r="B41" s="1315" t="s">
        <v>23</v>
      </c>
      <c r="C41" s="1176" t="s">
        <v>71</v>
      </c>
      <c r="D41" s="1176" t="s">
        <v>71</v>
      </c>
      <c r="E41" s="1297" t="s">
        <v>71</v>
      </c>
      <c r="F41" s="1297" t="s">
        <v>71</v>
      </c>
      <c r="G41" s="1298" t="s">
        <v>71</v>
      </c>
      <c r="H41" s="1299" t="s">
        <v>71</v>
      </c>
      <c r="I41" s="1299" t="s">
        <v>71</v>
      </c>
      <c r="J41" s="1316" t="s">
        <v>71</v>
      </c>
      <c r="K41" s="1316" t="s">
        <v>71</v>
      </c>
      <c r="L41" s="1317" t="s">
        <v>71</v>
      </c>
    </row>
    <row r="42" spans="1:12">
      <c r="A42" s="1295" t="s">
        <v>86</v>
      </c>
      <c r="B42" s="1315" t="s">
        <v>30</v>
      </c>
      <c r="C42" s="1176" t="s">
        <v>176</v>
      </c>
      <c r="D42" s="1176" t="s">
        <v>71</v>
      </c>
      <c r="E42" s="1297" t="s">
        <v>176</v>
      </c>
      <c r="F42" s="1297" t="s">
        <v>71</v>
      </c>
      <c r="G42" s="1298" t="s">
        <v>71</v>
      </c>
      <c r="H42" s="1299" t="s">
        <v>176</v>
      </c>
      <c r="I42" s="1299" t="s">
        <v>71</v>
      </c>
      <c r="J42" s="1316" t="s">
        <v>71</v>
      </c>
      <c r="K42" s="1316">
        <v>5.8275058275058279E-3</v>
      </c>
      <c r="L42" s="1317" t="s">
        <v>71</v>
      </c>
    </row>
    <row r="43" spans="1:12">
      <c r="A43" s="1341" t="s">
        <v>86</v>
      </c>
      <c r="B43" s="1318" t="s">
        <v>24</v>
      </c>
      <c r="C43" s="1179" t="s">
        <v>176</v>
      </c>
      <c r="D43" s="1179" t="s">
        <v>176</v>
      </c>
      <c r="E43" s="1319" t="s">
        <v>176</v>
      </c>
      <c r="F43" s="1319" t="s">
        <v>176</v>
      </c>
      <c r="G43" s="1320" t="s">
        <v>71</v>
      </c>
      <c r="H43" s="1321" t="s">
        <v>176</v>
      </c>
      <c r="I43" s="1321" t="s">
        <v>71</v>
      </c>
      <c r="J43" s="1322" t="s">
        <v>71</v>
      </c>
      <c r="K43" s="1322">
        <v>5.2447552447552448E-2</v>
      </c>
      <c r="L43" s="1323" t="s">
        <v>71</v>
      </c>
    </row>
    <row r="44" spans="1:12">
      <c r="A44" s="1295" t="s">
        <v>86</v>
      </c>
      <c r="B44" s="1315" t="s">
        <v>26</v>
      </c>
      <c r="C44" s="1176" t="s">
        <v>176</v>
      </c>
      <c r="D44" s="1176" t="s">
        <v>176</v>
      </c>
      <c r="E44" s="1297" t="s">
        <v>176</v>
      </c>
      <c r="F44" s="1297" t="s">
        <v>176</v>
      </c>
      <c r="G44" s="1298" t="s">
        <v>71</v>
      </c>
      <c r="H44" s="1299" t="s">
        <v>176</v>
      </c>
      <c r="I44" s="1299" t="s">
        <v>71</v>
      </c>
      <c r="J44" s="1316" t="s">
        <v>71</v>
      </c>
      <c r="K44" s="1316">
        <v>5.8275058275058279E-3</v>
      </c>
      <c r="L44" s="1317" t="s">
        <v>71</v>
      </c>
    </row>
    <row r="45" spans="1:12">
      <c r="A45" s="1295" t="s">
        <v>86</v>
      </c>
      <c r="B45" s="1315" t="s">
        <v>31</v>
      </c>
      <c r="C45" s="1176" t="s">
        <v>176</v>
      </c>
      <c r="D45" s="1176" t="s">
        <v>176</v>
      </c>
      <c r="E45" s="1297" t="s">
        <v>176</v>
      </c>
      <c r="F45" s="1297" t="s">
        <v>176</v>
      </c>
      <c r="G45" s="1298" t="s">
        <v>71</v>
      </c>
      <c r="H45" s="1299" t="s">
        <v>176</v>
      </c>
      <c r="I45" s="1299" t="s">
        <v>71</v>
      </c>
      <c r="J45" s="1316" t="s">
        <v>71</v>
      </c>
      <c r="K45" s="1316">
        <v>4.6620046620046623E-2</v>
      </c>
      <c r="L45" s="1317" t="s">
        <v>71</v>
      </c>
    </row>
    <row r="46" spans="1:12">
      <c r="A46" s="1341" t="s">
        <v>86</v>
      </c>
      <c r="B46" s="1318" t="s">
        <v>27</v>
      </c>
      <c r="C46" s="1179" t="s">
        <v>176</v>
      </c>
      <c r="D46" s="1179" t="s">
        <v>176</v>
      </c>
      <c r="E46" s="1319" t="s">
        <v>176</v>
      </c>
      <c r="F46" s="1319" t="s">
        <v>176</v>
      </c>
      <c r="G46" s="1320" t="s">
        <v>71</v>
      </c>
      <c r="H46" s="1321" t="s">
        <v>176</v>
      </c>
      <c r="I46" s="1321" t="s">
        <v>71</v>
      </c>
      <c r="J46" s="1322" t="s">
        <v>71</v>
      </c>
      <c r="K46" s="1322">
        <v>0.16899766899766902</v>
      </c>
      <c r="L46" s="1323" t="s">
        <v>71</v>
      </c>
    </row>
    <row r="47" spans="1:12">
      <c r="A47" s="1295" t="s">
        <v>86</v>
      </c>
      <c r="B47" s="1315" t="s">
        <v>29</v>
      </c>
      <c r="C47" s="1176" t="s">
        <v>176</v>
      </c>
      <c r="D47" s="1176" t="s">
        <v>176</v>
      </c>
      <c r="E47" s="1297" t="s">
        <v>176</v>
      </c>
      <c r="F47" s="1297" t="s">
        <v>176</v>
      </c>
      <c r="G47" s="1298" t="s">
        <v>71</v>
      </c>
      <c r="H47" s="1299" t="s">
        <v>176</v>
      </c>
      <c r="I47" s="1299" t="s">
        <v>71</v>
      </c>
      <c r="J47" s="1316" t="s">
        <v>71</v>
      </c>
      <c r="K47" s="1316">
        <v>6.4102564102564097E-2</v>
      </c>
      <c r="L47" s="1317" t="s">
        <v>71</v>
      </c>
    </row>
    <row r="48" spans="1:12" ht="16.5" thickBot="1">
      <c r="A48" s="1342" t="s">
        <v>86</v>
      </c>
      <c r="B48" s="1315" t="s">
        <v>32</v>
      </c>
      <c r="C48" s="1326" t="s">
        <v>176</v>
      </c>
      <c r="D48" s="1326" t="s">
        <v>176</v>
      </c>
      <c r="E48" s="1327" t="s">
        <v>176</v>
      </c>
      <c r="F48" s="1327" t="s">
        <v>176</v>
      </c>
      <c r="G48" s="1328" t="s">
        <v>71</v>
      </c>
      <c r="H48" s="1316" t="s">
        <v>176</v>
      </c>
      <c r="I48" s="1316" t="s">
        <v>71</v>
      </c>
      <c r="J48" s="1316" t="s">
        <v>71</v>
      </c>
      <c r="K48" s="1316">
        <v>0.1048951048951049</v>
      </c>
      <c r="L48" s="1317" t="s">
        <v>71</v>
      </c>
    </row>
    <row r="49" spans="1:12" ht="16.5" thickBot="1">
      <c r="A49" s="1329"/>
      <c r="B49" s="1330"/>
      <c r="C49" s="1331"/>
      <c r="D49" s="1331"/>
      <c r="E49" s="1331"/>
      <c r="F49" s="1331"/>
      <c r="G49" s="1332"/>
      <c r="H49" s="1333"/>
      <c r="I49" s="1333"/>
      <c r="J49" s="1333"/>
      <c r="K49" s="1333"/>
      <c r="L49" s="1334"/>
    </row>
    <row r="50" spans="1:12">
      <c r="A50" s="1308" t="s">
        <v>20</v>
      </c>
      <c r="B50" s="1309" t="s">
        <v>24</v>
      </c>
      <c r="C50" s="1178">
        <v>19528.305137554238</v>
      </c>
      <c r="D50" s="1178">
        <v>19563.383308600616</v>
      </c>
      <c r="E50" s="1310">
        <v>19918.871240305325</v>
      </c>
      <c r="F50" s="1310">
        <v>19954.65097477263</v>
      </c>
      <c r="G50" s="1311">
        <v>-0.17930523822511046</v>
      </c>
      <c r="H50" s="1312">
        <v>349.04046052631583</v>
      </c>
      <c r="I50" s="1312">
        <v>0.17975404049848678</v>
      </c>
      <c r="J50" s="1313">
        <v>-3.1847133757961785</v>
      </c>
      <c r="K50" s="1313">
        <v>3.5431235431235435</v>
      </c>
      <c r="L50" s="1314">
        <v>-5.1198801198800492E-2</v>
      </c>
    </row>
    <row r="51" spans="1:12">
      <c r="A51" s="1288" t="s">
        <v>20</v>
      </c>
      <c r="B51" s="1315" t="s">
        <v>25</v>
      </c>
      <c r="C51" s="1176">
        <v>19780.075490196079</v>
      </c>
      <c r="D51" s="1176">
        <v>19283.040196078433</v>
      </c>
      <c r="E51" s="1297">
        <v>20175.677</v>
      </c>
      <c r="F51" s="1297">
        <v>19668.701000000001</v>
      </c>
      <c r="G51" s="1298">
        <v>2.5775774414385508</v>
      </c>
      <c r="H51" s="1299">
        <v>321.7</v>
      </c>
      <c r="I51" s="1299">
        <v>0.65707133917395677</v>
      </c>
      <c r="J51" s="1316">
        <v>-12.056737588652481</v>
      </c>
      <c r="K51" s="1316">
        <v>0.72261072261072268</v>
      </c>
      <c r="L51" s="1317">
        <v>-8.4394771894771958E-2</v>
      </c>
    </row>
    <row r="52" spans="1:12">
      <c r="A52" s="1288" t="s">
        <v>20</v>
      </c>
      <c r="B52" s="1315" t="s">
        <v>26</v>
      </c>
      <c r="C52" s="1176">
        <v>19254.782352941176</v>
      </c>
      <c r="D52" s="1176">
        <v>19774.681372549017</v>
      </c>
      <c r="E52" s="1297">
        <v>19639.878000000001</v>
      </c>
      <c r="F52" s="1297">
        <v>20170.174999999999</v>
      </c>
      <c r="G52" s="1298">
        <v>-2.6291145218125211</v>
      </c>
      <c r="H52" s="1299">
        <v>343.3</v>
      </c>
      <c r="I52" s="1299">
        <v>0.82232011747430578</v>
      </c>
      <c r="J52" s="1316">
        <v>0</v>
      </c>
      <c r="K52" s="1316">
        <v>1.614219114219114</v>
      </c>
      <c r="L52" s="1317">
        <v>2.8825341325341203E-2</v>
      </c>
    </row>
    <row r="53" spans="1:12">
      <c r="A53" s="1288" t="s">
        <v>20</v>
      </c>
      <c r="B53" s="1315" t="s">
        <v>31</v>
      </c>
      <c r="C53" s="1176">
        <v>19735.049019607843</v>
      </c>
      <c r="D53" s="1176">
        <v>19471.535294117646</v>
      </c>
      <c r="E53" s="1297">
        <v>20129.75</v>
      </c>
      <c r="F53" s="1297">
        <v>19860.966</v>
      </c>
      <c r="G53" s="1298">
        <v>1.3533279297693761</v>
      </c>
      <c r="H53" s="1299">
        <v>373.1</v>
      </c>
      <c r="I53" s="1299">
        <v>-1.348492860920139</v>
      </c>
      <c r="J53" s="1316">
        <v>-1.4285714285714286</v>
      </c>
      <c r="K53" s="1316">
        <v>1.2062937062937062</v>
      </c>
      <c r="L53" s="1317">
        <v>4.3706293706291532E-3</v>
      </c>
    </row>
    <row r="54" spans="1:12">
      <c r="A54" s="1308" t="s">
        <v>20</v>
      </c>
      <c r="B54" s="1318" t="s">
        <v>27</v>
      </c>
      <c r="C54" s="1179">
        <v>18817.379478283296</v>
      </c>
      <c r="D54" s="1179">
        <v>18862.165008547956</v>
      </c>
      <c r="E54" s="1319">
        <v>19193.727067848962</v>
      </c>
      <c r="F54" s="1319">
        <v>19239.408308718914</v>
      </c>
      <c r="G54" s="1320">
        <v>-0.23743578875681826</v>
      </c>
      <c r="H54" s="1321">
        <v>300.45424541607895</v>
      </c>
      <c r="I54" s="1321">
        <v>0.3225978658759478</v>
      </c>
      <c r="J54" s="1322">
        <v>7.587253414264036</v>
      </c>
      <c r="K54" s="1322">
        <v>20.658508158508159</v>
      </c>
      <c r="L54" s="1323">
        <v>1.7997627372627392</v>
      </c>
    </row>
    <row r="55" spans="1:12">
      <c r="A55" s="1288" t="s">
        <v>20</v>
      </c>
      <c r="B55" s="1315" t="s">
        <v>28</v>
      </c>
      <c r="C55" s="1176">
        <v>18538.452941176471</v>
      </c>
      <c r="D55" s="1176">
        <v>18636.181372549017</v>
      </c>
      <c r="E55" s="1297">
        <v>18909.222000000002</v>
      </c>
      <c r="F55" s="1297">
        <v>19008.904999999999</v>
      </c>
      <c r="G55" s="1298">
        <v>-0.52440158967598216</v>
      </c>
      <c r="H55" s="1299">
        <v>268.89999999999998</v>
      </c>
      <c r="I55" s="1299">
        <v>-1.357300073367588</v>
      </c>
      <c r="J55" s="1316">
        <v>-6.3049853372434015</v>
      </c>
      <c r="K55" s="1316">
        <v>7.4475524475524484</v>
      </c>
      <c r="L55" s="1317">
        <v>-0.35922410922410819</v>
      </c>
    </row>
    <row r="56" spans="1:12">
      <c r="A56" s="1288" t="s">
        <v>20</v>
      </c>
      <c r="B56" s="1315" t="s">
        <v>29</v>
      </c>
      <c r="C56" s="1176">
        <v>18830.641176470588</v>
      </c>
      <c r="D56" s="1176">
        <v>18909.174509803921</v>
      </c>
      <c r="E56" s="1297">
        <v>19207.254000000001</v>
      </c>
      <c r="F56" s="1297">
        <v>19287.358</v>
      </c>
      <c r="G56" s="1298">
        <v>-0.41531867661708444</v>
      </c>
      <c r="H56" s="1299">
        <v>309.7</v>
      </c>
      <c r="I56" s="1299">
        <v>0.45410314628607756</v>
      </c>
      <c r="J56" s="1316">
        <v>17.17314487632509</v>
      </c>
      <c r="K56" s="1316">
        <v>9.6620046620046622</v>
      </c>
      <c r="L56" s="1317">
        <v>1.5633325008324999</v>
      </c>
    </row>
    <row r="57" spans="1:12">
      <c r="A57" s="1288" t="s">
        <v>20</v>
      </c>
      <c r="B57" s="1315" t="s">
        <v>32</v>
      </c>
      <c r="C57" s="1176">
        <v>19245.575490196079</v>
      </c>
      <c r="D57" s="1176">
        <v>19217.617647058825</v>
      </c>
      <c r="E57" s="1297">
        <v>19630.487000000001</v>
      </c>
      <c r="F57" s="1297">
        <v>19601.97</v>
      </c>
      <c r="G57" s="1298">
        <v>0.1454802757069816</v>
      </c>
      <c r="H57" s="1299">
        <v>341.5</v>
      </c>
      <c r="I57" s="1299">
        <v>-1.4145496535796702</v>
      </c>
      <c r="J57" s="1316">
        <v>18.023255813953487</v>
      </c>
      <c r="K57" s="1316">
        <v>3.5489510489510492</v>
      </c>
      <c r="L57" s="1317">
        <v>0.59565434565434616</v>
      </c>
    </row>
    <row r="58" spans="1:12">
      <c r="A58" s="1308" t="s">
        <v>20</v>
      </c>
      <c r="B58" s="1318" t="s">
        <v>33</v>
      </c>
      <c r="C58" s="1179">
        <v>16464.174328305668</v>
      </c>
      <c r="D58" s="1179">
        <v>16212.950346761607</v>
      </c>
      <c r="E58" s="1319">
        <v>16793.457814871781</v>
      </c>
      <c r="F58" s="1319">
        <v>16537.209353696839</v>
      </c>
      <c r="G58" s="1320">
        <v>1.5495266202072893</v>
      </c>
      <c r="H58" s="1321">
        <v>228.09158163265306</v>
      </c>
      <c r="I58" s="1321">
        <v>1.7316413088912457</v>
      </c>
      <c r="J58" s="1322">
        <v>10.422535211267606</v>
      </c>
      <c r="K58" s="1322">
        <v>9.1375291375291372</v>
      </c>
      <c r="L58" s="1323">
        <v>1.0102397602397595</v>
      </c>
    </row>
    <row r="59" spans="1:12">
      <c r="A59" s="1288" t="s">
        <v>20</v>
      </c>
      <c r="B59" s="1315" t="s">
        <v>72</v>
      </c>
      <c r="C59" s="1176">
        <v>15966.697058823531</v>
      </c>
      <c r="D59" s="1176">
        <v>15968.683333333334</v>
      </c>
      <c r="E59" s="1297">
        <v>16286.031000000001</v>
      </c>
      <c r="F59" s="1297">
        <v>16288.057000000001</v>
      </c>
      <c r="G59" s="1298">
        <v>-1.2438561579197812E-2</v>
      </c>
      <c r="H59" s="1299">
        <v>215.8</v>
      </c>
      <c r="I59" s="1299">
        <v>1.9367028814360052</v>
      </c>
      <c r="J59" s="1316">
        <v>1.5712682379349048</v>
      </c>
      <c r="K59" s="1316">
        <v>5.2738927738927739</v>
      </c>
      <c r="L59" s="1317">
        <v>0.17430486180486149</v>
      </c>
    </row>
    <row r="60" spans="1:12">
      <c r="A60" s="1288" t="s">
        <v>20</v>
      </c>
      <c r="B60" s="1315" t="s">
        <v>34</v>
      </c>
      <c r="C60" s="1176">
        <v>16987.150000000001</v>
      </c>
      <c r="D60" s="1176">
        <v>16645.315686274513</v>
      </c>
      <c r="E60" s="1297">
        <v>17326.893</v>
      </c>
      <c r="F60" s="1297">
        <v>16978.222000000002</v>
      </c>
      <c r="G60" s="1298">
        <v>2.0536367117828855</v>
      </c>
      <c r="H60" s="1299">
        <v>238.7</v>
      </c>
      <c r="I60" s="1299">
        <v>0.37846930193438905</v>
      </c>
      <c r="J60" s="1316">
        <v>20.823798627002287</v>
      </c>
      <c r="K60" s="1316">
        <v>3.0769230769230771</v>
      </c>
      <c r="L60" s="1317">
        <v>0.57577838827838823</v>
      </c>
    </row>
    <row r="61" spans="1:12" ht="16.5" thickBot="1">
      <c r="A61" s="1288" t="s">
        <v>20</v>
      </c>
      <c r="B61" s="1315" t="s">
        <v>35</v>
      </c>
      <c r="C61" s="1176">
        <v>17324.323529411766</v>
      </c>
      <c r="D61" s="1176">
        <v>16257.790196078431</v>
      </c>
      <c r="E61" s="1297">
        <v>17670.810000000001</v>
      </c>
      <c r="F61" s="1297">
        <v>16582.946</v>
      </c>
      <c r="G61" s="1298">
        <v>6.5601371433037379</v>
      </c>
      <c r="H61" s="1299">
        <v>269</v>
      </c>
      <c r="I61" s="1299">
        <v>-4.2022792022792066</v>
      </c>
      <c r="J61" s="1316">
        <v>46.739130434782609</v>
      </c>
      <c r="K61" s="1316">
        <v>0.78671328671328677</v>
      </c>
      <c r="L61" s="1317">
        <v>0.2601565101565102</v>
      </c>
    </row>
    <row r="62" spans="1:12" ht="16.5" thickBot="1">
      <c r="A62" s="1329"/>
      <c r="B62" s="1330"/>
      <c r="C62" s="1331"/>
      <c r="D62" s="1331"/>
      <c r="E62" s="1331"/>
      <c r="F62" s="1331"/>
      <c r="G62" s="1332"/>
      <c r="H62" s="1333"/>
      <c r="I62" s="1333"/>
      <c r="J62" s="1333"/>
      <c r="K62" s="1333"/>
      <c r="L62" s="1334"/>
    </row>
    <row r="63" spans="1:12">
      <c r="A63" s="1308" t="s">
        <v>87</v>
      </c>
      <c r="B63" s="1318" t="s">
        <v>21</v>
      </c>
      <c r="C63" s="1179">
        <v>23112.697038639442</v>
      </c>
      <c r="D63" s="1179">
        <v>23164.172353784579</v>
      </c>
      <c r="E63" s="1319">
        <v>23574.950979412231</v>
      </c>
      <c r="F63" s="1319">
        <v>23627.455800860273</v>
      </c>
      <c r="G63" s="1320">
        <v>-0.22221953091593338</v>
      </c>
      <c r="H63" s="1321">
        <v>350.57355371900832</v>
      </c>
      <c r="I63" s="1321">
        <v>1.0777798768314661</v>
      </c>
      <c r="J63" s="1322">
        <v>-15.384615384615385</v>
      </c>
      <c r="K63" s="1322">
        <v>2.1153846153846154</v>
      </c>
      <c r="L63" s="1323">
        <v>-0.33997252747252737</v>
      </c>
    </row>
    <row r="64" spans="1:12">
      <c r="A64" s="1288" t="s">
        <v>87</v>
      </c>
      <c r="B64" s="1315" t="s">
        <v>22</v>
      </c>
      <c r="C64" s="1176">
        <v>22281.419607843134</v>
      </c>
      <c r="D64" s="1176">
        <v>22165.675490196081</v>
      </c>
      <c r="E64" s="1297">
        <v>22727.047999999999</v>
      </c>
      <c r="F64" s="1297">
        <v>22608.989000000001</v>
      </c>
      <c r="G64" s="1298">
        <v>0.52217726321153712</v>
      </c>
      <c r="H64" s="1299">
        <v>321.60000000000002</v>
      </c>
      <c r="I64" s="1299">
        <v>-1.0156971375807802</v>
      </c>
      <c r="J64" s="1316">
        <v>-18.421052631578945</v>
      </c>
      <c r="K64" s="1316">
        <v>0.36130536130536134</v>
      </c>
      <c r="L64" s="1317">
        <v>-7.3676323676323652E-2</v>
      </c>
    </row>
    <row r="65" spans="1:12">
      <c r="A65" s="1288" t="s">
        <v>87</v>
      </c>
      <c r="B65" s="1315" t="s">
        <v>23</v>
      </c>
      <c r="C65" s="1176">
        <v>23142.180392156864</v>
      </c>
      <c r="D65" s="1176">
        <v>23382.01862745098</v>
      </c>
      <c r="E65" s="1297">
        <v>23605.024000000001</v>
      </c>
      <c r="F65" s="1297">
        <v>23849.659</v>
      </c>
      <c r="G65" s="1298">
        <v>-1.025737936127298</v>
      </c>
      <c r="H65" s="1299">
        <v>345.8</v>
      </c>
      <c r="I65" s="1299">
        <v>1.9457547169811389</v>
      </c>
      <c r="J65" s="1316">
        <v>-16.818181818181817</v>
      </c>
      <c r="K65" s="1316">
        <v>1.0664335664335665</v>
      </c>
      <c r="L65" s="1317">
        <v>-0.19272394272394267</v>
      </c>
    </row>
    <row r="66" spans="1:12">
      <c r="A66" s="1288" t="s">
        <v>87</v>
      </c>
      <c r="B66" s="1315" t="s">
        <v>30</v>
      </c>
      <c r="C66" s="1176">
        <v>23446.710784313724</v>
      </c>
      <c r="D66" s="1176">
        <v>23333.871568627448</v>
      </c>
      <c r="E66" s="1297">
        <v>23915.645</v>
      </c>
      <c r="F66" s="1297">
        <v>23800.548999999999</v>
      </c>
      <c r="G66" s="1298">
        <v>0.4835854836793948</v>
      </c>
      <c r="H66" s="1299">
        <v>373.2</v>
      </c>
      <c r="I66" s="1299">
        <v>0.32258064516128726</v>
      </c>
      <c r="J66" s="1316">
        <v>-11.278195488721805</v>
      </c>
      <c r="K66" s="1316">
        <v>0.68764568764568768</v>
      </c>
      <c r="L66" s="1317">
        <v>-7.3572261072261003E-2</v>
      </c>
    </row>
    <row r="67" spans="1:12">
      <c r="A67" s="1308" t="s">
        <v>87</v>
      </c>
      <c r="B67" s="1318" t="s">
        <v>24</v>
      </c>
      <c r="C67" s="1179">
        <v>22634.528013657688</v>
      </c>
      <c r="D67" s="1179">
        <v>22928.430197435864</v>
      </c>
      <c r="E67" s="1319">
        <v>23087.218573930841</v>
      </c>
      <c r="F67" s="1319">
        <v>23386.998801384583</v>
      </c>
      <c r="G67" s="1320">
        <v>-1.2818242733907126</v>
      </c>
      <c r="H67" s="1321">
        <v>310.87347622237104</v>
      </c>
      <c r="I67" s="1321">
        <v>0.87926673877769634</v>
      </c>
      <c r="J67" s="1322">
        <v>-15.506508205998868</v>
      </c>
      <c r="K67" s="1322">
        <v>8.7004662004662006</v>
      </c>
      <c r="L67" s="1323">
        <v>-1.4128579753579746</v>
      </c>
    </row>
    <row r="68" spans="1:12">
      <c r="A68" s="1288" t="s">
        <v>87</v>
      </c>
      <c r="B68" s="1315" t="s">
        <v>25</v>
      </c>
      <c r="C68" s="1176">
        <v>22082.00588235294</v>
      </c>
      <c r="D68" s="1176">
        <v>22683.358823529412</v>
      </c>
      <c r="E68" s="1297">
        <v>22523.646000000001</v>
      </c>
      <c r="F68" s="1297">
        <v>23137.026000000002</v>
      </c>
      <c r="G68" s="1298">
        <v>-2.6510753802152487</v>
      </c>
      <c r="H68" s="1299">
        <v>283.7</v>
      </c>
      <c r="I68" s="1299">
        <v>0.56717476072313566</v>
      </c>
      <c r="J68" s="1316">
        <v>-2.2875816993464051</v>
      </c>
      <c r="K68" s="1316">
        <v>1.7424242424242427</v>
      </c>
      <c r="L68" s="1317">
        <v>-8.9493839493837157E-3</v>
      </c>
    </row>
    <row r="69" spans="1:12">
      <c r="A69" s="1288" t="s">
        <v>87</v>
      </c>
      <c r="B69" s="1315" t="s">
        <v>26</v>
      </c>
      <c r="C69" s="1176">
        <v>22737.281372549016</v>
      </c>
      <c r="D69" s="1176">
        <v>23007.777450980393</v>
      </c>
      <c r="E69" s="1297">
        <v>23192.026999999998</v>
      </c>
      <c r="F69" s="1297">
        <v>23467.933000000001</v>
      </c>
      <c r="G69" s="1298">
        <v>-1.1756723525672359</v>
      </c>
      <c r="H69" s="1299">
        <v>312.60000000000002</v>
      </c>
      <c r="I69" s="1299">
        <v>1.8241042345276948</v>
      </c>
      <c r="J69" s="1316">
        <v>-27.021883920076117</v>
      </c>
      <c r="K69" s="1316">
        <v>4.4696969696969697</v>
      </c>
      <c r="L69" s="1317">
        <v>-1.5456418581418578</v>
      </c>
    </row>
    <row r="70" spans="1:12">
      <c r="A70" s="1288" t="s">
        <v>87</v>
      </c>
      <c r="B70" s="1315" t="s">
        <v>31</v>
      </c>
      <c r="C70" s="1176">
        <v>22793.892156862745</v>
      </c>
      <c r="D70" s="1176">
        <v>22895.595098039215</v>
      </c>
      <c r="E70" s="1297">
        <v>23249.77</v>
      </c>
      <c r="F70" s="1297">
        <v>23353.507000000001</v>
      </c>
      <c r="G70" s="1298">
        <v>-0.44420309121024515</v>
      </c>
      <c r="H70" s="1299">
        <v>326.8</v>
      </c>
      <c r="I70" s="1299">
        <v>-1.1494252873563251</v>
      </c>
      <c r="J70" s="1316">
        <v>4.1463414634146343</v>
      </c>
      <c r="K70" s="1316">
        <v>2.4883449883449886</v>
      </c>
      <c r="L70" s="1317">
        <v>0.14173326673326692</v>
      </c>
    </row>
    <row r="71" spans="1:12">
      <c r="A71" s="1308" t="s">
        <v>87</v>
      </c>
      <c r="B71" s="1318" t="s">
        <v>27</v>
      </c>
      <c r="C71" s="1179">
        <v>21379.037184526049</v>
      </c>
      <c r="D71" s="1179">
        <v>21473.450645397388</v>
      </c>
      <c r="E71" s="1319">
        <v>21806.617928216569</v>
      </c>
      <c r="F71" s="1319">
        <v>21902.919658305338</v>
      </c>
      <c r="G71" s="1320">
        <v>-0.4396753108312344</v>
      </c>
      <c r="H71" s="1321">
        <v>271.42871559633028</v>
      </c>
      <c r="I71" s="1321">
        <v>-0.10347175343228208</v>
      </c>
      <c r="J71" s="1322">
        <v>-6.5580797256750962</v>
      </c>
      <c r="K71" s="1322">
        <v>12.703962703962704</v>
      </c>
      <c r="L71" s="1323">
        <v>-0.64883033633033627</v>
      </c>
    </row>
    <row r="72" spans="1:12">
      <c r="A72" s="1288" t="s">
        <v>87</v>
      </c>
      <c r="B72" s="1315" t="s">
        <v>28</v>
      </c>
      <c r="C72" s="1176">
        <v>20588.849019607842</v>
      </c>
      <c r="D72" s="1176">
        <v>20731.546078431373</v>
      </c>
      <c r="E72" s="1297">
        <v>21000.626</v>
      </c>
      <c r="F72" s="1297">
        <v>21146.177</v>
      </c>
      <c r="G72" s="1298">
        <v>-0.68830881345597117</v>
      </c>
      <c r="H72" s="1299">
        <v>236.9</v>
      </c>
      <c r="I72" s="1299">
        <v>-0.1685630004214099</v>
      </c>
      <c r="J72" s="1316">
        <v>-12.256267409470752</v>
      </c>
      <c r="K72" s="1316">
        <v>3.6713286713286712</v>
      </c>
      <c r="L72" s="1317">
        <v>-0.43810356310356324</v>
      </c>
    </row>
    <row r="73" spans="1:12">
      <c r="A73" s="1288" t="s">
        <v>87</v>
      </c>
      <c r="B73" s="1315" t="s">
        <v>29</v>
      </c>
      <c r="C73" s="1176">
        <v>21711.478431372547</v>
      </c>
      <c r="D73" s="1176">
        <v>21799.812745098039</v>
      </c>
      <c r="E73" s="1297">
        <v>22145.707999999999</v>
      </c>
      <c r="F73" s="1297">
        <v>22235.809000000001</v>
      </c>
      <c r="G73" s="1298">
        <v>-0.40520675456423638</v>
      </c>
      <c r="H73" s="1299">
        <v>280.2</v>
      </c>
      <c r="I73" s="1299">
        <v>-3.5676061362833654E-2</v>
      </c>
      <c r="J73" s="1299">
        <v>-0.2411575562700965</v>
      </c>
      <c r="K73" s="1299">
        <v>7.2319347319347322</v>
      </c>
      <c r="L73" s="1300">
        <v>0.1119713619713627</v>
      </c>
    </row>
    <row r="74" spans="1:12" ht="16.5" thickBot="1">
      <c r="A74" s="1343" t="s">
        <v>87</v>
      </c>
      <c r="B74" s="1344" t="s">
        <v>32</v>
      </c>
      <c r="C74" s="1177">
        <v>21403.48137254902</v>
      </c>
      <c r="D74" s="1177">
        <v>21583.394117647062</v>
      </c>
      <c r="E74" s="1303">
        <v>21831.550999999999</v>
      </c>
      <c r="F74" s="1303">
        <v>22015.062000000002</v>
      </c>
      <c r="G74" s="1304">
        <v>-0.83357021660898456</v>
      </c>
      <c r="H74" s="1305">
        <v>306.60000000000002</v>
      </c>
      <c r="I74" s="1305">
        <v>-0.93699515347333684</v>
      </c>
      <c r="J74" s="1305">
        <v>-16.711590296495956</v>
      </c>
      <c r="K74" s="1305">
        <v>1.8006993006993006</v>
      </c>
      <c r="L74" s="1306">
        <v>-0.32269813519813551</v>
      </c>
    </row>
    <row r="75" spans="1:12">
      <c r="C75" s="1345"/>
      <c r="D75" s="1345"/>
      <c r="E75" s="1345"/>
      <c r="F75" s="1345"/>
      <c r="G75" s="1346"/>
      <c r="H75" s="1346"/>
      <c r="I75" s="1346"/>
      <c r="J75" s="1346"/>
      <c r="K75" s="1346"/>
      <c r="L75" s="1346"/>
    </row>
    <row r="76" spans="1:12" ht="16.5" thickBot="1">
      <c r="G76" s="1346"/>
      <c r="H76" s="1346"/>
      <c r="I76" s="1346"/>
      <c r="J76" s="1346"/>
      <c r="K76" s="1346"/>
      <c r="L76" s="1347"/>
    </row>
    <row r="77" spans="1:12" ht="16.5" thickBot="1">
      <c r="A77" s="1242" t="s">
        <v>242</v>
      </c>
      <c r="B77" s="1243"/>
      <c r="C77" s="1243"/>
      <c r="D77" s="1243"/>
      <c r="E77" s="1243"/>
      <c r="F77" s="1243"/>
      <c r="G77" s="1348"/>
      <c r="H77" s="1348"/>
      <c r="I77" s="1348"/>
      <c r="J77" s="1348"/>
      <c r="K77" s="1348"/>
      <c r="L77" s="1349"/>
    </row>
    <row r="78" spans="1:12" ht="31.5">
      <c r="A78" s="1245"/>
      <c r="B78" s="1246"/>
      <c r="C78" s="1247" t="s">
        <v>5</v>
      </c>
      <c r="D78" s="1247" t="s">
        <v>5</v>
      </c>
      <c r="E78" s="1247"/>
      <c r="F78" s="1247"/>
      <c r="G78" s="1248"/>
      <c r="H78" s="1383" t="s">
        <v>6</v>
      </c>
      <c r="I78" s="1384"/>
      <c r="J78" s="1249" t="s">
        <v>7</v>
      </c>
      <c r="K78" s="1250" t="s">
        <v>8</v>
      </c>
      <c r="L78" s="1251"/>
    </row>
    <row r="79" spans="1:12">
      <c r="A79" s="1180" t="s">
        <v>9</v>
      </c>
      <c r="B79" s="1181" t="s">
        <v>10</v>
      </c>
      <c r="C79" s="1252" t="s">
        <v>36</v>
      </c>
      <c r="D79" s="1252" t="s">
        <v>36</v>
      </c>
      <c r="E79" s="1253" t="s">
        <v>37</v>
      </c>
      <c r="F79" s="1254"/>
      <c r="G79" s="1255"/>
      <c r="H79" s="1385" t="s">
        <v>11</v>
      </c>
      <c r="I79" s="1386"/>
      <c r="J79" s="1256" t="s">
        <v>12</v>
      </c>
      <c r="K79" s="1257" t="s">
        <v>13</v>
      </c>
      <c r="L79" s="1258"/>
    </row>
    <row r="80" spans="1:12" ht="48" thickBot="1">
      <c r="A80" s="1182" t="s">
        <v>14</v>
      </c>
      <c r="B80" s="1183" t="s">
        <v>15</v>
      </c>
      <c r="C80" s="965" t="s">
        <v>489</v>
      </c>
      <c r="D80" s="1175" t="s">
        <v>482</v>
      </c>
      <c r="E80" s="1259" t="s">
        <v>489</v>
      </c>
      <c r="F80" s="1260" t="s">
        <v>482</v>
      </c>
      <c r="G80" s="1261" t="s">
        <v>16</v>
      </c>
      <c r="H80" s="1262" t="s">
        <v>489</v>
      </c>
      <c r="I80" s="1263" t="s">
        <v>16</v>
      </c>
      <c r="J80" s="1264" t="s">
        <v>16</v>
      </c>
      <c r="K80" s="1265" t="s">
        <v>489</v>
      </c>
      <c r="L80" s="1266" t="s">
        <v>17</v>
      </c>
    </row>
    <row r="81" spans="1:12" ht="16.5" thickBot="1">
      <c r="A81" s="1267" t="s">
        <v>18</v>
      </c>
      <c r="B81" s="1268" t="s">
        <v>19</v>
      </c>
      <c r="C81" s="1269">
        <v>21004.398539880061</v>
      </c>
      <c r="D81" s="1269">
        <v>21101.641622171741</v>
      </c>
      <c r="E81" s="1270">
        <v>21424.486510677663</v>
      </c>
      <c r="F81" s="1271">
        <v>21523.674454615175</v>
      </c>
      <c r="G81" s="1272">
        <v>-0.46083183494834634</v>
      </c>
      <c r="H81" s="1273">
        <v>324.59597202122524</v>
      </c>
      <c r="I81" s="1273">
        <v>0.42382347132548287</v>
      </c>
      <c r="J81" s="1274">
        <v>3.8057085628442664</v>
      </c>
      <c r="K81" s="1273">
        <v>100</v>
      </c>
      <c r="L81" s="1275" t="s">
        <v>19</v>
      </c>
    </row>
    <row r="82" spans="1:12" ht="16.5" thickBot="1">
      <c r="A82" s="1276"/>
      <c r="B82" s="1277"/>
      <c r="C82" s="1278"/>
      <c r="D82" s="1278"/>
      <c r="E82" s="1278"/>
      <c r="F82" s="1278"/>
      <c r="G82" s="1279"/>
      <c r="H82" s="1274"/>
      <c r="I82" s="1274"/>
      <c r="J82" s="1274"/>
      <c r="K82" s="1274"/>
      <c r="L82" s="1280"/>
    </row>
    <row r="83" spans="1:12">
      <c r="A83" s="1281" t="s">
        <v>78</v>
      </c>
      <c r="B83" s="1282" t="s">
        <v>19</v>
      </c>
      <c r="C83" s="1283">
        <v>21461.263321958613</v>
      </c>
      <c r="D83" s="1283">
        <v>20015.85607210626</v>
      </c>
      <c r="E83" s="1284">
        <v>21890.488588397788</v>
      </c>
      <c r="F83" s="1284">
        <v>20416.173193548388</v>
      </c>
      <c r="G83" s="1285">
        <v>7.2213111677328978</v>
      </c>
      <c r="H83" s="1286">
        <v>278.49230769230769</v>
      </c>
      <c r="I83" s="1286">
        <v>4.8032984165450276</v>
      </c>
      <c r="J83" s="1286">
        <v>85.714285714285708</v>
      </c>
      <c r="K83" s="1286">
        <v>0.15677761698022191</v>
      </c>
      <c r="L83" s="1287">
        <v>6.914616980946578E-2</v>
      </c>
    </row>
    <row r="84" spans="1:12">
      <c r="A84" s="1288" t="s">
        <v>79</v>
      </c>
      <c r="B84" s="1289" t="s">
        <v>19</v>
      </c>
      <c r="C84" s="1290">
        <v>21844.126305096088</v>
      </c>
      <c r="D84" s="1290">
        <v>21717.136857815876</v>
      </c>
      <c r="E84" s="1291">
        <v>22281.008831198011</v>
      </c>
      <c r="F84" s="1291">
        <v>22151.479594972196</v>
      </c>
      <c r="G84" s="1292">
        <v>0.58474304468228322</v>
      </c>
      <c r="H84" s="1293">
        <v>355.59892835272507</v>
      </c>
      <c r="I84" s="1293">
        <v>0.25608043759520899</v>
      </c>
      <c r="J84" s="1293">
        <v>4.7466324567030149</v>
      </c>
      <c r="K84" s="1293">
        <v>39.387361312108055</v>
      </c>
      <c r="L84" s="1294">
        <v>0.35381098661982691</v>
      </c>
    </row>
    <row r="85" spans="1:12">
      <c r="A85" s="1295" t="s">
        <v>80</v>
      </c>
      <c r="B85" s="1296" t="s">
        <v>19</v>
      </c>
      <c r="C85" s="1176">
        <v>21570.609204252341</v>
      </c>
      <c r="D85" s="1176">
        <v>21853.736807445097</v>
      </c>
      <c r="E85" s="1297">
        <v>22002.021388337387</v>
      </c>
      <c r="F85" s="1297">
        <v>22290.811543593998</v>
      </c>
      <c r="G85" s="1298">
        <v>-1.2955569369550579</v>
      </c>
      <c r="H85" s="1299">
        <v>398.71258191349926</v>
      </c>
      <c r="I85" s="1299">
        <v>-0.34352945937417001</v>
      </c>
      <c r="J85" s="1299">
        <v>5.532503457814661</v>
      </c>
      <c r="K85" s="1299">
        <v>9.2016401350699475</v>
      </c>
      <c r="L85" s="1300">
        <v>0.15056352014756413</v>
      </c>
    </row>
    <row r="86" spans="1:12">
      <c r="A86" s="1295" t="s">
        <v>81</v>
      </c>
      <c r="B86" s="1296" t="s">
        <v>19</v>
      </c>
      <c r="C86" s="1176" t="s">
        <v>71</v>
      </c>
      <c r="D86" s="1176" t="s">
        <v>71</v>
      </c>
      <c r="E86" s="1297" t="s">
        <v>71</v>
      </c>
      <c r="F86" s="1297" t="s">
        <v>71</v>
      </c>
      <c r="G86" s="1298" t="s">
        <v>71</v>
      </c>
      <c r="H86" s="1299" t="s">
        <v>71</v>
      </c>
      <c r="I86" s="1299" t="s">
        <v>71</v>
      </c>
      <c r="J86" s="1299" t="s">
        <v>71</v>
      </c>
      <c r="K86" s="1299" t="s">
        <v>71</v>
      </c>
      <c r="L86" s="1300" t="s">
        <v>71</v>
      </c>
    </row>
    <row r="87" spans="1:12">
      <c r="A87" s="1295" t="s">
        <v>69</v>
      </c>
      <c r="B87" s="1296" t="s">
        <v>19</v>
      </c>
      <c r="C87" s="1176">
        <v>18198.628028652955</v>
      </c>
      <c r="D87" s="1176">
        <v>18097.147746510338</v>
      </c>
      <c r="E87" s="1297">
        <v>18562.600589226015</v>
      </c>
      <c r="F87" s="1297">
        <v>18459.090701440546</v>
      </c>
      <c r="G87" s="1298">
        <v>0.56075290738666228</v>
      </c>
      <c r="H87" s="1299">
        <v>282.62542147293698</v>
      </c>
      <c r="I87" s="1299">
        <v>1.1610713920351334</v>
      </c>
      <c r="J87" s="1299">
        <v>14.242270653826662</v>
      </c>
      <c r="K87" s="1299">
        <v>27.182826821032318</v>
      </c>
      <c r="L87" s="1300">
        <v>2.4832774970463412</v>
      </c>
    </row>
    <row r="88" spans="1:12" ht="16.5" thickBot="1">
      <c r="A88" s="1301" t="s">
        <v>82</v>
      </c>
      <c r="B88" s="1302" t="s">
        <v>19</v>
      </c>
      <c r="C88" s="1177">
        <v>22095.120889464029</v>
      </c>
      <c r="D88" s="1177">
        <v>22300.770549168756</v>
      </c>
      <c r="E88" s="1303">
        <v>22537.023307253312</v>
      </c>
      <c r="F88" s="1303">
        <v>22746.78596015213</v>
      </c>
      <c r="G88" s="1304">
        <v>-0.92216391918524732</v>
      </c>
      <c r="H88" s="1305">
        <v>293.23041082164332</v>
      </c>
      <c r="I88" s="1305">
        <v>0.27913961168559209</v>
      </c>
      <c r="J88" s="1305">
        <v>-7.8910936778957081</v>
      </c>
      <c r="K88" s="1305">
        <v>24.071394114809454</v>
      </c>
      <c r="L88" s="1306">
        <v>-3.0567981736231964</v>
      </c>
    </row>
    <row r="89" spans="1:12" ht="16.5" thickBot="1">
      <c r="A89" s="1276"/>
      <c r="B89" s="1307"/>
      <c r="C89" s="1278"/>
      <c r="D89" s="1278"/>
      <c r="E89" s="1278"/>
      <c r="F89" s="1278"/>
      <c r="G89" s="1279"/>
      <c r="H89" s="1274"/>
      <c r="I89" s="1274"/>
      <c r="J89" s="1274"/>
      <c r="K89" s="1274"/>
      <c r="L89" s="1280"/>
    </row>
    <row r="90" spans="1:12">
      <c r="A90" s="1308" t="s">
        <v>83</v>
      </c>
      <c r="B90" s="1309" t="s">
        <v>21</v>
      </c>
      <c r="C90" s="1178" t="s">
        <v>71</v>
      </c>
      <c r="D90" s="1178" t="s">
        <v>71</v>
      </c>
      <c r="E90" s="1310" t="s">
        <v>71</v>
      </c>
      <c r="F90" s="1310" t="s">
        <v>71</v>
      </c>
      <c r="G90" s="1311" t="s">
        <v>71</v>
      </c>
      <c r="H90" s="1312" t="s">
        <v>71</v>
      </c>
      <c r="I90" s="1312" t="s">
        <v>71</v>
      </c>
      <c r="J90" s="1313" t="s">
        <v>71</v>
      </c>
      <c r="K90" s="1313" t="s">
        <v>71</v>
      </c>
      <c r="L90" s="1314" t="s">
        <v>71</v>
      </c>
    </row>
    <row r="91" spans="1:12">
      <c r="A91" s="1288" t="s">
        <v>83</v>
      </c>
      <c r="B91" s="1315" t="s">
        <v>22</v>
      </c>
      <c r="C91" s="1176" t="s">
        <v>71</v>
      </c>
      <c r="D91" s="1176" t="s">
        <v>71</v>
      </c>
      <c r="E91" s="1297" t="s">
        <v>71</v>
      </c>
      <c r="F91" s="1297" t="s">
        <v>71</v>
      </c>
      <c r="G91" s="1298" t="s">
        <v>71</v>
      </c>
      <c r="H91" s="1299" t="s">
        <v>71</v>
      </c>
      <c r="I91" s="1299" t="s">
        <v>71</v>
      </c>
      <c r="J91" s="1316" t="s">
        <v>71</v>
      </c>
      <c r="K91" s="1316" t="s">
        <v>71</v>
      </c>
      <c r="L91" s="1317" t="s">
        <v>71</v>
      </c>
    </row>
    <row r="92" spans="1:12">
      <c r="A92" s="1288" t="s">
        <v>83</v>
      </c>
      <c r="B92" s="1315" t="s">
        <v>23</v>
      </c>
      <c r="C92" s="1176" t="s">
        <v>71</v>
      </c>
      <c r="D92" s="1176" t="s">
        <v>71</v>
      </c>
      <c r="E92" s="1297" t="s">
        <v>71</v>
      </c>
      <c r="F92" s="1297" t="s">
        <v>71</v>
      </c>
      <c r="G92" s="1298" t="s">
        <v>71</v>
      </c>
      <c r="H92" s="1299" t="s">
        <v>71</v>
      </c>
      <c r="I92" s="1299" t="s">
        <v>71</v>
      </c>
      <c r="J92" s="1316" t="s">
        <v>71</v>
      </c>
      <c r="K92" s="1316" t="s">
        <v>71</v>
      </c>
      <c r="L92" s="1317" t="s">
        <v>71</v>
      </c>
    </row>
    <row r="93" spans="1:12">
      <c r="A93" s="1308" t="s">
        <v>83</v>
      </c>
      <c r="B93" s="1318" t="s">
        <v>24</v>
      </c>
      <c r="C93" s="1179">
        <v>22255.066330327747</v>
      </c>
      <c r="D93" s="1179" t="s">
        <v>176</v>
      </c>
      <c r="E93" s="1319">
        <v>22700.167656934304</v>
      </c>
      <c r="F93" s="1319" t="s">
        <v>176</v>
      </c>
      <c r="G93" s="1320" t="s">
        <v>71</v>
      </c>
      <c r="H93" s="1321">
        <v>274</v>
      </c>
      <c r="I93" s="1321" t="s">
        <v>71</v>
      </c>
      <c r="J93" s="1322" t="s">
        <v>71</v>
      </c>
      <c r="K93" s="1322">
        <v>6.02990834539315E-2</v>
      </c>
      <c r="L93" s="1323" t="s">
        <v>71</v>
      </c>
    </row>
    <row r="94" spans="1:12">
      <c r="A94" s="1288" t="s">
        <v>83</v>
      </c>
      <c r="B94" s="1315" t="s">
        <v>25</v>
      </c>
      <c r="C94" s="1176" t="s">
        <v>176</v>
      </c>
      <c r="D94" s="1176" t="s">
        <v>176</v>
      </c>
      <c r="E94" s="1297">
        <v>22450.278999999999</v>
      </c>
      <c r="F94" s="1297" t="s">
        <v>176</v>
      </c>
      <c r="G94" s="1298" t="s">
        <v>71</v>
      </c>
      <c r="H94" s="1299" t="s">
        <v>176</v>
      </c>
      <c r="I94" s="1299" t="s">
        <v>71</v>
      </c>
      <c r="J94" s="1316" t="s">
        <v>71</v>
      </c>
      <c r="K94" s="1316">
        <v>4.8239266763145203E-2</v>
      </c>
      <c r="L94" s="1317" t="s">
        <v>71</v>
      </c>
    </row>
    <row r="95" spans="1:12">
      <c r="A95" s="1288" t="s">
        <v>83</v>
      </c>
      <c r="B95" s="1315" t="s">
        <v>26</v>
      </c>
      <c r="C95" s="1176" t="s">
        <v>176</v>
      </c>
      <c r="D95" s="1176" t="s">
        <v>71</v>
      </c>
      <c r="E95" s="1297">
        <v>23767</v>
      </c>
      <c r="F95" s="1297">
        <v>0</v>
      </c>
      <c r="G95" s="1298" t="s">
        <v>71</v>
      </c>
      <c r="H95" s="1299" t="s">
        <v>176</v>
      </c>
      <c r="I95" s="1299" t="s">
        <v>71</v>
      </c>
      <c r="J95" s="1316" t="s">
        <v>71</v>
      </c>
      <c r="K95" s="1316">
        <v>1.2059816690786301E-2</v>
      </c>
      <c r="L95" s="1317" t="s">
        <v>71</v>
      </c>
    </row>
    <row r="96" spans="1:12">
      <c r="A96" s="1308" t="s">
        <v>83</v>
      </c>
      <c r="B96" s="1318" t="s">
        <v>27</v>
      </c>
      <c r="C96" s="1179" t="s">
        <v>176</v>
      </c>
      <c r="D96" s="1179">
        <v>16861.658229352346</v>
      </c>
      <c r="E96" s="1319" t="s">
        <v>176</v>
      </c>
      <c r="F96" s="1319">
        <v>17198.891393939393</v>
      </c>
      <c r="G96" s="1320" t="s">
        <v>71</v>
      </c>
      <c r="H96" s="1321" t="s">
        <v>176</v>
      </c>
      <c r="I96" s="1321" t="s">
        <v>71</v>
      </c>
      <c r="J96" s="1322" t="s">
        <v>71</v>
      </c>
      <c r="K96" s="1322">
        <v>9.6478533526290405E-2</v>
      </c>
      <c r="L96" s="1323" t="s">
        <v>71</v>
      </c>
    </row>
    <row r="97" spans="1:12">
      <c r="A97" s="1288" t="s">
        <v>83</v>
      </c>
      <c r="B97" s="1315" t="s">
        <v>28</v>
      </c>
      <c r="C97" s="1176" t="s">
        <v>176</v>
      </c>
      <c r="D97" s="1176" t="s">
        <v>176</v>
      </c>
      <c r="E97" s="1297" t="s">
        <v>176</v>
      </c>
      <c r="F97" s="1297" t="s">
        <v>176</v>
      </c>
      <c r="G97" s="1298" t="s">
        <v>71</v>
      </c>
      <c r="H97" s="1299" t="s">
        <v>176</v>
      </c>
      <c r="I97" s="1299" t="s">
        <v>71</v>
      </c>
      <c r="J97" s="1316" t="s">
        <v>71</v>
      </c>
      <c r="K97" s="1316">
        <v>9.6478533526290405E-2</v>
      </c>
      <c r="L97" s="1317" t="s">
        <v>71</v>
      </c>
    </row>
    <row r="98" spans="1:12" ht="16.5" thickBot="1">
      <c r="A98" s="1324" t="s">
        <v>83</v>
      </c>
      <c r="B98" s="1325" t="s">
        <v>29</v>
      </c>
      <c r="C98" s="1326" t="s">
        <v>71</v>
      </c>
      <c r="D98" s="1326" t="s">
        <v>176</v>
      </c>
      <c r="E98" s="1327" t="s">
        <v>71</v>
      </c>
      <c r="F98" s="1327" t="s">
        <v>176</v>
      </c>
      <c r="G98" s="1328" t="s">
        <v>71</v>
      </c>
      <c r="H98" s="1316" t="s">
        <v>71</v>
      </c>
      <c r="I98" s="1316" t="s">
        <v>71</v>
      </c>
      <c r="J98" s="1316" t="s">
        <v>71</v>
      </c>
      <c r="K98" s="1316" t="s">
        <v>71</v>
      </c>
      <c r="L98" s="1317" t="s">
        <v>71</v>
      </c>
    </row>
    <row r="99" spans="1:12" ht="16.5" thickBot="1">
      <c r="A99" s="1276"/>
      <c r="B99" s="1307"/>
      <c r="C99" s="1278"/>
      <c r="D99" s="1278"/>
      <c r="E99" s="1278"/>
      <c r="F99" s="1278"/>
      <c r="G99" s="1279"/>
      <c r="H99" s="1274"/>
      <c r="I99" s="1274"/>
      <c r="J99" s="1274"/>
      <c r="K99" s="1274"/>
      <c r="L99" s="1280"/>
    </row>
    <row r="100" spans="1:12">
      <c r="A100" s="1308" t="s">
        <v>84</v>
      </c>
      <c r="B100" s="1309" t="s">
        <v>21</v>
      </c>
      <c r="C100" s="1178">
        <v>22368.563216753631</v>
      </c>
      <c r="D100" s="1178">
        <v>22432.926313214251</v>
      </c>
      <c r="E100" s="1310">
        <v>22815.934481088705</v>
      </c>
      <c r="F100" s="1310">
        <v>22881.584839478535</v>
      </c>
      <c r="G100" s="1311">
        <v>-0.28691351080088195</v>
      </c>
      <c r="H100" s="1312">
        <v>410.90302267002517</v>
      </c>
      <c r="I100" s="1312">
        <v>-2.8805907330401155</v>
      </c>
      <c r="J100" s="1313">
        <v>10.584958217270195</v>
      </c>
      <c r="K100" s="1313">
        <v>4.7877472262421605</v>
      </c>
      <c r="L100" s="1314">
        <v>0.29350586419909597</v>
      </c>
    </row>
    <row r="101" spans="1:12">
      <c r="A101" s="1288" t="s">
        <v>84</v>
      </c>
      <c r="B101" s="1315" t="s">
        <v>22</v>
      </c>
      <c r="C101" s="1176">
        <v>22650.180392156864</v>
      </c>
      <c r="D101" s="1176">
        <v>22494.02843137255</v>
      </c>
      <c r="E101" s="1297">
        <v>23103.184000000001</v>
      </c>
      <c r="F101" s="1297">
        <v>22943.909</v>
      </c>
      <c r="G101" s="1298">
        <v>0.6941929555247166</v>
      </c>
      <c r="H101" s="1299">
        <v>398.9</v>
      </c>
      <c r="I101" s="1299">
        <v>-4.2256902761104502</v>
      </c>
      <c r="J101" s="1316">
        <v>-1.0526315789473684</v>
      </c>
      <c r="K101" s="1316">
        <v>2.2672455378678245</v>
      </c>
      <c r="L101" s="1317">
        <v>-0.11132231390984204</v>
      </c>
    </row>
    <row r="102" spans="1:12">
      <c r="A102" s="1288" t="s">
        <v>84</v>
      </c>
      <c r="B102" s="1315" t="s">
        <v>23</v>
      </c>
      <c r="C102" s="1176">
        <v>22128.961764705884</v>
      </c>
      <c r="D102" s="1176">
        <v>22366.465686274507</v>
      </c>
      <c r="E102" s="1297">
        <v>22571.541000000001</v>
      </c>
      <c r="F102" s="1297">
        <v>22813.794999999998</v>
      </c>
      <c r="G102" s="1298">
        <v>-1.061875062873131</v>
      </c>
      <c r="H102" s="1299">
        <v>421.7</v>
      </c>
      <c r="I102" s="1299">
        <v>-2.0441347270615591</v>
      </c>
      <c r="J102" s="1316">
        <v>23.668639053254438</v>
      </c>
      <c r="K102" s="1316">
        <v>2.5205016883743365</v>
      </c>
      <c r="L102" s="1317">
        <v>0.40482817810893845</v>
      </c>
    </row>
    <row r="103" spans="1:12">
      <c r="A103" s="1308" t="s">
        <v>84</v>
      </c>
      <c r="B103" s="1318" t="s">
        <v>24</v>
      </c>
      <c r="C103" s="1179">
        <v>22117.299699357514</v>
      </c>
      <c r="D103" s="1179">
        <v>21216.631269405021</v>
      </c>
      <c r="E103" s="1319">
        <v>22559.645693344664</v>
      </c>
      <c r="F103" s="1319">
        <v>21640.963894793123</v>
      </c>
      <c r="G103" s="1320">
        <v>4.2451057310463804</v>
      </c>
      <c r="H103" s="1321">
        <v>370.89693693693692</v>
      </c>
      <c r="I103" s="1321">
        <v>-8.3038975879172319E-2</v>
      </c>
      <c r="J103" s="1322">
        <v>22.381477398015434</v>
      </c>
      <c r="K103" s="1322">
        <v>13.386396526772792</v>
      </c>
      <c r="L103" s="1323">
        <v>2.031864729076247</v>
      </c>
    </row>
    <row r="104" spans="1:12">
      <c r="A104" s="1288" t="s">
        <v>84</v>
      </c>
      <c r="B104" s="1315" t="s">
        <v>25</v>
      </c>
      <c r="C104" s="1176">
        <v>22185.574509803922</v>
      </c>
      <c r="D104" s="1176">
        <v>20576.203921568627</v>
      </c>
      <c r="E104" s="1297">
        <v>22629.286</v>
      </c>
      <c r="F104" s="1297">
        <v>20987.727999999999</v>
      </c>
      <c r="G104" s="1298">
        <v>7.8215136007099044</v>
      </c>
      <c r="H104" s="1299">
        <v>360.2</v>
      </c>
      <c r="I104" s="1299">
        <v>2.7770063871137431E-2</v>
      </c>
      <c r="J104" s="1316">
        <v>22.824302134646963</v>
      </c>
      <c r="K104" s="1316">
        <v>9.0207428847081523</v>
      </c>
      <c r="L104" s="1317">
        <v>1.3968069808523698</v>
      </c>
    </row>
    <row r="105" spans="1:12">
      <c r="A105" s="1288" t="s">
        <v>84</v>
      </c>
      <c r="B105" s="1315" t="s">
        <v>26</v>
      </c>
      <c r="C105" s="1176">
        <v>21987.973529411764</v>
      </c>
      <c r="D105" s="1176">
        <v>22413.081372549019</v>
      </c>
      <c r="E105" s="1297">
        <v>22427.733</v>
      </c>
      <c r="F105" s="1297">
        <v>22861.343000000001</v>
      </c>
      <c r="G105" s="1298">
        <v>-1.8966952203989091</v>
      </c>
      <c r="H105" s="1299">
        <v>393</v>
      </c>
      <c r="I105" s="1299">
        <v>-0.22848438690022274</v>
      </c>
      <c r="J105" s="1316">
        <v>21.476510067114095</v>
      </c>
      <c r="K105" s="1316">
        <v>4.3656536420646406</v>
      </c>
      <c r="L105" s="1317">
        <v>0.6350577482238795</v>
      </c>
    </row>
    <row r="106" spans="1:12">
      <c r="A106" s="1308" t="s">
        <v>84</v>
      </c>
      <c r="B106" s="1318" t="s">
        <v>27</v>
      </c>
      <c r="C106" s="1179">
        <v>21506.553418043601</v>
      </c>
      <c r="D106" s="1179">
        <v>21813.995944101924</v>
      </c>
      <c r="E106" s="1319">
        <v>21936.684486404472</v>
      </c>
      <c r="F106" s="1319">
        <v>22250.275862983963</v>
      </c>
      <c r="G106" s="1320">
        <v>-1.409381971309343</v>
      </c>
      <c r="H106" s="1321">
        <v>333.4633314383172</v>
      </c>
      <c r="I106" s="1321">
        <v>3.5844953446949754E-2</v>
      </c>
      <c r="J106" s="1322">
        <v>-5.0215982721382284</v>
      </c>
      <c r="K106" s="1322">
        <v>21.213217559093099</v>
      </c>
      <c r="L106" s="1323">
        <v>-1.971559606655525</v>
      </c>
    </row>
    <row r="107" spans="1:12">
      <c r="A107" s="1288" t="s">
        <v>84</v>
      </c>
      <c r="B107" s="1315" t="s">
        <v>28</v>
      </c>
      <c r="C107" s="1176">
        <v>21501.529411764706</v>
      </c>
      <c r="D107" s="1176">
        <v>21945.904901960785</v>
      </c>
      <c r="E107" s="1297">
        <v>21931.56</v>
      </c>
      <c r="F107" s="1297">
        <v>22384.823</v>
      </c>
      <c r="G107" s="1298">
        <v>-2.0248674738236661</v>
      </c>
      <c r="H107" s="1299">
        <v>321.2</v>
      </c>
      <c r="I107" s="1299">
        <v>-0.92535471930906854</v>
      </c>
      <c r="J107" s="1316">
        <v>-6.8991097922848663</v>
      </c>
      <c r="K107" s="1316">
        <v>15.135069946936808</v>
      </c>
      <c r="L107" s="1317">
        <v>-1.7402430225173742</v>
      </c>
    </row>
    <row r="108" spans="1:12" ht="16.5" thickBot="1">
      <c r="A108" s="1324" t="s">
        <v>84</v>
      </c>
      <c r="B108" s="1325" t="s">
        <v>29</v>
      </c>
      <c r="C108" s="1326">
        <v>21517.592156862745</v>
      </c>
      <c r="D108" s="1326">
        <v>21494.383333333335</v>
      </c>
      <c r="E108" s="1327">
        <v>21947.944</v>
      </c>
      <c r="F108" s="1327">
        <v>21924.271000000001</v>
      </c>
      <c r="G108" s="1328">
        <v>0.10797622415814356</v>
      </c>
      <c r="H108" s="1316">
        <v>364</v>
      </c>
      <c r="I108" s="1316">
        <v>1.7328116266070399</v>
      </c>
      <c r="J108" s="1316">
        <v>0</v>
      </c>
      <c r="K108" s="1316">
        <v>6.0781476121562958</v>
      </c>
      <c r="L108" s="1317">
        <v>-0.23131658413814549</v>
      </c>
    </row>
    <row r="109" spans="1:12" ht="16.5" thickBot="1">
      <c r="A109" s="1329"/>
      <c r="B109" s="1330"/>
      <c r="C109" s="1331"/>
      <c r="D109" s="1331"/>
      <c r="E109" s="1331"/>
      <c r="F109" s="1331"/>
      <c r="G109" s="1332"/>
      <c r="H109" s="1333"/>
      <c r="I109" s="1333"/>
      <c r="J109" s="1333"/>
      <c r="K109" s="1333"/>
      <c r="L109" s="1334"/>
    </row>
    <row r="110" spans="1:12">
      <c r="A110" s="1288" t="s">
        <v>85</v>
      </c>
      <c r="B110" s="1335" t="s">
        <v>26</v>
      </c>
      <c r="C110" s="1336">
        <v>21783.620588235295</v>
      </c>
      <c r="D110" s="1336">
        <v>21963.649999999998</v>
      </c>
      <c r="E110" s="1337">
        <v>22219.293000000001</v>
      </c>
      <c r="F110" s="1337">
        <v>22402.922999999999</v>
      </c>
      <c r="G110" s="1338">
        <v>-0.81966982612044592</v>
      </c>
      <c r="H110" s="1339">
        <v>410.4</v>
      </c>
      <c r="I110" s="1339">
        <v>0</v>
      </c>
      <c r="J110" s="1339">
        <v>12.328767123287671</v>
      </c>
      <c r="K110" s="1339">
        <v>3.9556198745779065</v>
      </c>
      <c r="L110" s="1340">
        <v>0.30013664974065035</v>
      </c>
    </row>
    <row r="111" spans="1:12" ht="16.5" thickBot="1">
      <c r="A111" s="1324" t="s">
        <v>85</v>
      </c>
      <c r="B111" s="1325" t="s">
        <v>29</v>
      </c>
      <c r="C111" s="1326">
        <v>21401.576470588236</v>
      </c>
      <c r="D111" s="1326">
        <v>21775.989215686273</v>
      </c>
      <c r="E111" s="1327">
        <v>21829.608</v>
      </c>
      <c r="F111" s="1327">
        <v>22211.508999999998</v>
      </c>
      <c r="G111" s="1328">
        <v>-1.7193834061431756</v>
      </c>
      <c r="H111" s="1316">
        <v>389.9</v>
      </c>
      <c r="I111" s="1316">
        <v>-0.8140422284406118</v>
      </c>
      <c r="J111" s="1316">
        <v>0.92807424593967514</v>
      </c>
      <c r="K111" s="1316">
        <v>5.2460202604920401</v>
      </c>
      <c r="L111" s="1317">
        <v>-0.14957312959308755</v>
      </c>
    </row>
    <row r="112" spans="1:12" ht="16.5" thickBot="1">
      <c r="A112" s="1329"/>
      <c r="B112" s="1330"/>
      <c r="C112" s="1331"/>
      <c r="D112" s="1331"/>
      <c r="E112" s="1331"/>
      <c r="F112" s="1331"/>
      <c r="G112" s="1332"/>
      <c r="H112" s="1333"/>
      <c r="I112" s="1333"/>
      <c r="J112" s="1333"/>
      <c r="K112" s="1333"/>
      <c r="L112" s="1334"/>
    </row>
    <row r="113" spans="1:12">
      <c r="A113" s="1308" t="s">
        <v>86</v>
      </c>
      <c r="B113" s="1309" t="s">
        <v>21</v>
      </c>
      <c r="C113" s="1178" t="s">
        <v>71</v>
      </c>
      <c r="D113" s="1178" t="s">
        <v>71</v>
      </c>
      <c r="E113" s="1310" t="s">
        <v>71</v>
      </c>
      <c r="F113" s="1310" t="s">
        <v>71</v>
      </c>
      <c r="G113" s="1311" t="s">
        <v>71</v>
      </c>
      <c r="H113" s="1312" t="s">
        <v>71</v>
      </c>
      <c r="I113" s="1312" t="s">
        <v>71</v>
      </c>
      <c r="J113" s="1313" t="s">
        <v>71</v>
      </c>
      <c r="K113" s="1313" t="s">
        <v>71</v>
      </c>
      <c r="L113" s="1314" t="s">
        <v>71</v>
      </c>
    </row>
    <row r="114" spans="1:12">
      <c r="A114" s="1295" t="s">
        <v>86</v>
      </c>
      <c r="B114" s="1315" t="s">
        <v>22</v>
      </c>
      <c r="C114" s="1176" t="s">
        <v>71</v>
      </c>
      <c r="D114" s="1176" t="s">
        <v>71</v>
      </c>
      <c r="E114" s="1297" t="s">
        <v>71</v>
      </c>
      <c r="F114" s="1297" t="s">
        <v>71</v>
      </c>
      <c r="G114" s="1298" t="s">
        <v>71</v>
      </c>
      <c r="H114" s="1299" t="s">
        <v>71</v>
      </c>
      <c r="I114" s="1299" t="s">
        <v>71</v>
      </c>
      <c r="J114" s="1316" t="s">
        <v>71</v>
      </c>
      <c r="K114" s="1316" t="s">
        <v>71</v>
      </c>
      <c r="L114" s="1317" t="s">
        <v>71</v>
      </c>
    </row>
    <row r="115" spans="1:12">
      <c r="A115" s="1295" t="s">
        <v>86</v>
      </c>
      <c r="B115" s="1315" t="s">
        <v>23</v>
      </c>
      <c r="C115" s="1176" t="s">
        <v>71</v>
      </c>
      <c r="D115" s="1176" t="s">
        <v>71</v>
      </c>
      <c r="E115" s="1297" t="s">
        <v>71</v>
      </c>
      <c r="F115" s="1297" t="s">
        <v>71</v>
      </c>
      <c r="G115" s="1298" t="s">
        <v>71</v>
      </c>
      <c r="H115" s="1299" t="s">
        <v>71</v>
      </c>
      <c r="I115" s="1299" t="s">
        <v>71</v>
      </c>
      <c r="J115" s="1316" t="s">
        <v>71</v>
      </c>
      <c r="K115" s="1316" t="s">
        <v>71</v>
      </c>
      <c r="L115" s="1317" t="s">
        <v>71</v>
      </c>
    </row>
    <row r="116" spans="1:12">
      <c r="A116" s="1295" t="s">
        <v>86</v>
      </c>
      <c r="B116" s="1315" t="s">
        <v>30</v>
      </c>
      <c r="C116" s="1176" t="s">
        <v>71</v>
      </c>
      <c r="D116" s="1176" t="s">
        <v>71</v>
      </c>
      <c r="E116" s="1297" t="s">
        <v>71</v>
      </c>
      <c r="F116" s="1297" t="s">
        <v>71</v>
      </c>
      <c r="G116" s="1298" t="s">
        <v>71</v>
      </c>
      <c r="H116" s="1299" t="s">
        <v>71</v>
      </c>
      <c r="I116" s="1299" t="s">
        <v>71</v>
      </c>
      <c r="J116" s="1316" t="s">
        <v>71</v>
      </c>
      <c r="K116" s="1316" t="s">
        <v>71</v>
      </c>
      <c r="L116" s="1317" t="s">
        <v>71</v>
      </c>
    </row>
    <row r="117" spans="1:12">
      <c r="A117" s="1341" t="s">
        <v>86</v>
      </c>
      <c r="B117" s="1318" t="s">
        <v>24</v>
      </c>
      <c r="C117" s="1179" t="s">
        <v>71</v>
      </c>
      <c r="D117" s="1179" t="s">
        <v>71</v>
      </c>
      <c r="E117" s="1319" t="s">
        <v>71</v>
      </c>
      <c r="F117" s="1319" t="s">
        <v>71</v>
      </c>
      <c r="G117" s="1320" t="s">
        <v>71</v>
      </c>
      <c r="H117" s="1321" t="s">
        <v>71</v>
      </c>
      <c r="I117" s="1321" t="s">
        <v>71</v>
      </c>
      <c r="J117" s="1322" t="s">
        <v>71</v>
      </c>
      <c r="K117" s="1322" t="s">
        <v>71</v>
      </c>
      <c r="L117" s="1323" t="s">
        <v>71</v>
      </c>
    </row>
    <row r="118" spans="1:12">
      <c r="A118" s="1295" t="s">
        <v>86</v>
      </c>
      <c r="B118" s="1315" t="s">
        <v>26</v>
      </c>
      <c r="C118" s="1176" t="s">
        <v>71</v>
      </c>
      <c r="D118" s="1176" t="s">
        <v>71</v>
      </c>
      <c r="E118" s="1297" t="s">
        <v>71</v>
      </c>
      <c r="F118" s="1297" t="s">
        <v>71</v>
      </c>
      <c r="G118" s="1298" t="s">
        <v>71</v>
      </c>
      <c r="H118" s="1299" t="s">
        <v>71</v>
      </c>
      <c r="I118" s="1299" t="s">
        <v>71</v>
      </c>
      <c r="J118" s="1316" t="s">
        <v>71</v>
      </c>
      <c r="K118" s="1316" t="s">
        <v>71</v>
      </c>
      <c r="L118" s="1317" t="s">
        <v>71</v>
      </c>
    </row>
    <row r="119" spans="1:12">
      <c r="A119" s="1295" t="s">
        <v>86</v>
      </c>
      <c r="B119" s="1315" t="s">
        <v>31</v>
      </c>
      <c r="C119" s="1176" t="s">
        <v>71</v>
      </c>
      <c r="D119" s="1176" t="s">
        <v>71</v>
      </c>
      <c r="E119" s="1297" t="s">
        <v>71</v>
      </c>
      <c r="F119" s="1297" t="s">
        <v>71</v>
      </c>
      <c r="G119" s="1298" t="s">
        <v>71</v>
      </c>
      <c r="H119" s="1299" t="s">
        <v>71</v>
      </c>
      <c r="I119" s="1299" t="s">
        <v>71</v>
      </c>
      <c r="J119" s="1316" t="s">
        <v>71</v>
      </c>
      <c r="K119" s="1316" t="s">
        <v>71</v>
      </c>
      <c r="L119" s="1317" t="s">
        <v>71</v>
      </c>
    </row>
    <row r="120" spans="1:12">
      <c r="A120" s="1341" t="s">
        <v>86</v>
      </c>
      <c r="B120" s="1318" t="s">
        <v>27</v>
      </c>
      <c r="C120" s="1179" t="s">
        <v>71</v>
      </c>
      <c r="D120" s="1179" t="s">
        <v>71</v>
      </c>
      <c r="E120" s="1319" t="s">
        <v>71</v>
      </c>
      <c r="F120" s="1319" t="s">
        <v>71</v>
      </c>
      <c r="G120" s="1320" t="s">
        <v>71</v>
      </c>
      <c r="H120" s="1321" t="s">
        <v>71</v>
      </c>
      <c r="I120" s="1321" t="s">
        <v>71</v>
      </c>
      <c r="J120" s="1322" t="s">
        <v>71</v>
      </c>
      <c r="K120" s="1322" t="s">
        <v>71</v>
      </c>
      <c r="L120" s="1323" t="s">
        <v>71</v>
      </c>
    </row>
    <row r="121" spans="1:12">
      <c r="A121" s="1295" t="s">
        <v>86</v>
      </c>
      <c r="B121" s="1315" t="s">
        <v>29</v>
      </c>
      <c r="C121" s="1176" t="s">
        <v>71</v>
      </c>
      <c r="D121" s="1176" t="s">
        <v>71</v>
      </c>
      <c r="E121" s="1297" t="s">
        <v>71</v>
      </c>
      <c r="F121" s="1297" t="s">
        <v>71</v>
      </c>
      <c r="G121" s="1298" t="s">
        <v>71</v>
      </c>
      <c r="H121" s="1299" t="s">
        <v>71</v>
      </c>
      <c r="I121" s="1299" t="s">
        <v>71</v>
      </c>
      <c r="J121" s="1316" t="s">
        <v>71</v>
      </c>
      <c r="K121" s="1316" t="s">
        <v>71</v>
      </c>
      <c r="L121" s="1317" t="s">
        <v>71</v>
      </c>
    </row>
    <row r="122" spans="1:12" ht="16.5" thickBot="1">
      <c r="A122" s="1342" t="s">
        <v>86</v>
      </c>
      <c r="B122" s="1315" t="s">
        <v>32</v>
      </c>
      <c r="C122" s="1326" t="s">
        <v>71</v>
      </c>
      <c r="D122" s="1326" t="s">
        <v>71</v>
      </c>
      <c r="E122" s="1327" t="s">
        <v>71</v>
      </c>
      <c r="F122" s="1327" t="s">
        <v>71</v>
      </c>
      <c r="G122" s="1328" t="s">
        <v>71</v>
      </c>
      <c r="H122" s="1316" t="s">
        <v>71</v>
      </c>
      <c r="I122" s="1316" t="s">
        <v>71</v>
      </c>
      <c r="J122" s="1316" t="s">
        <v>71</v>
      </c>
      <c r="K122" s="1316" t="s">
        <v>71</v>
      </c>
      <c r="L122" s="1317" t="s">
        <v>71</v>
      </c>
    </row>
    <row r="123" spans="1:12" ht="16.5" thickBot="1">
      <c r="A123" s="1329"/>
      <c r="B123" s="1330"/>
      <c r="C123" s="1331"/>
      <c r="D123" s="1331"/>
      <c r="E123" s="1331"/>
      <c r="F123" s="1331"/>
      <c r="G123" s="1332"/>
      <c r="H123" s="1333"/>
      <c r="I123" s="1333"/>
      <c r="J123" s="1333"/>
      <c r="K123" s="1333"/>
      <c r="L123" s="1334"/>
    </row>
    <row r="124" spans="1:12">
      <c r="A124" s="1308" t="s">
        <v>20</v>
      </c>
      <c r="B124" s="1309" t="s">
        <v>24</v>
      </c>
      <c r="C124" s="1178">
        <v>19314.866494711059</v>
      </c>
      <c r="D124" s="1178">
        <v>19732.917438608529</v>
      </c>
      <c r="E124" s="1310">
        <v>19701.163824605283</v>
      </c>
      <c r="F124" s="1310">
        <v>20127.575787380698</v>
      </c>
      <c r="G124" s="1311">
        <v>-2.1185460548247494</v>
      </c>
      <c r="H124" s="1312">
        <v>345.75675675675677</v>
      </c>
      <c r="I124" s="1312">
        <v>1.7516696139539729</v>
      </c>
      <c r="J124" s="1313">
        <v>-16.666666666666664</v>
      </c>
      <c r="K124" s="1313">
        <v>2.2310660877954658</v>
      </c>
      <c r="L124" s="1314">
        <v>-0.54810266533422869</v>
      </c>
    </row>
    <row r="125" spans="1:12">
      <c r="A125" s="1288" t="s">
        <v>20</v>
      </c>
      <c r="B125" s="1315" t="s">
        <v>25</v>
      </c>
      <c r="C125" s="1176">
        <v>20239.872549019605</v>
      </c>
      <c r="D125" s="1176">
        <v>19469.227450980394</v>
      </c>
      <c r="E125" s="1297">
        <v>20644.669999999998</v>
      </c>
      <c r="F125" s="1297">
        <v>19858.612000000001</v>
      </c>
      <c r="G125" s="1298">
        <v>3.9582726124061303</v>
      </c>
      <c r="H125" s="1299">
        <v>312</v>
      </c>
      <c r="I125" s="1299">
        <v>2.161100196463662</v>
      </c>
      <c r="J125" s="1316">
        <v>-56.521739130434781</v>
      </c>
      <c r="K125" s="1316">
        <v>0.241196333815726</v>
      </c>
      <c r="L125" s="1317">
        <v>-0.33466746187781427</v>
      </c>
    </row>
    <row r="126" spans="1:12">
      <c r="A126" s="1288" t="s">
        <v>20</v>
      </c>
      <c r="B126" s="1315" t="s">
        <v>26</v>
      </c>
      <c r="C126" s="1176">
        <v>19072.927450980391</v>
      </c>
      <c r="D126" s="1176">
        <v>20174.784313725489</v>
      </c>
      <c r="E126" s="1297">
        <v>19454.385999999999</v>
      </c>
      <c r="F126" s="1297">
        <v>20578.28</v>
      </c>
      <c r="G126" s="1298">
        <v>-5.4615546100062797</v>
      </c>
      <c r="H126" s="1299">
        <v>343</v>
      </c>
      <c r="I126" s="1299">
        <v>0.52754982415006202</v>
      </c>
      <c r="J126" s="1316">
        <v>-18.439716312056735</v>
      </c>
      <c r="K126" s="1316">
        <v>1.3868789194404245</v>
      </c>
      <c r="L126" s="1317">
        <v>-0.37826880214194913</v>
      </c>
    </row>
    <row r="127" spans="1:12">
      <c r="A127" s="1288" t="s">
        <v>20</v>
      </c>
      <c r="B127" s="1315" t="s">
        <v>31</v>
      </c>
      <c r="C127" s="1176">
        <v>19521.23725490196</v>
      </c>
      <c r="D127" s="1176">
        <v>18411.127450980392</v>
      </c>
      <c r="E127" s="1297">
        <v>19911.662</v>
      </c>
      <c r="F127" s="1297">
        <v>18779.349999999999</v>
      </c>
      <c r="G127" s="1298">
        <v>6.0295590635458725</v>
      </c>
      <c r="H127" s="1299">
        <v>365.6</v>
      </c>
      <c r="I127" s="1299">
        <v>-3.6373220875065773</v>
      </c>
      <c r="J127" s="1316">
        <v>42.857142857142854</v>
      </c>
      <c r="K127" s="1316">
        <v>0.60299083453931501</v>
      </c>
      <c r="L127" s="1317">
        <v>0.16483359868553438</v>
      </c>
    </row>
    <row r="128" spans="1:12">
      <c r="A128" s="1308" t="s">
        <v>20</v>
      </c>
      <c r="B128" s="1318" t="s">
        <v>27</v>
      </c>
      <c r="C128" s="1179">
        <v>18414.45106106509</v>
      </c>
      <c r="D128" s="1179">
        <v>18333.846667774113</v>
      </c>
      <c r="E128" s="1319">
        <v>18782.740082286393</v>
      </c>
      <c r="F128" s="1319">
        <v>18700.523601129596</v>
      </c>
      <c r="G128" s="1320">
        <v>0.43964801687066191</v>
      </c>
      <c r="H128" s="1321">
        <v>297.78518267929633</v>
      </c>
      <c r="I128" s="1321">
        <v>1.4889911829761364</v>
      </c>
      <c r="J128" s="1322">
        <v>21.846661170651277</v>
      </c>
      <c r="K128" s="1322">
        <v>17.824409068982153</v>
      </c>
      <c r="L128" s="1323">
        <v>2.6391311521068417</v>
      </c>
    </row>
    <row r="129" spans="1:12">
      <c r="A129" s="1288" t="s">
        <v>20</v>
      </c>
      <c r="B129" s="1315" t="s">
        <v>28</v>
      </c>
      <c r="C129" s="1176">
        <v>18162.437254901961</v>
      </c>
      <c r="D129" s="1176">
        <v>18206.465686274511</v>
      </c>
      <c r="E129" s="1297">
        <v>18525.686000000002</v>
      </c>
      <c r="F129" s="1297">
        <v>18570.595000000001</v>
      </c>
      <c r="G129" s="1298">
        <v>-0.24182854668899756</v>
      </c>
      <c r="H129" s="1299">
        <v>263.3</v>
      </c>
      <c r="I129" s="1299">
        <v>-2.8054632705795375</v>
      </c>
      <c r="J129" s="1316">
        <v>-8.5667215815486006</v>
      </c>
      <c r="K129" s="1316">
        <v>6.693198263386396</v>
      </c>
      <c r="L129" s="1317">
        <v>-0.90570008413488612</v>
      </c>
    </row>
    <row r="130" spans="1:12">
      <c r="A130" s="1288" t="s">
        <v>20</v>
      </c>
      <c r="B130" s="1315" t="s">
        <v>29</v>
      </c>
      <c r="C130" s="1176">
        <v>18537.713725490197</v>
      </c>
      <c r="D130" s="1176">
        <v>18468.212745098041</v>
      </c>
      <c r="E130" s="1297">
        <v>18908.468000000001</v>
      </c>
      <c r="F130" s="1297">
        <v>18837.577000000001</v>
      </c>
      <c r="G130" s="1298">
        <v>0.3763275924499187</v>
      </c>
      <c r="H130" s="1299">
        <v>314.3</v>
      </c>
      <c r="I130" s="1299">
        <v>0.76947739660148584</v>
      </c>
      <c r="J130" s="1316">
        <v>48.446069469835464</v>
      </c>
      <c r="K130" s="1316">
        <v>9.7925711529184749</v>
      </c>
      <c r="L130" s="1317">
        <v>2.9447994954322461</v>
      </c>
    </row>
    <row r="131" spans="1:12">
      <c r="A131" s="1288" t="s">
        <v>20</v>
      </c>
      <c r="B131" s="1315" t="s">
        <v>32</v>
      </c>
      <c r="C131" s="1176">
        <v>18552.834313725489</v>
      </c>
      <c r="D131" s="1176">
        <v>18238.966666666667</v>
      </c>
      <c r="E131" s="1297">
        <v>18923.891</v>
      </c>
      <c r="F131" s="1297">
        <v>18603.745999999999</v>
      </c>
      <c r="G131" s="1298">
        <v>1.7208630992919409</v>
      </c>
      <c r="H131" s="1299">
        <v>349.4</v>
      </c>
      <c r="I131" s="1299">
        <v>-1.2157195363302267</v>
      </c>
      <c r="J131" s="1316">
        <v>88.135593220338976</v>
      </c>
      <c r="K131" s="1316">
        <v>1.3386396526772795</v>
      </c>
      <c r="L131" s="1317">
        <v>0.60003174080947774</v>
      </c>
    </row>
    <row r="132" spans="1:12">
      <c r="A132" s="1308" t="s">
        <v>20</v>
      </c>
      <c r="B132" s="1318" t="s">
        <v>33</v>
      </c>
      <c r="C132" s="1179">
        <v>16946.995092582347</v>
      </c>
      <c r="D132" s="1179">
        <v>16364.802696691891</v>
      </c>
      <c r="E132" s="1319">
        <v>17285.934994433996</v>
      </c>
      <c r="F132" s="1319">
        <v>16692.09875062573</v>
      </c>
      <c r="G132" s="1320">
        <v>3.5575888489516934</v>
      </c>
      <c r="H132" s="1321">
        <v>224.95126903553302</v>
      </c>
      <c r="I132" s="1321">
        <v>0.96303371929512982</v>
      </c>
      <c r="J132" s="1322">
        <v>9.8513011152416361</v>
      </c>
      <c r="K132" s="1322">
        <v>7.1273516642547037</v>
      </c>
      <c r="L132" s="1323">
        <v>0.39224901027373171</v>
      </c>
    </row>
    <row r="133" spans="1:12">
      <c r="A133" s="1288" t="s">
        <v>20</v>
      </c>
      <c r="B133" s="1315" t="s">
        <v>72</v>
      </c>
      <c r="C133" s="1176">
        <v>16402.356862745095</v>
      </c>
      <c r="D133" s="1176">
        <v>16328.655882352939</v>
      </c>
      <c r="E133" s="1297">
        <v>16730.403999999999</v>
      </c>
      <c r="F133" s="1297">
        <v>16655.228999999999</v>
      </c>
      <c r="G133" s="1298">
        <v>0.45135975014212815</v>
      </c>
      <c r="H133" s="1299">
        <v>210.9</v>
      </c>
      <c r="I133" s="1299">
        <v>1.5895953757225487</v>
      </c>
      <c r="J133" s="1316">
        <v>-14.87603305785124</v>
      </c>
      <c r="K133" s="1316">
        <v>3.7264833574529663</v>
      </c>
      <c r="L133" s="1317">
        <v>-0.81783311725910179</v>
      </c>
    </row>
    <row r="134" spans="1:12">
      <c r="A134" s="1288" t="s">
        <v>20</v>
      </c>
      <c r="B134" s="1315" t="s">
        <v>34</v>
      </c>
      <c r="C134" s="1176">
        <v>17547.061764705883</v>
      </c>
      <c r="D134" s="1176">
        <v>16653.574509803922</v>
      </c>
      <c r="E134" s="1297">
        <v>17898.003000000001</v>
      </c>
      <c r="F134" s="1297">
        <v>16986.646000000001</v>
      </c>
      <c r="G134" s="1298">
        <v>5.3651380031113849</v>
      </c>
      <c r="H134" s="1299">
        <v>234.3</v>
      </c>
      <c r="I134" s="1299">
        <v>-4.717364782431881</v>
      </c>
      <c r="J134" s="1316">
        <v>74.264705882352942</v>
      </c>
      <c r="K134" s="1316">
        <v>2.8581765557163532</v>
      </c>
      <c r="L134" s="1317">
        <v>1.155622724970234</v>
      </c>
    </row>
    <row r="135" spans="1:12" ht="16.5" thickBot="1">
      <c r="A135" s="1288" t="s">
        <v>20</v>
      </c>
      <c r="B135" s="1315" t="s">
        <v>35</v>
      </c>
      <c r="C135" s="1176">
        <v>17123.397058823532</v>
      </c>
      <c r="D135" s="1176">
        <v>15738.527450980393</v>
      </c>
      <c r="E135" s="1297">
        <v>17465.865000000002</v>
      </c>
      <c r="F135" s="1297">
        <v>16053.298000000001</v>
      </c>
      <c r="G135" s="1298">
        <v>8.7992324069484091</v>
      </c>
      <c r="H135" s="1299">
        <v>272.2</v>
      </c>
      <c r="I135" s="1299">
        <v>-4.0873854827343274</v>
      </c>
      <c r="J135" s="1316">
        <v>15.384615384615385</v>
      </c>
      <c r="K135" s="1316">
        <v>0.54269175108538348</v>
      </c>
      <c r="L135" s="1317">
        <v>5.4459402562599346E-2</v>
      </c>
    </row>
    <row r="136" spans="1:12" ht="16.5" thickBot="1">
      <c r="A136" s="1329"/>
      <c r="B136" s="1330"/>
      <c r="C136" s="1331"/>
      <c r="D136" s="1331"/>
      <c r="E136" s="1331"/>
      <c r="F136" s="1331"/>
      <c r="G136" s="1332"/>
      <c r="H136" s="1333"/>
      <c r="I136" s="1333"/>
      <c r="J136" s="1333"/>
      <c r="K136" s="1333"/>
      <c r="L136" s="1334"/>
    </row>
    <row r="137" spans="1:12">
      <c r="A137" s="1308" t="s">
        <v>87</v>
      </c>
      <c r="B137" s="1318" t="s">
        <v>21</v>
      </c>
      <c r="C137" s="1179">
        <v>22860.58800900658</v>
      </c>
      <c r="D137" s="1179">
        <v>22829.904570667193</v>
      </c>
      <c r="E137" s="1319">
        <v>23317.799769186713</v>
      </c>
      <c r="F137" s="1319">
        <v>23286.502662080537</v>
      </c>
      <c r="G137" s="1320">
        <v>0.13440020410252668</v>
      </c>
      <c r="H137" s="1321">
        <v>353.94864864864866</v>
      </c>
      <c r="I137" s="1321">
        <v>1.5530623006176414</v>
      </c>
      <c r="J137" s="1322">
        <v>-13.450292397660817</v>
      </c>
      <c r="K137" s="1322">
        <v>1.7848528702363726</v>
      </c>
      <c r="L137" s="1323">
        <v>-0.35585819636352722</v>
      </c>
    </row>
    <row r="138" spans="1:12">
      <c r="A138" s="1288" t="s">
        <v>87</v>
      </c>
      <c r="B138" s="1315" t="s">
        <v>22</v>
      </c>
      <c r="C138" s="1176">
        <v>21693.78823529412</v>
      </c>
      <c r="D138" s="1176" t="s">
        <v>176</v>
      </c>
      <c r="E138" s="1297">
        <v>22127.664000000001</v>
      </c>
      <c r="F138" s="1297">
        <v>21200.138999999999</v>
      </c>
      <c r="G138" s="1298">
        <v>4.3750892388016958</v>
      </c>
      <c r="H138" s="1299">
        <v>344.7</v>
      </c>
      <c r="I138" s="1299">
        <v>1.2037580739870717</v>
      </c>
      <c r="J138" s="1316">
        <v>-48.484848484848484</v>
      </c>
      <c r="K138" s="1316">
        <v>0.20501688374336707</v>
      </c>
      <c r="L138" s="1317">
        <v>-0.20810279577591184</v>
      </c>
    </row>
    <row r="139" spans="1:12">
      <c r="A139" s="1288" t="s">
        <v>87</v>
      </c>
      <c r="B139" s="1315" t="s">
        <v>23</v>
      </c>
      <c r="C139" s="1176">
        <v>22994.917647058821</v>
      </c>
      <c r="D139" s="1176">
        <v>23290.949019607844</v>
      </c>
      <c r="E139" s="1297">
        <v>23454.815999999999</v>
      </c>
      <c r="F139" s="1297">
        <v>23756.768</v>
      </c>
      <c r="G139" s="1298">
        <v>-1.2710146430692977</v>
      </c>
      <c r="H139" s="1299">
        <v>348.1</v>
      </c>
      <c r="I139" s="1299">
        <v>2.3522493384298735</v>
      </c>
      <c r="J139" s="1316">
        <v>-13.084112149532709</v>
      </c>
      <c r="K139" s="1316">
        <v>1.1215629522431259</v>
      </c>
      <c r="L139" s="1317">
        <v>-0.21794631165271783</v>
      </c>
    </row>
    <row r="140" spans="1:12">
      <c r="A140" s="1288" t="s">
        <v>87</v>
      </c>
      <c r="B140" s="1315" t="s">
        <v>30</v>
      </c>
      <c r="C140" s="1176">
        <v>23036.50294117647</v>
      </c>
      <c r="D140" s="1176">
        <v>23348.994117647057</v>
      </c>
      <c r="E140" s="1297">
        <v>23497.233</v>
      </c>
      <c r="F140" s="1297">
        <v>23815.973999999998</v>
      </c>
      <c r="G140" s="1298">
        <v>-1.338349630378326</v>
      </c>
      <c r="H140" s="1299">
        <v>372.4</v>
      </c>
      <c r="I140" s="1299">
        <v>-3.5483035483035601</v>
      </c>
      <c r="J140" s="1316">
        <v>22.58064516129032</v>
      </c>
      <c r="K140" s="1316">
        <v>0.45827303424987942</v>
      </c>
      <c r="L140" s="1317">
        <v>7.0190911065102279E-2</v>
      </c>
    </row>
    <row r="141" spans="1:12">
      <c r="A141" s="1308" t="s">
        <v>87</v>
      </c>
      <c r="B141" s="1318" t="s">
        <v>24</v>
      </c>
      <c r="C141" s="1179">
        <v>22617.708292906653</v>
      </c>
      <c r="D141" s="1179">
        <v>23007.56042104102</v>
      </c>
      <c r="E141" s="1319">
        <v>23070.062458764787</v>
      </c>
      <c r="F141" s="1319">
        <v>23467.711629461843</v>
      </c>
      <c r="G141" s="1320">
        <v>-1.6944522626477081</v>
      </c>
      <c r="H141" s="1321">
        <v>313.68639281129657</v>
      </c>
      <c r="I141" s="1321">
        <v>1.5351755895751864</v>
      </c>
      <c r="J141" s="1322">
        <v>-12.076749435665914</v>
      </c>
      <c r="K141" s="1322">
        <v>9.3945972021225277</v>
      </c>
      <c r="L141" s="1323">
        <v>-1.6970402540617489</v>
      </c>
    </row>
    <row r="142" spans="1:12">
      <c r="A142" s="1288" t="s">
        <v>87</v>
      </c>
      <c r="B142" s="1315" t="s">
        <v>25</v>
      </c>
      <c r="C142" s="1176">
        <v>22259.099019607842</v>
      </c>
      <c r="D142" s="1176">
        <v>22802.476470588237</v>
      </c>
      <c r="E142" s="1297">
        <v>22704.280999999999</v>
      </c>
      <c r="F142" s="1297">
        <v>23258.526000000002</v>
      </c>
      <c r="G142" s="1298">
        <v>-2.3829756021512392</v>
      </c>
      <c r="H142" s="1299">
        <v>284.60000000000002</v>
      </c>
      <c r="I142" s="1299">
        <v>0.38800705467372937</v>
      </c>
      <c r="J142" s="1316">
        <v>-21.182266009852217</v>
      </c>
      <c r="K142" s="1316">
        <v>1.929570670525808</v>
      </c>
      <c r="L142" s="1317">
        <v>-0.61174129742611982</v>
      </c>
    </row>
    <row r="143" spans="1:12">
      <c r="A143" s="1288" t="s">
        <v>87</v>
      </c>
      <c r="B143" s="1315" t="s">
        <v>26</v>
      </c>
      <c r="C143" s="1176">
        <v>22763.99411764706</v>
      </c>
      <c r="D143" s="1176">
        <v>23075.047058823529</v>
      </c>
      <c r="E143" s="1297">
        <v>23219.274000000001</v>
      </c>
      <c r="F143" s="1297">
        <v>23536.547999999999</v>
      </c>
      <c r="G143" s="1298">
        <v>-1.3480056633623487</v>
      </c>
      <c r="H143" s="1299">
        <v>316.3</v>
      </c>
      <c r="I143" s="1299">
        <v>1.4107085604360481</v>
      </c>
      <c r="J143" s="1316">
        <v>-21.180555555555554</v>
      </c>
      <c r="K143" s="1316">
        <v>5.4751567776169807</v>
      </c>
      <c r="L143" s="1317">
        <v>-1.7356594467195245</v>
      </c>
    </row>
    <row r="144" spans="1:12">
      <c r="A144" s="1288" t="s">
        <v>87</v>
      </c>
      <c r="B144" s="1315" t="s">
        <v>31</v>
      </c>
      <c r="C144" s="1176">
        <v>22533.024509803923</v>
      </c>
      <c r="D144" s="1176">
        <v>22998.77843137255</v>
      </c>
      <c r="E144" s="1297">
        <v>22983.685000000001</v>
      </c>
      <c r="F144" s="1297">
        <v>23458.754000000001</v>
      </c>
      <c r="G144" s="1298">
        <v>-2.0251246080674168</v>
      </c>
      <c r="H144" s="1299">
        <v>334.7</v>
      </c>
      <c r="I144" s="1299">
        <v>-1.933782595956643</v>
      </c>
      <c r="J144" s="1316">
        <v>54.205607476635507</v>
      </c>
      <c r="K144" s="1316">
        <v>1.9898697539797394</v>
      </c>
      <c r="L144" s="1317">
        <v>0.65036049008389574</v>
      </c>
    </row>
    <row r="145" spans="1:12">
      <c r="A145" s="1308" t="s">
        <v>87</v>
      </c>
      <c r="B145" s="1318" t="s">
        <v>27</v>
      </c>
      <c r="C145" s="1179">
        <v>21513.645364390293</v>
      </c>
      <c r="D145" s="1179">
        <v>21551.671686137415</v>
      </c>
      <c r="E145" s="1319">
        <v>21943.9182716781</v>
      </c>
      <c r="F145" s="1319">
        <v>21982.705119860162</v>
      </c>
      <c r="G145" s="1320">
        <v>-0.17644256232605607</v>
      </c>
      <c r="H145" s="1321">
        <v>269.91749298409729</v>
      </c>
      <c r="I145" s="1321">
        <v>-0.24288735709080814</v>
      </c>
      <c r="J145" s="1322">
        <v>-3.6936936936936933</v>
      </c>
      <c r="K145" s="1322">
        <v>12.891944042450554</v>
      </c>
      <c r="L145" s="1323">
        <v>-1.0038997231979181</v>
      </c>
    </row>
    <row r="146" spans="1:12">
      <c r="A146" s="1288" t="s">
        <v>87</v>
      </c>
      <c r="B146" s="1315" t="s">
        <v>28</v>
      </c>
      <c r="C146" s="1176">
        <v>20849.915686274511</v>
      </c>
      <c r="D146" s="1176">
        <v>21121.99019607843</v>
      </c>
      <c r="E146" s="1297">
        <v>21266.914000000001</v>
      </c>
      <c r="F146" s="1297">
        <v>21544.43</v>
      </c>
      <c r="G146" s="1298">
        <v>-1.2881101983203993</v>
      </c>
      <c r="H146" s="1299">
        <v>235.2</v>
      </c>
      <c r="I146" s="1299">
        <v>-2.2850020772746156</v>
      </c>
      <c r="J146" s="1316">
        <v>-13.429256594724221</v>
      </c>
      <c r="K146" s="1316">
        <v>4.3535938253738538</v>
      </c>
      <c r="L146" s="1317">
        <v>-0.86673667036976187</v>
      </c>
    </row>
    <row r="147" spans="1:12">
      <c r="A147" s="1288" t="s">
        <v>87</v>
      </c>
      <c r="B147" s="1315" t="s">
        <v>29</v>
      </c>
      <c r="C147" s="1176">
        <v>21883.806862745099</v>
      </c>
      <c r="D147" s="1176">
        <v>21916.847058823529</v>
      </c>
      <c r="E147" s="1297">
        <v>22321.483</v>
      </c>
      <c r="F147" s="1297">
        <v>22355.184000000001</v>
      </c>
      <c r="G147" s="1298">
        <v>-0.15075250554860534</v>
      </c>
      <c r="H147" s="1299">
        <v>285.8</v>
      </c>
      <c r="I147" s="1299">
        <v>0.63380281690141249</v>
      </c>
      <c r="J147" s="1299">
        <v>6.721311475409836</v>
      </c>
      <c r="K147" s="1299">
        <v>7.8509406657018816</v>
      </c>
      <c r="L147" s="1300">
        <v>0.21448598367884664</v>
      </c>
    </row>
    <row r="148" spans="1:12" ht="16.5" thickBot="1">
      <c r="A148" s="1343" t="s">
        <v>87</v>
      </c>
      <c r="B148" s="1344" t="s">
        <v>32</v>
      </c>
      <c r="C148" s="1177">
        <v>20801.969607843133</v>
      </c>
      <c r="D148" s="1177">
        <v>20798.824509803922</v>
      </c>
      <c r="E148" s="1303">
        <v>21218.008999999998</v>
      </c>
      <c r="F148" s="1303">
        <v>21214.800999999999</v>
      </c>
      <c r="G148" s="1304">
        <v>1.5121518226820601E-2</v>
      </c>
      <c r="H148" s="1305">
        <v>308.39999999999998</v>
      </c>
      <c r="I148" s="1305">
        <v>-4.2236024844720568</v>
      </c>
      <c r="J148" s="1305">
        <v>-31.325301204819279</v>
      </c>
      <c r="K148" s="1305">
        <v>0.68740955137481907</v>
      </c>
      <c r="L148" s="1306">
        <v>-0.35164903650700374</v>
      </c>
    </row>
    <row r="149" spans="1:12">
      <c r="G149" s="1346"/>
      <c r="H149" s="1346"/>
      <c r="I149" s="1346"/>
      <c r="J149" s="1346"/>
      <c r="K149" s="1346"/>
      <c r="L149" s="1346"/>
    </row>
    <row r="150" spans="1:12" ht="16.5" thickBot="1">
      <c r="G150" s="1346"/>
      <c r="H150" s="1346"/>
      <c r="I150" s="1346"/>
      <c r="J150" s="1346"/>
      <c r="K150" s="1346"/>
      <c r="L150" s="1347"/>
    </row>
    <row r="151" spans="1:12" ht="16.5" thickBot="1">
      <c r="A151" s="1242" t="s">
        <v>243</v>
      </c>
      <c r="B151" s="1243"/>
      <c r="C151" s="1243"/>
      <c r="D151" s="1243"/>
      <c r="E151" s="1243"/>
      <c r="F151" s="1243"/>
      <c r="G151" s="1348"/>
      <c r="H151" s="1348"/>
      <c r="I151" s="1348"/>
      <c r="J151" s="1348"/>
      <c r="K151" s="1348"/>
      <c r="L151" s="1349"/>
    </row>
    <row r="152" spans="1:12" ht="31.5">
      <c r="A152" s="1245"/>
      <c r="B152" s="1246"/>
      <c r="C152" s="1247" t="s">
        <v>5</v>
      </c>
      <c r="D152" s="1247" t="s">
        <v>5</v>
      </c>
      <c r="E152" s="1247"/>
      <c r="F152" s="1247"/>
      <c r="G152" s="1248"/>
      <c r="H152" s="1383" t="s">
        <v>6</v>
      </c>
      <c r="I152" s="1384"/>
      <c r="J152" s="1249" t="s">
        <v>7</v>
      </c>
      <c r="K152" s="1250" t="s">
        <v>8</v>
      </c>
      <c r="L152" s="1251"/>
    </row>
    <row r="153" spans="1:12">
      <c r="A153" s="1180" t="s">
        <v>9</v>
      </c>
      <c r="B153" s="1181" t="s">
        <v>10</v>
      </c>
      <c r="C153" s="1252" t="s">
        <v>36</v>
      </c>
      <c r="D153" s="1252" t="s">
        <v>36</v>
      </c>
      <c r="E153" s="1253" t="s">
        <v>37</v>
      </c>
      <c r="F153" s="1254"/>
      <c r="G153" s="1255"/>
      <c r="H153" s="1385" t="s">
        <v>11</v>
      </c>
      <c r="I153" s="1386"/>
      <c r="J153" s="1256" t="s">
        <v>12</v>
      </c>
      <c r="K153" s="1257" t="s">
        <v>13</v>
      </c>
      <c r="L153" s="1258"/>
    </row>
    <row r="154" spans="1:12" ht="48" thickBot="1">
      <c r="A154" s="1182" t="s">
        <v>14</v>
      </c>
      <c r="B154" s="1183" t="s">
        <v>15</v>
      </c>
      <c r="C154" s="965" t="s">
        <v>489</v>
      </c>
      <c r="D154" s="1175" t="s">
        <v>482</v>
      </c>
      <c r="E154" s="1259" t="s">
        <v>489</v>
      </c>
      <c r="F154" s="1260" t="s">
        <v>482</v>
      </c>
      <c r="G154" s="1261" t="s">
        <v>16</v>
      </c>
      <c r="H154" s="1262" t="s">
        <v>489</v>
      </c>
      <c r="I154" s="1263" t="s">
        <v>16</v>
      </c>
      <c r="J154" s="1264" t="s">
        <v>16</v>
      </c>
      <c r="K154" s="1265" t="s">
        <v>489</v>
      </c>
      <c r="L154" s="1266" t="s">
        <v>17</v>
      </c>
    </row>
    <row r="155" spans="1:12" ht="16.5" thickBot="1">
      <c r="A155" s="1267" t="s">
        <v>18</v>
      </c>
      <c r="B155" s="1268" t="s">
        <v>19</v>
      </c>
      <c r="C155" s="1269">
        <v>20835.636765603955</v>
      </c>
      <c r="D155" s="1269">
        <v>21114.011819643296</v>
      </c>
      <c r="E155" s="1270">
        <v>21252.349500916032</v>
      </c>
      <c r="F155" s="1271">
        <v>21536.292056036164</v>
      </c>
      <c r="G155" s="1272">
        <v>-1.3184375210984758</v>
      </c>
      <c r="H155" s="1273">
        <v>320.77306970928413</v>
      </c>
      <c r="I155" s="1273">
        <v>-5.3871417858785117E-2</v>
      </c>
      <c r="J155" s="1274">
        <v>-12.103310894353619</v>
      </c>
      <c r="K155" s="1273">
        <v>100</v>
      </c>
      <c r="L155" s="1275" t="s">
        <v>19</v>
      </c>
    </row>
    <row r="156" spans="1:12" ht="16.5" thickBot="1">
      <c r="A156" s="1276"/>
      <c r="B156" s="1277"/>
      <c r="C156" s="1278"/>
      <c r="D156" s="1278"/>
      <c r="E156" s="1278"/>
      <c r="F156" s="1278"/>
      <c r="G156" s="1279"/>
      <c r="H156" s="1274"/>
      <c r="I156" s="1274"/>
      <c r="J156" s="1274"/>
      <c r="K156" s="1274"/>
      <c r="L156" s="1280"/>
    </row>
    <row r="157" spans="1:12">
      <c r="A157" s="1281" t="s">
        <v>78</v>
      </c>
      <c r="B157" s="1282" t="s">
        <v>19</v>
      </c>
      <c r="C157" s="1283">
        <v>20703.241154623414</v>
      </c>
      <c r="D157" s="1283">
        <v>21009.20348164907</v>
      </c>
      <c r="E157" s="1284">
        <v>21117.305977715881</v>
      </c>
      <c r="F157" s="1284">
        <v>21429.387551282052</v>
      </c>
      <c r="G157" s="1285">
        <v>-1.4563252114384388</v>
      </c>
      <c r="H157" s="1286">
        <v>224.35000000000002</v>
      </c>
      <c r="I157" s="1286">
        <v>-13.717069418626998</v>
      </c>
      <c r="J157" s="1286">
        <v>166.66666666666669</v>
      </c>
      <c r="K157" s="1286">
        <v>0.25007814942169426</v>
      </c>
      <c r="L157" s="1287">
        <v>0.1676492443523166</v>
      </c>
    </row>
    <row r="158" spans="1:12">
      <c r="A158" s="1288" t="s">
        <v>79</v>
      </c>
      <c r="B158" s="1289" t="s">
        <v>19</v>
      </c>
      <c r="C158" s="1290">
        <v>21936.799862815857</v>
      </c>
      <c r="D158" s="1290">
        <v>22130.307519051854</v>
      </c>
      <c r="E158" s="1291">
        <v>22375.535860072174</v>
      </c>
      <c r="F158" s="1291">
        <v>22572.913669432892</v>
      </c>
      <c r="G158" s="1292">
        <v>-0.87440111742418569</v>
      </c>
      <c r="H158" s="1293">
        <v>356.84695490469551</v>
      </c>
      <c r="I158" s="1293">
        <v>0.33938603222077024</v>
      </c>
      <c r="J158" s="1293">
        <v>-19.438202247191011</v>
      </c>
      <c r="K158" s="1293">
        <v>33.619881212879029</v>
      </c>
      <c r="L158" s="1294">
        <v>-3.0609815429940355</v>
      </c>
    </row>
    <row r="159" spans="1:12">
      <c r="A159" s="1295" t="s">
        <v>80</v>
      </c>
      <c r="B159" s="1296" t="s">
        <v>19</v>
      </c>
      <c r="C159" s="1176">
        <v>21818.754351349944</v>
      </c>
      <c r="D159" s="1176">
        <v>21952.267546836287</v>
      </c>
      <c r="E159" s="1297">
        <v>22255.129438376942</v>
      </c>
      <c r="F159" s="1297">
        <v>22391.312897773012</v>
      </c>
      <c r="G159" s="1298">
        <v>-0.60819774176624875</v>
      </c>
      <c r="H159" s="1299">
        <v>396.55463659147864</v>
      </c>
      <c r="I159" s="1299">
        <v>-0.51166862863392781</v>
      </c>
      <c r="J159" s="1299">
        <v>6.6844919786096257</v>
      </c>
      <c r="K159" s="1299">
        <v>6.2363238512035011</v>
      </c>
      <c r="L159" s="1300">
        <v>1.0982554352122937</v>
      </c>
    </row>
    <row r="160" spans="1:12">
      <c r="A160" s="1295" t="s">
        <v>81</v>
      </c>
      <c r="B160" s="1296" t="s">
        <v>19</v>
      </c>
      <c r="C160" s="1176" t="s">
        <v>176</v>
      </c>
      <c r="D160" s="1176" t="s">
        <v>176</v>
      </c>
      <c r="E160" s="1297" t="s">
        <v>176</v>
      </c>
      <c r="F160" s="1297" t="s">
        <v>176</v>
      </c>
      <c r="G160" s="1298" t="s">
        <v>71</v>
      </c>
      <c r="H160" s="1299" t="s">
        <v>176</v>
      </c>
      <c r="I160" s="1299" t="s">
        <v>71</v>
      </c>
      <c r="J160" s="1299" t="s">
        <v>71</v>
      </c>
      <c r="K160" s="1299">
        <v>0.60956548921537979</v>
      </c>
      <c r="L160" s="1300" t="s">
        <v>71</v>
      </c>
    </row>
    <row r="161" spans="1:12">
      <c r="A161" s="1295" t="s">
        <v>69</v>
      </c>
      <c r="B161" s="1296" t="s">
        <v>19</v>
      </c>
      <c r="C161" s="1176">
        <v>18434.529824296969</v>
      </c>
      <c r="D161" s="1176">
        <v>18468.656739089412</v>
      </c>
      <c r="E161" s="1297">
        <v>18803.220420782909</v>
      </c>
      <c r="F161" s="1297">
        <v>18838.029873871201</v>
      </c>
      <c r="G161" s="1298">
        <v>-0.18478287443727501</v>
      </c>
      <c r="H161" s="1299">
        <v>291.52142857142854</v>
      </c>
      <c r="I161" s="1299">
        <v>-0.30364245102082993</v>
      </c>
      <c r="J161" s="1299">
        <v>-0.60606060606060608</v>
      </c>
      <c r="K161" s="1299">
        <v>35.886214442013134</v>
      </c>
      <c r="L161" s="1300">
        <v>4.151085990302736</v>
      </c>
    </row>
    <row r="162" spans="1:12" ht="16.5" thickBot="1">
      <c r="A162" s="1301" t="s">
        <v>82</v>
      </c>
      <c r="B162" s="1302" t="s">
        <v>19</v>
      </c>
      <c r="C162" s="1177">
        <v>22158.379033673446</v>
      </c>
      <c r="D162" s="1177">
        <v>22355.472031683603</v>
      </c>
      <c r="E162" s="1303">
        <v>22601.546614346913</v>
      </c>
      <c r="F162" s="1303">
        <v>22802.581472317277</v>
      </c>
      <c r="G162" s="1304">
        <v>-0.88163201264919877</v>
      </c>
      <c r="H162" s="1305">
        <v>293.13293253173015</v>
      </c>
      <c r="I162" s="1305">
        <v>0.41265152255512427</v>
      </c>
      <c r="J162" s="1305">
        <v>-21.293375394321767</v>
      </c>
      <c r="K162" s="1305">
        <v>23.397936855267272</v>
      </c>
      <c r="L162" s="1306">
        <v>-2.7320260517254482</v>
      </c>
    </row>
    <row r="163" spans="1:12" ht="16.5" thickBot="1">
      <c r="A163" s="1276"/>
      <c r="B163" s="1307"/>
      <c r="C163" s="1278"/>
      <c r="D163" s="1278"/>
      <c r="E163" s="1278"/>
      <c r="F163" s="1278"/>
      <c r="G163" s="1279"/>
      <c r="H163" s="1274"/>
      <c r="I163" s="1274"/>
      <c r="J163" s="1274"/>
      <c r="K163" s="1274"/>
      <c r="L163" s="1280"/>
    </row>
    <row r="164" spans="1:12">
      <c r="A164" s="1308" t="s">
        <v>83</v>
      </c>
      <c r="B164" s="1309" t="s">
        <v>21</v>
      </c>
      <c r="C164" s="1178" t="s">
        <v>71</v>
      </c>
      <c r="D164" s="1178" t="s">
        <v>71</v>
      </c>
      <c r="E164" s="1310" t="s">
        <v>71</v>
      </c>
      <c r="F164" s="1310" t="s">
        <v>71</v>
      </c>
      <c r="G164" s="1311" t="s">
        <v>71</v>
      </c>
      <c r="H164" s="1312" t="s">
        <v>71</v>
      </c>
      <c r="I164" s="1312" t="s">
        <v>71</v>
      </c>
      <c r="J164" s="1313" t="s">
        <v>71</v>
      </c>
      <c r="K164" s="1313" t="s">
        <v>71</v>
      </c>
      <c r="L164" s="1314" t="s">
        <v>71</v>
      </c>
    </row>
    <row r="165" spans="1:12">
      <c r="A165" s="1288" t="s">
        <v>83</v>
      </c>
      <c r="B165" s="1315" t="s">
        <v>22</v>
      </c>
      <c r="C165" s="1176" t="s">
        <v>71</v>
      </c>
      <c r="D165" s="1176" t="s">
        <v>71</v>
      </c>
      <c r="E165" s="1297" t="s">
        <v>71</v>
      </c>
      <c r="F165" s="1297" t="s">
        <v>71</v>
      </c>
      <c r="G165" s="1298" t="s">
        <v>71</v>
      </c>
      <c r="H165" s="1299" t="s">
        <v>71</v>
      </c>
      <c r="I165" s="1299" t="s">
        <v>71</v>
      </c>
      <c r="J165" s="1316" t="s">
        <v>71</v>
      </c>
      <c r="K165" s="1316" t="s">
        <v>71</v>
      </c>
      <c r="L165" s="1317" t="s">
        <v>71</v>
      </c>
    </row>
    <row r="166" spans="1:12">
      <c r="A166" s="1288" t="s">
        <v>83</v>
      </c>
      <c r="B166" s="1315" t="s">
        <v>23</v>
      </c>
      <c r="C166" s="1176" t="s">
        <v>71</v>
      </c>
      <c r="D166" s="1176" t="s">
        <v>71</v>
      </c>
      <c r="E166" s="1297" t="s">
        <v>71</v>
      </c>
      <c r="F166" s="1297" t="s">
        <v>71</v>
      </c>
      <c r="G166" s="1298" t="s">
        <v>71</v>
      </c>
      <c r="H166" s="1299" t="s">
        <v>71</v>
      </c>
      <c r="I166" s="1299" t="s">
        <v>71</v>
      </c>
      <c r="J166" s="1316" t="s">
        <v>71</v>
      </c>
      <c r="K166" s="1316" t="s">
        <v>71</v>
      </c>
      <c r="L166" s="1317" t="s">
        <v>71</v>
      </c>
    </row>
    <row r="167" spans="1:12">
      <c r="A167" s="1308" t="s">
        <v>83</v>
      </c>
      <c r="B167" s="1318" t="s">
        <v>24</v>
      </c>
      <c r="C167" s="1179" t="s">
        <v>176</v>
      </c>
      <c r="D167" s="1179" t="s">
        <v>176</v>
      </c>
      <c r="E167" s="1319" t="s">
        <v>176</v>
      </c>
      <c r="F167" s="1319" t="s">
        <v>176</v>
      </c>
      <c r="G167" s="1320" t="s">
        <v>71</v>
      </c>
      <c r="H167" s="1321" t="s">
        <v>176</v>
      </c>
      <c r="I167" s="1321" t="s">
        <v>71</v>
      </c>
      <c r="J167" s="1322" t="s">
        <v>71</v>
      </c>
      <c r="K167" s="1322">
        <v>3.1259768677711783E-2</v>
      </c>
      <c r="L167" s="1323" t="s">
        <v>71</v>
      </c>
    </row>
    <row r="168" spans="1:12">
      <c r="A168" s="1288" t="s">
        <v>83</v>
      </c>
      <c r="B168" s="1315" t="s">
        <v>25</v>
      </c>
      <c r="C168" s="1176" t="s">
        <v>176</v>
      </c>
      <c r="D168" s="1176" t="s">
        <v>71</v>
      </c>
      <c r="E168" s="1297" t="s">
        <v>176</v>
      </c>
      <c r="F168" s="1297" t="s">
        <v>71</v>
      </c>
      <c r="G168" s="1298" t="s">
        <v>71</v>
      </c>
      <c r="H168" s="1299" t="s">
        <v>176</v>
      </c>
      <c r="I168" s="1299" t="s">
        <v>71</v>
      </c>
      <c r="J168" s="1316" t="s">
        <v>71</v>
      </c>
      <c r="K168" s="1316">
        <v>1.5629884338855891E-2</v>
      </c>
      <c r="L168" s="1317" t="s">
        <v>71</v>
      </c>
    </row>
    <row r="169" spans="1:12">
      <c r="A169" s="1288" t="s">
        <v>83</v>
      </c>
      <c r="B169" s="1315" t="s">
        <v>26</v>
      </c>
      <c r="C169" s="1176" t="s">
        <v>176</v>
      </c>
      <c r="D169" s="1176" t="s">
        <v>176</v>
      </c>
      <c r="E169" s="1297" t="s">
        <v>176</v>
      </c>
      <c r="F169" s="1297" t="s">
        <v>176</v>
      </c>
      <c r="G169" s="1298" t="s">
        <v>71</v>
      </c>
      <c r="H169" s="1299" t="s">
        <v>176</v>
      </c>
      <c r="I169" s="1299" t="s">
        <v>71</v>
      </c>
      <c r="J169" s="1316" t="s">
        <v>71</v>
      </c>
      <c r="K169" s="1316">
        <v>1.5629884338855891E-2</v>
      </c>
      <c r="L169" s="1317" t="s">
        <v>71</v>
      </c>
    </row>
    <row r="170" spans="1:12">
      <c r="A170" s="1308" t="s">
        <v>83</v>
      </c>
      <c r="B170" s="1318" t="s">
        <v>27</v>
      </c>
      <c r="C170" s="1179">
        <v>20754.14952090869</v>
      </c>
      <c r="D170" s="1179" t="s">
        <v>176</v>
      </c>
      <c r="E170" s="1319">
        <v>21169.232511326863</v>
      </c>
      <c r="F170" s="1319">
        <v>21125.263754716983</v>
      </c>
      <c r="G170" s="1320">
        <v>0.20813352732726212</v>
      </c>
      <c r="H170" s="1321">
        <v>220.68571428571431</v>
      </c>
      <c r="I170" s="1321">
        <v>-16.73022760656001</v>
      </c>
      <c r="J170" s="1322">
        <v>250</v>
      </c>
      <c r="K170" s="1322">
        <v>0.21881838074398249</v>
      </c>
      <c r="L170" s="1323">
        <v>0.16386577736439739</v>
      </c>
    </row>
    <row r="171" spans="1:12">
      <c r="A171" s="1288" t="s">
        <v>83</v>
      </c>
      <c r="B171" s="1315" t="s">
        <v>28</v>
      </c>
      <c r="C171" s="1176">
        <v>20337.150980392158</v>
      </c>
      <c r="D171" s="1176" t="s">
        <v>176</v>
      </c>
      <c r="E171" s="1297">
        <v>20743.894</v>
      </c>
      <c r="F171" s="1297" t="s">
        <v>176</v>
      </c>
      <c r="G171" s="1298" t="s">
        <v>71</v>
      </c>
      <c r="H171" s="1299">
        <v>215.8</v>
      </c>
      <c r="I171" s="1299" t="s">
        <v>71</v>
      </c>
      <c r="J171" s="1316" t="s">
        <v>71</v>
      </c>
      <c r="K171" s="1316">
        <v>0.1875586120662707</v>
      </c>
      <c r="L171" s="1317" t="s">
        <v>71</v>
      </c>
    </row>
    <row r="172" spans="1:12" ht="16.5" thickBot="1">
      <c r="A172" s="1324" t="s">
        <v>83</v>
      </c>
      <c r="B172" s="1325" t="s">
        <v>29</v>
      </c>
      <c r="C172" s="1326" t="s">
        <v>176</v>
      </c>
      <c r="D172" s="1326" t="s">
        <v>176</v>
      </c>
      <c r="E172" s="1327" t="s">
        <v>176</v>
      </c>
      <c r="F172" s="1327" t="s">
        <v>176</v>
      </c>
      <c r="G172" s="1328" t="s">
        <v>71</v>
      </c>
      <c r="H172" s="1316" t="s">
        <v>176</v>
      </c>
      <c r="I172" s="1316">
        <v>-23.477196204468928</v>
      </c>
      <c r="J172" s="1316" t="s">
        <v>71</v>
      </c>
      <c r="K172" s="1316" t="s">
        <v>71</v>
      </c>
      <c r="L172" s="1317" t="s">
        <v>71</v>
      </c>
    </row>
    <row r="173" spans="1:12" ht="16.5" thickBot="1">
      <c r="A173" s="1276"/>
      <c r="B173" s="1307"/>
      <c r="C173" s="1278"/>
      <c r="D173" s="1278"/>
      <c r="E173" s="1278"/>
      <c r="F173" s="1278"/>
      <c r="G173" s="1279"/>
      <c r="H173" s="1274"/>
      <c r="I173" s="1274"/>
      <c r="J173" s="1274"/>
      <c r="K173" s="1274"/>
      <c r="L173" s="1280"/>
    </row>
    <row r="174" spans="1:12">
      <c r="A174" s="1308" t="s">
        <v>84</v>
      </c>
      <c r="B174" s="1309" t="s">
        <v>21</v>
      </c>
      <c r="C174" s="1178">
        <v>22986.826671751405</v>
      </c>
      <c r="D174" s="1178">
        <v>22961.419087185135</v>
      </c>
      <c r="E174" s="1310">
        <v>23446.563205186434</v>
      </c>
      <c r="F174" s="1310">
        <v>23420.647468928837</v>
      </c>
      <c r="G174" s="1311">
        <v>0.11065337237998354</v>
      </c>
      <c r="H174" s="1312">
        <v>420.00738461538458</v>
      </c>
      <c r="I174" s="1312">
        <v>0.27096259596637279</v>
      </c>
      <c r="J174" s="1313">
        <v>-21.307506053268767</v>
      </c>
      <c r="K174" s="1313">
        <v>5.079712410128165</v>
      </c>
      <c r="L174" s="1314">
        <v>-0.59414388881399738</v>
      </c>
    </row>
    <row r="175" spans="1:12">
      <c r="A175" s="1288" t="s">
        <v>84</v>
      </c>
      <c r="B175" s="1315" t="s">
        <v>22</v>
      </c>
      <c r="C175" s="1176">
        <v>23161.134313725488</v>
      </c>
      <c r="D175" s="1176">
        <v>23227.232352941173</v>
      </c>
      <c r="E175" s="1297">
        <v>23624.357</v>
      </c>
      <c r="F175" s="1297">
        <v>23691.776999999998</v>
      </c>
      <c r="G175" s="1298">
        <v>-0.28457130927746893</v>
      </c>
      <c r="H175" s="1299">
        <v>414.6</v>
      </c>
      <c r="I175" s="1299">
        <v>0.77783179387458568</v>
      </c>
      <c r="J175" s="1316">
        <v>-16.783216783216783</v>
      </c>
      <c r="K175" s="1316">
        <v>3.7199124726477026</v>
      </c>
      <c r="L175" s="1317">
        <v>-0.20919866899263262</v>
      </c>
    </row>
    <row r="176" spans="1:12">
      <c r="A176" s="1288" t="s">
        <v>84</v>
      </c>
      <c r="B176" s="1315" t="s">
        <v>23</v>
      </c>
      <c r="C176" s="1176">
        <v>22532.143137254901</v>
      </c>
      <c r="D176" s="1176">
        <v>22396.313725490196</v>
      </c>
      <c r="E176" s="1297">
        <v>22982.786</v>
      </c>
      <c r="F176" s="1297">
        <v>22844.240000000002</v>
      </c>
      <c r="G176" s="1298">
        <v>0.60648110858578985</v>
      </c>
      <c r="H176" s="1299">
        <v>434.8</v>
      </c>
      <c r="I176" s="1299">
        <v>-0.20656414964424541</v>
      </c>
      <c r="J176" s="1316">
        <v>-31.496062992125985</v>
      </c>
      <c r="K176" s="1316">
        <v>1.3597999374804626</v>
      </c>
      <c r="L176" s="1317">
        <v>-0.38494521982136454</v>
      </c>
    </row>
    <row r="177" spans="1:12">
      <c r="A177" s="1308" t="s">
        <v>84</v>
      </c>
      <c r="B177" s="1318" t="s">
        <v>24</v>
      </c>
      <c r="C177" s="1179">
        <v>22302.759136616427</v>
      </c>
      <c r="D177" s="1179">
        <v>22455.491258169935</v>
      </c>
      <c r="E177" s="1319">
        <v>22748.814319348756</v>
      </c>
      <c r="F177" s="1319">
        <v>22904.601083333335</v>
      </c>
      <c r="G177" s="1320">
        <v>-0.68015488860855189</v>
      </c>
      <c r="H177" s="1321">
        <v>376.50521739130437</v>
      </c>
      <c r="I177" s="1321">
        <v>1.5234385852496704</v>
      </c>
      <c r="J177" s="1322">
        <v>-27.521008403361346</v>
      </c>
      <c r="K177" s="1322">
        <v>10.784620193810564</v>
      </c>
      <c r="L177" s="1323">
        <v>-2.2940994105306896</v>
      </c>
    </row>
    <row r="178" spans="1:12">
      <c r="A178" s="1288" t="s">
        <v>84</v>
      </c>
      <c r="B178" s="1315" t="s">
        <v>25</v>
      </c>
      <c r="C178" s="1176">
        <v>22364.622549019608</v>
      </c>
      <c r="D178" s="1176">
        <v>22552.079411764706</v>
      </c>
      <c r="E178" s="1297">
        <v>22811.915000000001</v>
      </c>
      <c r="F178" s="1297">
        <v>23003.120999999999</v>
      </c>
      <c r="G178" s="1298">
        <v>-0.83121764216254956</v>
      </c>
      <c r="H178" s="1299">
        <v>373.1</v>
      </c>
      <c r="I178" s="1299">
        <v>3.3231791747438377</v>
      </c>
      <c r="J178" s="1316">
        <v>-26.041666666666668</v>
      </c>
      <c r="K178" s="1316">
        <v>6.6583307283526096</v>
      </c>
      <c r="L178" s="1317">
        <v>-1.2548441583076455</v>
      </c>
    </row>
    <row r="179" spans="1:12">
      <c r="A179" s="1288" t="s">
        <v>84</v>
      </c>
      <c r="B179" s="1315" t="s">
        <v>26</v>
      </c>
      <c r="C179" s="1176">
        <v>22205.26568627451</v>
      </c>
      <c r="D179" s="1176">
        <v>22317.007843137257</v>
      </c>
      <c r="E179" s="1297">
        <v>22649.370999999999</v>
      </c>
      <c r="F179" s="1297">
        <v>22763.348000000002</v>
      </c>
      <c r="G179" s="1298">
        <v>-0.50070402649031498</v>
      </c>
      <c r="H179" s="1299">
        <v>382</v>
      </c>
      <c r="I179" s="1299">
        <v>-0.98496630378434713</v>
      </c>
      <c r="J179" s="1316">
        <v>-29.787234042553191</v>
      </c>
      <c r="K179" s="1316">
        <v>4.1262894654579556</v>
      </c>
      <c r="L179" s="1317">
        <v>-1.0392552522230449</v>
      </c>
    </row>
    <row r="180" spans="1:12">
      <c r="A180" s="1308" t="s">
        <v>84</v>
      </c>
      <c r="B180" s="1318" t="s">
        <v>27</v>
      </c>
      <c r="C180" s="1179">
        <v>21294.662884674999</v>
      </c>
      <c r="D180" s="1179">
        <v>21519.765260292825</v>
      </c>
      <c r="E180" s="1319">
        <v>21720.556142368499</v>
      </c>
      <c r="F180" s="1319">
        <v>21950.160565498682</v>
      </c>
      <c r="G180" s="1320">
        <v>-1.0460261666198238</v>
      </c>
      <c r="H180" s="1321">
        <v>326.83697183098593</v>
      </c>
      <c r="I180" s="1321">
        <v>0.71125787807528895</v>
      </c>
      <c r="J180" s="1322">
        <v>-12.950191570881225</v>
      </c>
      <c r="K180" s="1322">
        <v>17.755548608940295</v>
      </c>
      <c r="L180" s="1323">
        <v>-0.17273824364934853</v>
      </c>
    </row>
    <row r="181" spans="1:12">
      <c r="A181" s="1288" t="s">
        <v>84</v>
      </c>
      <c r="B181" s="1315" t="s">
        <v>28</v>
      </c>
      <c r="C181" s="1176">
        <v>21265.726470588237</v>
      </c>
      <c r="D181" s="1176">
        <v>21513.006862745096</v>
      </c>
      <c r="E181" s="1297">
        <v>21691.041000000001</v>
      </c>
      <c r="F181" s="1297">
        <v>21943.267</v>
      </c>
      <c r="G181" s="1298">
        <v>-1.1494459781216659</v>
      </c>
      <c r="H181" s="1299">
        <v>316.3</v>
      </c>
      <c r="I181" s="1299">
        <v>-0.15782828282828282</v>
      </c>
      <c r="J181" s="1316">
        <v>-17.653631284916202</v>
      </c>
      <c r="K181" s="1316">
        <v>11.519224757736794</v>
      </c>
      <c r="L181" s="1317">
        <v>-0.77642024844537438</v>
      </c>
    </row>
    <row r="182" spans="1:12" ht="16.5" thickBot="1">
      <c r="A182" s="1324" t="s">
        <v>84</v>
      </c>
      <c r="B182" s="1325" t="s">
        <v>29</v>
      </c>
      <c r="C182" s="1326">
        <v>21343.48431372549</v>
      </c>
      <c r="D182" s="1326">
        <v>21533.454901960784</v>
      </c>
      <c r="E182" s="1327">
        <v>21770.353999999999</v>
      </c>
      <c r="F182" s="1327">
        <v>21964.124</v>
      </c>
      <c r="G182" s="1328">
        <v>-0.88221137341967493</v>
      </c>
      <c r="H182" s="1316">
        <v>346.3</v>
      </c>
      <c r="I182" s="1316">
        <v>1.4352665495020605</v>
      </c>
      <c r="J182" s="1316">
        <v>-2.6829268292682928</v>
      </c>
      <c r="K182" s="1316">
        <v>6.2363238512035011</v>
      </c>
      <c r="L182" s="1317">
        <v>0.60368200479602763</v>
      </c>
    </row>
    <row r="183" spans="1:12" ht="16.5" thickBot="1">
      <c r="A183" s="1329"/>
      <c r="B183" s="1330"/>
      <c r="C183" s="1331"/>
      <c r="D183" s="1331"/>
      <c r="E183" s="1331"/>
      <c r="F183" s="1331"/>
      <c r="G183" s="1332"/>
      <c r="H183" s="1333"/>
      <c r="I183" s="1333"/>
      <c r="J183" s="1333"/>
      <c r="K183" s="1333"/>
      <c r="L183" s="1334"/>
    </row>
    <row r="184" spans="1:12">
      <c r="A184" s="1288" t="s">
        <v>85</v>
      </c>
      <c r="B184" s="1335" t="s">
        <v>26</v>
      </c>
      <c r="C184" s="1336">
        <v>22348.151960784315</v>
      </c>
      <c r="D184" s="1336">
        <v>22339.326470588236</v>
      </c>
      <c r="E184" s="1337">
        <v>22795.115000000002</v>
      </c>
      <c r="F184" s="1337">
        <v>22786.113000000001</v>
      </c>
      <c r="G184" s="1338">
        <v>3.9506518729194431E-2</v>
      </c>
      <c r="H184" s="1339">
        <v>423.3</v>
      </c>
      <c r="I184" s="1339">
        <v>2.4195499637067504</v>
      </c>
      <c r="J184" s="1339">
        <v>-4.5977011494252871</v>
      </c>
      <c r="K184" s="1339">
        <v>2.5945608002500782</v>
      </c>
      <c r="L184" s="1340">
        <v>0.20412255323812589</v>
      </c>
    </row>
    <row r="185" spans="1:12" ht="16.5" thickBot="1">
      <c r="A185" s="1324" t="s">
        <v>85</v>
      </c>
      <c r="B185" s="1325" t="s">
        <v>29</v>
      </c>
      <c r="C185" s="1326">
        <v>21395.886274509805</v>
      </c>
      <c r="D185" s="1326">
        <v>21591.49411764706</v>
      </c>
      <c r="E185" s="1327">
        <v>21823.804</v>
      </c>
      <c r="F185" s="1327">
        <v>22023.324000000001</v>
      </c>
      <c r="G185" s="1328">
        <v>-0.90594862065326942</v>
      </c>
      <c r="H185" s="1316">
        <v>377.5</v>
      </c>
      <c r="I185" s="1316">
        <v>-2.1513737687921233</v>
      </c>
      <c r="J185" s="1316">
        <v>16.5</v>
      </c>
      <c r="K185" s="1316">
        <v>3.6417630509534229</v>
      </c>
      <c r="L185" s="1317">
        <v>0.8941328819741674</v>
      </c>
    </row>
    <row r="186" spans="1:12" ht="16.5" thickBot="1">
      <c r="A186" s="1329"/>
      <c r="B186" s="1330"/>
      <c r="C186" s="1331"/>
      <c r="D186" s="1331"/>
      <c r="E186" s="1331"/>
      <c r="F186" s="1331"/>
      <c r="G186" s="1332"/>
      <c r="H186" s="1333"/>
      <c r="I186" s="1333"/>
      <c r="J186" s="1333"/>
      <c r="K186" s="1333"/>
      <c r="L186" s="1334"/>
    </row>
    <row r="187" spans="1:12">
      <c r="A187" s="1308" t="s">
        <v>86</v>
      </c>
      <c r="B187" s="1309" t="s">
        <v>21</v>
      </c>
      <c r="C187" s="1178" t="s">
        <v>176</v>
      </c>
      <c r="D187" s="1178" t="s">
        <v>71</v>
      </c>
      <c r="E187" s="1310" t="s">
        <v>176</v>
      </c>
      <c r="F187" s="1310" t="s">
        <v>71</v>
      </c>
      <c r="G187" s="1311" t="s">
        <v>71</v>
      </c>
      <c r="H187" s="1312" t="s">
        <v>176</v>
      </c>
      <c r="I187" s="1312" t="s">
        <v>71</v>
      </c>
      <c r="J187" s="1313" t="s">
        <v>71</v>
      </c>
      <c r="K187" s="1313">
        <v>1.5629884338855891E-2</v>
      </c>
      <c r="L187" s="1314" t="s">
        <v>71</v>
      </c>
    </row>
    <row r="188" spans="1:12">
      <c r="A188" s="1295" t="s">
        <v>86</v>
      </c>
      <c r="B188" s="1315" t="s">
        <v>22</v>
      </c>
      <c r="C188" s="1176" t="s">
        <v>71</v>
      </c>
      <c r="D188" s="1176" t="s">
        <v>71</v>
      </c>
      <c r="E188" s="1297" t="s">
        <v>71</v>
      </c>
      <c r="F188" s="1297" t="s">
        <v>71</v>
      </c>
      <c r="G188" s="1298" t="s">
        <v>71</v>
      </c>
      <c r="H188" s="1299" t="s">
        <v>71</v>
      </c>
      <c r="I188" s="1299" t="s">
        <v>71</v>
      </c>
      <c r="J188" s="1316" t="s">
        <v>71</v>
      </c>
      <c r="K188" s="1316" t="s">
        <v>71</v>
      </c>
      <c r="L188" s="1317" t="s">
        <v>71</v>
      </c>
    </row>
    <row r="189" spans="1:12">
      <c r="A189" s="1295" t="s">
        <v>86</v>
      </c>
      <c r="B189" s="1315" t="s">
        <v>23</v>
      </c>
      <c r="C189" s="1176" t="s">
        <v>71</v>
      </c>
      <c r="D189" s="1176" t="s">
        <v>71</v>
      </c>
      <c r="E189" s="1297" t="s">
        <v>71</v>
      </c>
      <c r="F189" s="1297" t="s">
        <v>71</v>
      </c>
      <c r="G189" s="1298" t="s">
        <v>71</v>
      </c>
      <c r="H189" s="1299" t="s">
        <v>71</v>
      </c>
      <c r="I189" s="1299" t="s">
        <v>71</v>
      </c>
      <c r="J189" s="1316" t="s">
        <v>71</v>
      </c>
      <c r="K189" s="1316" t="s">
        <v>71</v>
      </c>
      <c r="L189" s="1317" t="s">
        <v>71</v>
      </c>
    </row>
    <row r="190" spans="1:12">
      <c r="A190" s="1295" t="s">
        <v>86</v>
      </c>
      <c r="B190" s="1315" t="s">
        <v>30</v>
      </c>
      <c r="C190" s="1176" t="s">
        <v>176</v>
      </c>
      <c r="D190" s="1176" t="s">
        <v>71</v>
      </c>
      <c r="E190" s="1297" t="s">
        <v>176</v>
      </c>
      <c r="F190" s="1297" t="s">
        <v>71</v>
      </c>
      <c r="G190" s="1298" t="s">
        <v>71</v>
      </c>
      <c r="H190" s="1299" t="s">
        <v>176</v>
      </c>
      <c r="I190" s="1299" t="s">
        <v>71</v>
      </c>
      <c r="J190" s="1316" t="s">
        <v>71</v>
      </c>
      <c r="K190" s="1316">
        <v>1.5629884338855891E-2</v>
      </c>
      <c r="L190" s="1317" t="s">
        <v>71</v>
      </c>
    </row>
    <row r="191" spans="1:12">
      <c r="A191" s="1341" t="s">
        <v>86</v>
      </c>
      <c r="B191" s="1318" t="s">
        <v>24</v>
      </c>
      <c r="C191" s="1179" t="s">
        <v>176</v>
      </c>
      <c r="D191" s="1179" t="s">
        <v>176</v>
      </c>
      <c r="E191" s="1319" t="s">
        <v>176</v>
      </c>
      <c r="F191" s="1319" t="s">
        <v>176</v>
      </c>
      <c r="G191" s="1320" t="s">
        <v>71</v>
      </c>
      <c r="H191" s="1321" t="s">
        <v>176</v>
      </c>
      <c r="I191" s="1321" t="s">
        <v>71</v>
      </c>
      <c r="J191" s="1322" t="s">
        <v>71</v>
      </c>
      <c r="K191" s="1322">
        <v>0.14066895904970303</v>
      </c>
      <c r="L191" s="1323" t="s">
        <v>71</v>
      </c>
    </row>
    <row r="192" spans="1:12">
      <c r="A192" s="1295" t="s">
        <v>86</v>
      </c>
      <c r="B192" s="1315" t="s">
        <v>26</v>
      </c>
      <c r="C192" s="1176" t="s">
        <v>176</v>
      </c>
      <c r="D192" s="1176" t="s">
        <v>176</v>
      </c>
      <c r="E192" s="1297" t="s">
        <v>176</v>
      </c>
      <c r="F192" s="1297" t="s">
        <v>176</v>
      </c>
      <c r="G192" s="1298" t="s">
        <v>71</v>
      </c>
      <c r="H192" s="1299" t="s">
        <v>176</v>
      </c>
      <c r="I192" s="1299" t="s">
        <v>71</v>
      </c>
      <c r="J192" s="1316" t="s">
        <v>71</v>
      </c>
      <c r="K192" s="1316">
        <v>1.5629884338855891E-2</v>
      </c>
      <c r="L192" s="1317" t="s">
        <v>71</v>
      </c>
    </row>
    <row r="193" spans="1:12">
      <c r="A193" s="1295" t="s">
        <v>86</v>
      </c>
      <c r="B193" s="1315" t="s">
        <v>31</v>
      </c>
      <c r="C193" s="1176" t="s">
        <v>176</v>
      </c>
      <c r="D193" s="1176" t="s">
        <v>176</v>
      </c>
      <c r="E193" s="1297" t="s">
        <v>176</v>
      </c>
      <c r="F193" s="1297" t="s">
        <v>176</v>
      </c>
      <c r="G193" s="1298" t="s">
        <v>71</v>
      </c>
      <c r="H193" s="1299" t="s">
        <v>176</v>
      </c>
      <c r="I193" s="1299" t="s">
        <v>71</v>
      </c>
      <c r="J193" s="1316" t="s">
        <v>71</v>
      </c>
      <c r="K193" s="1316">
        <v>0.12503907471084713</v>
      </c>
      <c r="L193" s="1317" t="s">
        <v>71</v>
      </c>
    </row>
    <row r="194" spans="1:12">
      <c r="A194" s="1341" t="s">
        <v>86</v>
      </c>
      <c r="B194" s="1318" t="s">
        <v>27</v>
      </c>
      <c r="C194" s="1179" t="s">
        <v>176</v>
      </c>
      <c r="D194" s="1179" t="s">
        <v>176</v>
      </c>
      <c r="E194" s="1319" t="s">
        <v>176</v>
      </c>
      <c r="F194" s="1319" t="s">
        <v>176</v>
      </c>
      <c r="G194" s="1320" t="s">
        <v>71</v>
      </c>
      <c r="H194" s="1321" t="s">
        <v>176</v>
      </c>
      <c r="I194" s="1321" t="s">
        <v>71</v>
      </c>
      <c r="J194" s="1322" t="s">
        <v>71</v>
      </c>
      <c r="K194" s="1322">
        <v>0.45326664582682086</v>
      </c>
      <c r="L194" s="1323" t="s">
        <v>71</v>
      </c>
    </row>
    <row r="195" spans="1:12">
      <c r="A195" s="1295" t="s">
        <v>86</v>
      </c>
      <c r="B195" s="1315" t="s">
        <v>29</v>
      </c>
      <c r="C195" s="1176" t="s">
        <v>176</v>
      </c>
      <c r="D195" s="1176" t="s">
        <v>176</v>
      </c>
      <c r="E195" s="1297" t="s">
        <v>176</v>
      </c>
      <c r="F195" s="1297" t="s">
        <v>176</v>
      </c>
      <c r="G195" s="1298" t="s">
        <v>71</v>
      </c>
      <c r="H195" s="1299" t="s">
        <v>176</v>
      </c>
      <c r="I195" s="1299" t="s">
        <v>71</v>
      </c>
      <c r="J195" s="1316" t="s">
        <v>71</v>
      </c>
      <c r="K195" s="1316">
        <v>0.17192872772741483</v>
      </c>
      <c r="L195" s="1317" t="s">
        <v>71</v>
      </c>
    </row>
    <row r="196" spans="1:12" ht="16.5" thickBot="1">
      <c r="A196" s="1342" t="s">
        <v>86</v>
      </c>
      <c r="B196" s="1315" t="s">
        <v>32</v>
      </c>
      <c r="C196" s="1326" t="s">
        <v>176</v>
      </c>
      <c r="D196" s="1326" t="s">
        <v>176</v>
      </c>
      <c r="E196" s="1327" t="s">
        <v>176</v>
      </c>
      <c r="F196" s="1327" t="s">
        <v>176</v>
      </c>
      <c r="G196" s="1328" t="s">
        <v>71</v>
      </c>
      <c r="H196" s="1316" t="s">
        <v>176</v>
      </c>
      <c r="I196" s="1316" t="s">
        <v>71</v>
      </c>
      <c r="J196" s="1316" t="s">
        <v>71</v>
      </c>
      <c r="K196" s="1316">
        <v>0.28133791809940606</v>
      </c>
      <c r="L196" s="1317" t="s">
        <v>71</v>
      </c>
    </row>
    <row r="197" spans="1:12" ht="16.5" thickBot="1">
      <c r="A197" s="1329"/>
      <c r="B197" s="1330"/>
      <c r="C197" s="1331"/>
      <c r="D197" s="1331"/>
      <c r="E197" s="1331"/>
      <c r="F197" s="1331"/>
      <c r="G197" s="1332"/>
      <c r="H197" s="1333"/>
      <c r="I197" s="1333"/>
      <c r="J197" s="1333"/>
      <c r="K197" s="1333"/>
      <c r="L197" s="1334"/>
    </row>
    <row r="198" spans="1:12">
      <c r="A198" s="1308" t="s">
        <v>20</v>
      </c>
      <c r="B198" s="1309" t="s">
        <v>24</v>
      </c>
      <c r="C198" s="1178">
        <v>19691.893046831177</v>
      </c>
      <c r="D198" s="1178">
        <v>19507.930446209051</v>
      </c>
      <c r="E198" s="1310">
        <v>20085.7309077678</v>
      </c>
      <c r="F198" s="1310">
        <v>19898.089055133234</v>
      </c>
      <c r="G198" s="1311">
        <v>0.94301443779174798</v>
      </c>
      <c r="H198" s="1312">
        <v>350.57492711370259</v>
      </c>
      <c r="I198" s="1312">
        <v>-1.2571670441947154</v>
      </c>
      <c r="J198" s="1313">
        <v>-2.5568181818181821</v>
      </c>
      <c r="K198" s="1313">
        <v>5.361050328227571</v>
      </c>
      <c r="L198" s="1314">
        <v>0.52522123082408179</v>
      </c>
    </row>
    <row r="199" spans="1:12">
      <c r="A199" s="1288" t="s">
        <v>20</v>
      </c>
      <c r="B199" s="1315" t="s">
        <v>25</v>
      </c>
      <c r="C199" s="1176">
        <v>19729.318627450979</v>
      </c>
      <c r="D199" s="1176">
        <v>19239.465686274511</v>
      </c>
      <c r="E199" s="1297">
        <v>20123.904999999999</v>
      </c>
      <c r="F199" s="1297">
        <v>19624.255000000001</v>
      </c>
      <c r="G199" s="1298">
        <v>2.5460839150326868</v>
      </c>
      <c r="H199" s="1299">
        <v>325.2</v>
      </c>
      <c r="I199" s="1299">
        <v>-1.4246741436798998</v>
      </c>
      <c r="J199" s="1316">
        <v>20.253164556962027</v>
      </c>
      <c r="K199" s="1316">
        <v>1.4848390121913098</v>
      </c>
      <c r="L199" s="1317">
        <v>0.39952509544450399</v>
      </c>
    </row>
    <row r="200" spans="1:12">
      <c r="A200" s="1288" t="s">
        <v>20</v>
      </c>
      <c r="B200" s="1315" t="s">
        <v>26</v>
      </c>
      <c r="C200" s="1176">
        <v>19511.435294117648</v>
      </c>
      <c r="D200" s="1176">
        <v>19376.470588235294</v>
      </c>
      <c r="E200" s="1297">
        <v>19901.664000000001</v>
      </c>
      <c r="F200" s="1297">
        <v>19764</v>
      </c>
      <c r="G200" s="1298">
        <v>0.69653916211293598</v>
      </c>
      <c r="H200" s="1299">
        <v>341.4</v>
      </c>
      <c r="I200" s="1299">
        <v>-0.2920560747663552</v>
      </c>
      <c r="J200" s="1316">
        <v>-2.5210084033613445</v>
      </c>
      <c r="K200" s="1316">
        <v>1.8130665833072834</v>
      </c>
      <c r="L200" s="1317">
        <v>0.17822663276462669</v>
      </c>
    </row>
    <row r="201" spans="1:12">
      <c r="A201" s="1288" t="s">
        <v>20</v>
      </c>
      <c r="B201" s="1315" t="s">
        <v>31</v>
      </c>
      <c r="C201" s="1176">
        <v>19812.296078431373</v>
      </c>
      <c r="D201" s="1176">
        <v>19720.330392156862</v>
      </c>
      <c r="E201" s="1297">
        <v>20208.542000000001</v>
      </c>
      <c r="F201" s="1297">
        <v>20114.737000000001</v>
      </c>
      <c r="G201" s="1298">
        <v>0.46634962217005516</v>
      </c>
      <c r="H201" s="1299">
        <v>376.9</v>
      </c>
      <c r="I201" s="1299">
        <v>-0.21180831347630694</v>
      </c>
      <c r="J201" s="1316">
        <v>-14.285714285714285</v>
      </c>
      <c r="K201" s="1316">
        <v>2.0631447327289778</v>
      </c>
      <c r="L201" s="1317">
        <v>-5.2530497385048669E-2</v>
      </c>
    </row>
    <row r="202" spans="1:12">
      <c r="A202" s="1308" t="s">
        <v>20</v>
      </c>
      <c r="B202" s="1318" t="s">
        <v>27</v>
      </c>
      <c r="C202" s="1179">
        <v>18959.604369944158</v>
      </c>
      <c r="D202" s="1179">
        <v>19002.24047786709</v>
      </c>
      <c r="E202" s="1319">
        <v>19338.79645734304</v>
      </c>
      <c r="F202" s="1319">
        <v>19382.285287424431</v>
      </c>
      <c r="G202" s="1320">
        <v>-0.22437410984558789</v>
      </c>
      <c r="H202" s="1321">
        <v>305.31526832955404</v>
      </c>
      <c r="I202" s="1321">
        <v>0.32071725546825347</v>
      </c>
      <c r="J202" s="1322">
        <v>-3.7818181818181822</v>
      </c>
      <c r="K202" s="1322">
        <v>20.678336980306344</v>
      </c>
      <c r="L202" s="1323">
        <v>1.7883795685739656</v>
      </c>
    </row>
    <row r="203" spans="1:12">
      <c r="A203" s="1288" t="s">
        <v>20</v>
      </c>
      <c r="B203" s="1315" t="s">
        <v>28</v>
      </c>
      <c r="C203" s="1176">
        <v>18465.950980392157</v>
      </c>
      <c r="D203" s="1176">
        <v>18551.642156862745</v>
      </c>
      <c r="E203" s="1297">
        <v>18835.27</v>
      </c>
      <c r="F203" s="1297">
        <v>18922.674999999999</v>
      </c>
      <c r="G203" s="1298">
        <v>-0.46190615227497617</v>
      </c>
      <c r="H203" s="1299">
        <v>276.3</v>
      </c>
      <c r="I203" s="1299">
        <v>1.5062454077883993</v>
      </c>
      <c r="J203" s="1316">
        <v>-5.8295964125560538</v>
      </c>
      <c r="K203" s="1316">
        <v>6.5645514223194743</v>
      </c>
      <c r="L203" s="1317">
        <v>0.43733614549573474</v>
      </c>
    </row>
    <row r="204" spans="1:12">
      <c r="A204" s="1288" t="s">
        <v>20</v>
      </c>
      <c r="B204" s="1315" t="s">
        <v>29</v>
      </c>
      <c r="C204" s="1176">
        <v>18997.362745098038</v>
      </c>
      <c r="D204" s="1176">
        <v>19093.865686274508</v>
      </c>
      <c r="E204" s="1297">
        <v>19377.310000000001</v>
      </c>
      <c r="F204" s="1297">
        <v>19475.742999999999</v>
      </c>
      <c r="G204" s="1298">
        <v>-0.50541332364057823</v>
      </c>
      <c r="H204" s="1299">
        <v>302.10000000000002</v>
      </c>
      <c r="I204" s="1299">
        <v>-0.36279683377307581</v>
      </c>
      <c r="J204" s="1316">
        <v>-11.496350364963504</v>
      </c>
      <c r="K204" s="1316">
        <v>7.5804939043451078</v>
      </c>
      <c r="L204" s="1317">
        <v>5.1987241341948653E-2</v>
      </c>
    </row>
    <row r="205" spans="1:12">
      <c r="A205" s="1288" t="s">
        <v>20</v>
      </c>
      <c r="B205" s="1315" t="s">
        <v>32</v>
      </c>
      <c r="C205" s="1176">
        <v>19325.722549019607</v>
      </c>
      <c r="D205" s="1176">
        <v>19303.862745098038</v>
      </c>
      <c r="E205" s="1297">
        <v>19712.237000000001</v>
      </c>
      <c r="F205" s="1297">
        <v>19689.939999999999</v>
      </c>
      <c r="G205" s="1298">
        <v>0.11324056853399402</v>
      </c>
      <c r="H205" s="1299">
        <v>338.2</v>
      </c>
      <c r="I205" s="1299">
        <v>-1.5715948777648525</v>
      </c>
      <c r="J205" s="1316">
        <v>9.7112860892388451</v>
      </c>
      <c r="K205" s="1316">
        <v>6.533291653641764</v>
      </c>
      <c r="L205" s="1317">
        <v>1.2990561817362822</v>
      </c>
    </row>
    <row r="206" spans="1:12">
      <c r="A206" s="1308" t="s">
        <v>20</v>
      </c>
      <c r="B206" s="1318" t="s">
        <v>33</v>
      </c>
      <c r="C206" s="1179">
        <v>15931.612197486131</v>
      </c>
      <c r="D206" s="1179">
        <v>15793.39415997576</v>
      </c>
      <c r="E206" s="1319">
        <v>16250.244441435854</v>
      </c>
      <c r="F206" s="1319">
        <v>16109.262043175275</v>
      </c>
      <c r="G206" s="1320">
        <v>0.87516360391137193</v>
      </c>
      <c r="H206" s="1321">
        <v>230.40301587301587</v>
      </c>
      <c r="I206" s="1321">
        <v>1.7416003062801781</v>
      </c>
      <c r="J206" s="1322">
        <v>8.0617495711835332</v>
      </c>
      <c r="K206" s="1322">
        <v>9.8468271334792128</v>
      </c>
      <c r="L206" s="1323">
        <v>1.8374851909046832</v>
      </c>
    </row>
    <row r="207" spans="1:12">
      <c r="A207" s="1288" t="s">
        <v>20</v>
      </c>
      <c r="B207" s="1315" t="s">
        <v>72</v>
      </c>
      <c r="C207" s="1176">
        <v>15585.99705882353</v>
      </c>
      <c r="D207" s="1176">
        <v>15467.679411764706</v>
      </c>
      <c r="E207" s="1297">
        <v>15897.717000000001</v>
      </c>
      <c r="F207" s="1297">
        <v>15777.032999999999</v>
      </c>
      <c r="G207" s="1298">
        <v>0.7649346996992471</v>
      </c>
      <c r="H207" s="1299">
        <v>219.7</v>
      </c>
      <c r="I207" s="1299">
        <v>1.9489559164733126</v>
      </c>
      <c r="J207" s="1316">
        <v>6.8527918781725887</v>
      </c>
      <c r="K207" s="1316">
        <v>6.5801813066583312</v>
      </c>
      <c r="L207" s="1317">
        <v>1.1673498737691981</v>
      </c>
    </row>
    <row r="208" spans="1:12">
      <c r="A208" s="1288" t="s">
        <v>20</v>
      </c>
      <c r="B208" s="1315" t="s">
        <v>34</v>
      </c>
      <c r="C208" s="1176">
        <v>16101.925490196078</v>
      </c>
      <c r="D208" s="1176">
        <v>16375.101960784314</v>
      </c>
      <c r="E208" s="1297">
        <v>16423.964</v>
      </c>
      <c r="F208" s="1297">
        <v>16702.603999999999</v>
      </c>
      <c r="G208" s="1298">
        <v>-1.6682428679983037</v>
      </c>
      <c r="H208" s="1299">
        <v>245.6</v>
      </c>
      <c r="I208" s="1299">
        <v>1.4876033057851215</v>
      </c>
      <c r="J208" s="1316">
        <v>-1.3333333333333335</v>
      </c>
      <c r="K208" s="1316">
        <v>2.3132228821506722</v>
      </c>
      <c r="L208" s="1317">
        <v>0.25250025541623033</v>
      </c>
    </row>
    <row r="209" spans="1:12" ht="16.5" thickBot="1">
      <c r="A209" s="1288" t="s">
        <v>20</v>
      </c>
      <c r="B209" s="1315" t="s">
        <v>35</v>
      </c>
      <c r="C209" s="1176">
        <v>17511.722549019607</v>
      </c>
      <c r="D209" s="1176">
        <v>16397.570588235296</v>
      </c>
      <c r="E209" s="1297">
        <v>17861.956999999999</v>
      </c>
      <c r="F209" s="1297">
        <v>16725.522000000001</v>
      </c>
      <c r="G209" s="1298">
        <v>6.7946160364979802</v>
      </c>
      <c r="H209" s="1299">
        <v>267.39999999999998</v>
      </c>
      <c r="I209" s="1299">
        <v>-3.6049026676279747</v>
      </c>
      <c r="J209" s="1316">
        <v>56.410256410256409</v>
      </c>
      <c r="K209" s="1316">
        <v>0.95342294467020938</v>
      </c>
      <c r="L209" s="1317">
        <v>0.41763506171925457</v>
      </c>
    </row>
    <row r="210" spans="1:12" ht="16.5" thickBot="1">
      <c r="A210" s="1329"/>
      <c r="B210" s="1330"/>
      <c r="C210" s="1331"/>
      <c r="D210" s="1331"/>
      <c r="E210" s="1331"/>
      <c r="F210" s="1331"/>
      <c r="G210" s="1332"/>
      <c r="H210" s="1333"/>
      <c r="I210" s="1333"/>
      <c r="J210" s="1333"/>
      <c r="K210" s="1333"/>
      <c r="L210" s="1334"/>
    </row>
    <row r="211" spans="1:12">
      <c r="A211" s="1308" t="s">
        <v>87</v>
      </c>
      <c r="B211" s="1318" t="s">
        <v>21</v>
      </c>
      <c r="C211" s="1179">
        <v>23340.142989265074</v>
      </c>
      <c r="D211" s="1179">
        <v>23436.755602994577</v>
      </c>
      <c r="E211" s="1319">
        <v>23806.945849050375</v>
      </c>
      <c r="F211" s="1319">
        <v>23905.490715054468</v>
      </c>
      <c r="G211" s="1320">
        <v>-0.41222691129295386</v>
      </c>
      <c r="H211" s="1321">
        <v>347.97241379310344</v>
      </c>
      <c r="I211" s="1321">
        <v>0.47080529283047118</v>
      </c>
      <c r="J211" s="1322">
        <v>-20.909090909090907</v>
      </c>
      <c r="K211" s="1322">
        <v>2.7195998749609251</v>
      </c>
      <c r="L211" s="1323">
        <v>-0.30279331091625572</v>
      </c>
    </row>
    <row r="212" spans="1:12">
      <c r="A212" s="1288" t="s">
        <v>87</v>
      </c>
      <c r="B212" s="1315" t="s">
        <v>22</v>
      </c>
      <c r="C212" s="1176">
        <v>22527.935294117644</v>
      </c>
      <c r="D212" s="1176">
        <v>23315.784313725489</v>
      </c>
      <c r="E212" s="1297">
        <v>22978.493999999999</v>
      </c>
      <c r="F212" s="1297">
        <v>23782.1</v>
      </c>
      <c r="G212" s="1298">
        <v>-3.3790371750181856</v>
      </c>
      <c r="H212" s="1299">
        <v>317.89999999999998</v>
      </c>
      <c r="I212" s="1299">
        <v>0.18909549322406741</v>
      </c>
      <c r="J212" s="1316">
        <v>-2.5</v>
      </c>
      <c r="K212" s="1316">
        <v>0.60956548921537979</v>
      </c>
      <c r="L212" s="1317">
        <v>6.0039455419528709E-2</v>
      </c>
    </row>
    <row r="213" spans="1:12">
      <c r="A213" s="1288" t="s">
        <v>87</v>
      </c>
      <c r="B213" s="1315" t="s">
        <v>23</v>
      </c>
      <c r="C213" s="1176">
        <v>23446.394117647058</v>
      </c>
      <c r="D213" s="1176">
        <v>23658.034313725489</v>
      </c>
      <c r="E213" s="1297">
        <v>23915.322</v>
      </c>
      <c r="F213" s="1297">
        <v>24131.195</v>
      </c>
      <c r="G213" s="1298">
        <v>-0.89458064550885108</v>
      </c>
      <c r="H213" s="1299">
        <v>341.7</v>
      </c>
      <c r="I213" s="1299">
        <v>1.3345195729537367</v>
      </c>
      <c r="J213" s="1316">
        <v>-25</v>
      </c>
      <c r="K213" s="1316">
        <v>1.0784620193810566</v>
      </c>
      <c r="L213" s="1317">
        <v>-0.18544785834940081</v>
      </c>
    </row>
    <row r="214" spans="1:12">
      <c r="A214" s="1288" t="s">
        <v>87</v>
      </c>
      <c r="B214" s="1315" t="s">
        <v>30</v>
      </c>
      <c r="C214" s="1176">
        <v>23648.078431372549</v>
      </c>
      <c r="D214" s="1176">
        <v>23272.687254901961</v>
      </c>
      <c r="E214" s="1297">
        <v>24121.040000000001</v>
      </c>
      <c r="F214" s="1297">
        <v>23738.141</v>
      </c>
      <c r="G214" s="1298">
        <v>1.6130117349964401</v>
      </c>
      <c r="H214" s="1299">
        <v>372.3</v>
      </c>
      <c r="I214" s="1299">
        <v>0.86697371985911365</v>
      </c>
      <c r="J214" s="1316">
        <v>-25</v>
      </c>
      <c r="K214" s="1316">
        <v>1.0315723663644889</v>
      </c>
      <c r="L214" s="1317">
        <v>-0.1773849079863834</v>
      </c>
    </row>
    <row r="215" spans="1:12">
      <c r="A215" s="1308" t="s">
        <v>87</v>
      </c>
      <c r="B215" s="1318" t="s">
        <v>24</v>
      </c>
      <c r="C215" s="1179">
        <v>22732.111448521693</v>
      </c>
      <c r="D215" s="1179">
        <v>23000.847291361901</v>
      </c>
      <c r="E215" s="1319">
        <v>23186.753677492128</v>
      </c>
      <c r="F215" s="1319">
        <v>23460.86423718914</v>
      </c>
      <c r="G215" s="1320">
        <v>-1.1683736665698097</v>
      </c>
      <c r="H215" s="1321">
        <v>309.61176470588231</v>
      </c>
      <c r="I215" s="1321">
        <v>0.87393154202920942</v>
      </c>
      <c r="J215" s="1322">
        <v>-23.809523809523807</v>
      </c>
      <c r="K215" s="1322">
        <v>8.502657080337606</v>
      </c>
      <c r="L215" s="1323">
        <v>-1.3063826229183366</v>
      </c>
    </row>
    <row r="216" spans="1:12">
      <c r="A216" s="1288" t="s">
        <v>87</v>
      </c>
      <c r="B216" s="1315" t="s">
        <v>25</v>
      </c>
      <c r="C216" s="1176">
        <v>21890.916666666668</v>
      </c>
      <c r="D216" s="1176">
        <v>22517.532352941176</v>
      </c>
      <c r="E216" s="1297">
        <v>22328.735000000001</v>
      </c>
      <c r="F216" s="1297">
        <v>22967.883000000002</v>
      </c>
      <c r="G216" s="1298">
        <v>-2.7827902118797843</v>
      </c>
      <c r="H216" s="1299">
        <v>284.60000000000002</v>
      </c>
      <c r="I216" s="1299">
        <v>2.1903052064632038</v>
      </c>
      <c r="J216" s="1316">
        <v>25.531914893617021</v>
      </c>
      <c r="K216" s="1316">
        <v>1.8443263519849953</v>
      </c>
      <c r="L216" s="1317">
        <v>0.55294017256474515</v>
      </c>
    </row>
    <row r="217" spans="1:12">
      <c r="A217" s="1288" t="s">
        <v>87</v>
      </c>
      <c r="B217" s="1315" t="s">
        <v>26</v>
      </c>
      <c r="C217" s="1176">
        <v>22899.853921568625</v>
      </c>
      <c r="D217" s="1176">
        <v>23109.516666666666</v>
      </c>
      <c r="E217" s="1297">
        <v>23357.850999999999</v>
      </c>
      <c r="F217" s="1297">
        <v>23571.706999999999</v>
      </c>
      <c r="G217" s="1298">
        <v>-0.90725716215630781</v>
      </c>
      <c r="H217" s="1299">
        <v>311.5</v>
      </c>
      <c r="I217" s="1299">
        <v>3.5227650382186853</v>
      </c>
      <c r="J217" s="1316">
        <v>-43.502824858757059</v>
      </c>
      <c r="K217" s="1316">
        <v>3.1259768677711781</v>
      </c>
      <c r="L217" s="1317">
        <v>-1.7373285313221034</v>
      </c>
    </row>
    <row r="218" spans="1:12">
      <c r="A218" s="1288" t="s">
        <v>87</v>
      </c>
      <c r="B218" s="1315" t="s">
        <v>31</v>
      </c>
      <c r="C218" s="1176">
        <v>22977.417647058825</v>
      </c>
      <c r="D218" s="1176">
        <v>23013.313725490196</v>
      </c>
      <c r="E218" s="1297">
        <v>23436.966</v>
      </c>
      <c r="F218" s="1297">
        <v>23473.58</v>
      </c>
      <c r="G218" s="1298">
        <v>-0.15597961623238293</v>
      </c>
      <c r="H218" s="1299">
        <v>321</v>
      </c>
      <c r="I218" s="1299">
        <v>-1.2307692307692308</v>
      </c>
      <c r="J218" s="1316">
        <v>-15.037593984962406</v>
      </c>
      <c r="K218" s="1316">
        <v>3.5323538605814315</v>
      </c>
      <c r="L218" s="1317">
        <v>-0.12199426416097836</v>
      </c>
    </row>
    <row r="219" spans="1:12">
      <c r="A219" s="1308" t="s">
        <v>87</v>
      </c>
      <c r="B219" s="1318" t="s">
        <v>27</v>
      </c>
      <c r="C219" s="1179">
        <v>21356.942084545622</v>
      </c>
      <c r="D219" s="1179">
        <v>21494.239988214773</v>
      </c>
      <c r="E219" s="1319">
        <v>21784.080926236536</v>
      </c>
      <c r="F219" s="1319">
        <v>21924.124787979068</v>
      </c>
      <c r="G219" s="1320">
        <v>-0.63876603101309304</v>
      </c>
      <c r="H219" s="1321">
        <v>269.37612323491658</v>
      </c>
      <c r="I219" s="1321">
        <v>0.32753811834150937</v>
      </c>
      <c r="J219" s="1322">
        <v>-19.52479338842975</v>
      </c>
      <c r="K219" s="1322">
        <v>12.17567989996874</v>
      </c>
      <c r="L219" s="1323">
        <v>-1.1228501178908576</v>
      </c>
    </row>
    <row r="220" spans="1:12">
      <c r="A220" s="1288" t="s">
        <v>87</v>
      </c>
      <c r="B220" s="1315" t="s">
        <v>28</v>
      </c>
      <c r="C220" s="1176">
        <v>20341.408823529411</v>
      </c>
      <c r="D220" s="1176">
        <v>20254.358823529412</v>
      </c>
      <c r="E220" s="1297">
        <v>20748.237000000001</v>
      </c>
      <c r="F220" s="1297">
        <v>20659.446</v>
      </c>
      <c r="G220" s="1298">
        <v>0.42978403196291459</v>
      </c>
      <c r="H220" s="1299">
        <v>237.6</v>
      </c>
      <c r="I220" s="1299">
        <v>3.1697785497177522</v>
      </c>
      <c r="J220" s="1316">
        <v>-21.839080459770116</v>
      </c>
      <c r="K220" s="1316">
        <v>3.1884964051266023</v>
      </c>
      <c r="L220" s="1317">
        <v>-0.39716096539132639</v>
      </c>
    </row>
    <row r="221" spans="1:12">
      <c r="A221" s="1288" t="s">
        <v>87</v>
      </c>
      <c r="B221" s="1315" t="s">
        <v>29</v>
      </c>
      <c r="C221" s="1176">
        <v>21674.209803921567</v>
      </c>
      <c r="D221" s="1176">
        <v>21844.385294117648</v>
      </c>
      <c r="E221" s="1297">
        <v>22107.694</v>
      </c>
      <c r="F221" s="1297">
        <v>22281.273000000001</v>
      </c>
      <c r="G221" s="1298">
        <v>-0.7790353809676922</v>
      </c>
      <c r="H221" s="1299">
        <v>269.60000000000002</v>
      </c>
      <c r="I221" s="1299">
        <v>-1.0642201834862302</v>
      </c>
      <c r="J221" s="1299">
        <v>-21.29032258064516</v>
      </c>
      <c r="K221" s="1299">
        <v>5.7205376680212572</v>
      </c>
      <c r="L221" s="1300">
        <v>-0.66770247485551248</v>
      </c>
    </row>
    <row r="222" spans="1:12" ht="16.5" thickBot="1">
      <c r="A222" s="1343" t="s">
        <v>87</v>
      </c>
      <c r="B222" s="1344" t="s">
        <v>32</v>
      </c>
      <c r="C222" s="1177">
        <v>21642.828431372549</v>
      </c>
      <c r="D222" s="1177">
        <v>21906.840196078429</v>
      </c>
      <c r="E222" s="1303">
        <v>22075.685000000001</v>
      </c>
      <c r="F222" s="1303">
        <v>22344.976999999999</v>
      </c>
      <c r="G222" s="1304">
        <v>-1.2051567562589018</v>
      </c>
      <c r="H222" s="1305">
        <v>300</v>
      </c>
      <c r="I222" s="1305">
        <v>-0.66225165562913912</v>
      </c>
      <c r="J222" s="1305">
        <v>-13.636363636363635</v>
      </c>
      <c r="K222" s="1305">
        <v>3.266645826820882</v>
      </c>
      <c r="L222" s="1306">
        <v>-5.7986677644017437E-2</v>
      </c>
    </row>
    <row r="223" spans="1:12">
      <c r="G223" s="1346"/>
      <c r="H223" s="1346"/>
      <c r="I223" s="1346"/>
      <c r="J223" s="1346"/>
      <c r="K223" s="1346"/>
      <c r="L223" s="1346"/>
    </row>
    <row r="224" spans="1:12">
      <c r="G224" s="1346"/>
      <c r="H224" s="1346"/>
      <c r="I224" s="1346"/>
      <c r="J224" s="1346"/>
      <c r="K224" s="1346"/>
      <c r="L224" s="1350"/>
    </row>
    <row r="225" spans="1:12" ht="16.5" thickBot="1">
      <c r="G225" s="1346"/>
      <c r="H225" s="1346"/>
      <c r="I225" s="1346"/>
      <c r="J225" s="1346"/>
      <c r="K225" s="1346"/>
      <c r="L225" s="1347"/>
    </row>
    <row r="226" spans="1:12" ht="16.5" thickBot="1">
      <c r="A226" s="1242" t="s">
        <v>233</v>
      </c>
      <c r="B226" s="1243"/>
      <c r="C226" s="1243"/>
      <c r="D226" s="1243"/>
      <c r="E226" s="1243"/>
      <c r="F226" s="1243"/>
      <c r="G226" s="1348"/>
      <c r="H226" s="1348"/>
      <c r="I226" s="1348"/>
      <c r="J226" s="1348"/>
      <c r="K226" s="1348"/>
      <c r="L226" s="1349"/>
    </row>
    <row r="227" spans="1:12" ht="31.5">
      <c r="A227" s="1245"/>
      <c r="B227" s="1246"/>
      <c r="C227" s="1247" t="s">
        <v>5</v>
      </c>
      <c r="D227" s="1247" t="s">
        <v>5</v>
      </c>
      <c r="E227" s="1247"/>
      <c r="F227" s="1247"/>
      <c r="G227" s="1248"/>
      <c r="H227" s="1383" t="s">
        <v>6</v>
      </c>
      <c r="I227" s="1384"/>
      <c r="J227" s="1249" t="s">
        <v>7</v>
      </c>
      <c r="K227" s="1250" t="s">
        <v>8</v>
      </c>
      <c r="L227" s="1251"/>
    </row>
    <row r="228" spans="1:12">
      <c r="A228" s="1180" t="s">
        <v>9</v>
      </c>
      <c r="B228" s="1181" t="s">
        <v>10</v>
      </c>
      <c r="C228" s="1252" t="s">
        <v>36</v>
      </c>
      <c r="D228" s="1252" t="s">
        <v>36</v>
      </c>
      <c r="E228" s="1253" t="s">
        <v>37</v>
      </c>
      <c r="F228" s="1254"/>
      <c r="G228" s="1255"/>
      <c r="H228" s="1385" t="s">
        <v>11</v>
      </c>
      <c r="I228" s="1386"/>
      <c r="J228" s="1256" t="s">
        <v>12</v>
      </c>
      <c r="K228" s="1257" t="s">
        <v>13</v>
      </c>
      <c r="L228" s="1258"/>
    </row>
    <row r="229" spans="1:12" ht="48" thickBot="1">
      <c r="A229" s="1182" t="s">
        <v>14</v>
      </c>
      <c r="B229" s="1183" t="s">
        <v>15</v>
      </c>
      <c r="C229" s="965" t="s">
        <v>489</v>
      </c>
      <c r="D229" s="1175" t="s">
        <v>482</v>
      </c>
      <c r="E229" s="1259" t="s">
        <v>489</v>
      </c>
      <c r="F229" s="1260" t="s">
        <v>482</v>
      </c>
      <c r="G229" s="1261" t="s">
        <v>16</v>
      </c>
      <c r="H229" s="1262" t="s">
        <v>489</v>
      </c>
      <c r="I229" s="1263" t="s">
        <v>16</v>
      </c>
      <c r="J229" s="1264" t="s">
        <v>16</v>
      </c>
      <c r="K229" s="1265" t="s">
        <v>489</v>
      </c>
      <c r="L229" s="1266" t="s">
        <v>17</v>
      </c>
    </row>
    <row r="230" spans="1:12" ht="16.5" thickBot="1">
      <c r="A230" s="1267" t="s">
        <v>18</v>
      </c>
      <c r="B230" s="1268" t="s">
        <v>19</v>
      </c>
      <c r="C230" s="1269">
        <v>20264.857649632642</v>
      </c>
      <c r="D230" s="1269">
        <v>20402.18434285769</v>
      </c>
      <c r="E230" s="1270">
        <v>20670.154802625297</v>
      </c>
      <c r="F230" s="1271">
        <v>20827.912458211591</v>
      </c>
      <c r="G230" s="1272">
        <v>-0.75743383261675323</v>
      </c>
      <c r="H230" s="1273">
        <v>307.2185743380856</v>
      </c>
      <c r="I230" s="1273">
        <v>-0.52684640783530146</v>
      </c>
      <c r="J230" s="1274">
        <v>12.459917544663307</v>
      </c>
      <c r="K230" s="1273">
        <v>100</v>
      </c>
      <c r="L230" s="1275" t="s">
        <v>19</v>
      </c>
    </row>
    <row r="231" spans="1:12" ht="16.5" thickBot="1">
      <c r="A231" s="1276"/>
      <c r="B231" s="1277"/>
      <c r="C231" s="1278"/>
      <c r="D231" s="1278"/>
      <c r="E231" s="1278"/>
      <c r="F231" s="1278"/>
      <c r="G231" s="1279"/>
      <c r="H231" s="1274"/>
      <c r="I231" s="1274"/>
      <c r="J231" s="1274"/>
      <c r="K231" s="1274"/>
      <c r="L231" s="1280"/>
    </row>
    <row r="232" spans="1:12">
      <c r="A232" s="1281" t="s">
        <v>78</v>
      </c>
      <c r="B232" s="1282" t="s">
        <v>19</v>
      </c>
      <c r="C232" s="1283" t="s">
        <v>71</v>
      </c>
      <c r="D232" s="1283" t="s">
        <v>71</v>
      </c>
      <c r="E232" s="1284" t="s">
        <v>71</v>
      </c>
      <c r="F232" s="1284" t="s">
        <v>71</v>
      </c>
      <c r="G232" s="1285" t="s">
        <v>71</v>
      </c>
      <c r="H232" s="1286" t="s">
        <v>71</v>
      </c>
      <c r="I232" s="1286" t="s">
        <v>71</v>
      </c>
      <c r="J232" s="1286" t="s">
        <v>71</v>
      </c>
      <c r="K232" s="1286" t="s">
        <v>71</v>
      </c>
      <c r="L232" s="1287" t="s">
        <v>71</v>
      </c>
    </row>
    <row r="233" spans="1:12">
      <c r="A233" s="1288" t="s">
        <v>79</v>
      </c>
      <c r="B233" s="1289" t="s">
        <v>19</v>
      </c>
      <c r="C233" s="1290">
        <v>21686.040657370941</v>
      </c>
      <c r="D233" s="1290">
        <v>21897.253730177727</v>
      </c>
      <c r="E233" s="1291">
        <v>22119.761470518359</v>
      </c>
      <c r="F233" s="1291">
        <v>22335.198804781281</v>
      </c>
      <c r="G233" s="1292">
        <v>-0.96456421161025818</v>
      </c>
      <c r="H233" s="1293">
        <v>351.36744574290486</v>
      </c>
      <c r="I233" s="1293">
        <v>-0.26906754876042543</v>
      </c>
      <c r="J233" s="1293">
        <v>7.3476702508960576</v>
      </c>
      <c r="K233" s="1293">
        <v>24.39918533604888</v>
      </c>
      <c r="L233" s="1294">
        <v>-1.1619690386648145</v>
      </c>
    </row>
    <row r="234" spans="1:12">
      <c r="A234" s="1295" t="s">
        <v>80</v>
      </c>
      <c r="B234" s="1296" t="s">
        <v>19</v>
      </c>
      <c r="C234" s="1176">
        <v>21614.909150854914</v>
      </c>
      <c r="D234" s="1176">
        <v>21996.645358381644</v>
      </c>
      <c r="E234" s="1297">
        <v>22047.207333872011</v>
      </c>
      <c r="F234" s="1297">
        <v>22436.578265549277</v>
      </c>
      <c r="G234" s="1298">
        <v>-1.735429204350351</v>
      </c>
      <c r="H234" s="1299">
        <v>394.12101910828028</v>
      </c>
      <c r="I234" s="1299">
        <v>1.0815695098562359</v>
      </c>
      <c r="J234" s="1299">
        <v>23.622047244094489</v>
      </c>
      <c r="K234" s="1299">
        <v>6.3951120162932789</v>
      </c>
      <c r="L234" s="1300">
        <v>0.57742992742474897</v>
      </c>
    </row>
    <row r="235" spans="1:12">
      <c r="A235" s="1295" t="s">
        <v>81</v>
      </c>
      <c r="B235" s="1296" t="s">
        <v>19</v>
      </c>
      <c r="C235" s="1176" t="s">
        <v>71</v>
      </c>
      <c r="D235" s="1176" t="s">
        <v>71</v>
      </c>
      <c r="E235" s="1297" t="s">
        <v>71</v>
      </c>
      <c r="F235" s="1297" t="s">
        <v>71</v>
      </c>
      <c r="G235" s="1298" t="s">
        <v>71</v>
      </c>
      <c r="H235" s="1299" t="s">
        <v>71</v>
      </c>
      <c r="I235" s="1299" t="s">
        <v>71</v>
      </c>
      <c r="J235" s="1299" t="s">
        <v>71</v>
      </c>
      <c r="K235" s="1299" t="s">
        <v>71</v>
      </c>
      <c r="L235" s="1300" t="s">
        <v>71</v>
      </c>
    </row>
    <row r="236" spans="1:12">
      <c r="A236" s="1295" t="s">
        <v>69</v>
      </c>
      <c r="B236" s="1296" t="s">
        <v>19</v>
      </c>
      <c r="C236" s="1176">
        <v>18695.156748621113</v>
      </c>
      <c r="D236" s="1176">
        <v>18853.601714111803</v>
      </c>
      <c r="E236" s="1297">
        <v>19069.059883593534</v>
      </c>
      <c r="F236" s="1297">
        <v>19230.673748394038</v>
      </c>
      <c r="G236" s="1298">
        <v>-0.84039626960027825</v>
      </c>
      <c r="H236" s="1299">
        <v>280.63390264731004</v>
      </c>
      <c r="I236" s="1299">
        <v>5.1741487029754292E-2</v>
      </c>
      <c r="J236" s="1299">
        <v>10.471698113207548</v>
      </c>
      <c r="K236" s="1299">
        <v>47.698574338085542</v>
      </c>
      <c r="L236" s="1300">
        <v>-0.85845726979351866</v>
      </c>
    </row>
    <row r="237" spans="1:12" ht="16.5" thickBot="1">
      <c r="A237" s="1301" t="s">
        <v>82</v>
      </c>
      <c r="B237" s="1302" t="s">
        <v>19</v>
      </c>
      <c r="C237" s="1177">
        <v>21133.515124049096</v>
      </c>
      <c r="D237" s="1177">
        <v>21065.605741426676</v>
      </c>
      <c r="E237" s="1303">
        <v>21556.185426530079</v>
      </c>
      <c r="F237" s="1303">
        <v>21584.246447163179</v>
      </c>
      <c r="G237" s="1304">
        <v>-0.13000695067947732</v>
      </c>
      <c r="H237" s="1305">
        <v>290.25227272727267</v>
      </c>
      <c r="I237" s="1305">
        <v>-2.7922773536285659</v>
      </c>
      <c r="J237" s="1305">
        <v>20.547945205479451</v>
      </c>
      <c r="K237" s="1305">
        <v>21.507128309572302</v>
      </c>
      <c r="L237" s="1306">
        <v>1.4429963810335948</v>
      </c>
    </row>
    <row r="238" spans="1:12" ht="16.5" thickBot="1">
      <c r="A238" s="1276"/>
      <c r="B238" s="1307"/>
      <c r="C238" s="1278"/>
      <c r="D238" s="1278"/>
      <c r="E238" s="1278"/>
      <c r="F238" s="1278"/>
      <c r="G238" s="1279"/>
      <c r="H238" s="1274"/>
      <c r="I238" s="1274"/>
      <c r="J238" s="1274"/>
      <c r="K238" s="1274"/>
      <c r="L238" s="1280"/>
    </row>
    <row r="239" spans="1:12">
      <c r="A239" s="1308" t="s">
        <v>83</v>
      </c>
      <c r="B239" s="1309" t="s">
        <v>21</v>
      </c>
      <c r="C239" s="1178" t="s">
        <v>71</v>
      </c>
      <c r="D239" s="1178" t="s">
        <v>71</v>
      </c>
      <c r="E239" s="1310" t="s">
        <v>71</v>
      </c>
      <c r="F239" s="1310" t="s">
        <v>71</v>
      </c>
      <c r="G239" s="1311" t="s">
        <v>71</v>
      </c>
      <c r="H239" s="1312" t="s">
        <v>71</v>
      </c>
      <c r="I239" s="1312" t="s">
        <v>71</v>
      </c>
      <c r="J239" s="1313" t="s">
        <v>71</v>
      </c>
      <c r="K239" s="1313" t="s">
        <v>71</v>
      </c>
      <c r="L239" s="1314" t="s">
        <v>71</v>
      </c>
    </row>
    <row r="240" spans="1:12">
      <c r="A240" s="1288" t="s">
        <v>83</v>
      </c>
      <c r="B240" s="1315" t="s">
        <v>22</v>
      </c>
      <c r="C240" s="1176" t="s">
        <v>71</v>
      </c>
      <c r="D240" s="1176" t="s">
        <v>71</v>
      </c>
      <c r="E240" s="1297" t="s">
        <v>71</v>
      </c>
      <c r="F240" s="1297" t="s">
        <v>71</v>
      </c>
      <c r="G240" s="1298" t="s">
        <v>71</v>
      </c>
      <c r="H240" s="1299" t="s">
        <v>71</v>
      </c>
      <c r="I240" s="1299" t="s">
        <v>71</v>
      </c>
      <c r="J240" s="1316" t="s">
        <v>71</v>
      </c>
      <c r="K240" s="1316" t="s">
        <v>71</v>
      </c>
      <c r="L240" s="1317" t="s">
        <v>71</v>
      </c>
    </row>
    <row r="241" spans="1:12">
      <c r="A241" s="1288" t="s">
        <v>83</v>
      </c>
      <c r="B241" s="1315" t="s">
        <v>23</v>
      </c>
      <c r="C241" s="1176" t="s">
        <v>71</v>
      </c>
      <c r="D241" s="1176" t="s">
        <v>71</v>
      </c>
      <c r="E241" s="1297" t="s">
        <v>71</v>
      </c>
      <c r="F241" s="1297" t="s">
        <v>71</v>
      </c>
      <c r="G241" s="1298" t="s">
        <v>71</v>
      </c>
      <c r="H241" s="1299" t="s">
        <v>71</v>
      </c>
      <c r="I241" s="1299" t="s">
        <v>71</v>
      </c>
      <c r="J241" s="1316" t="s">
        <v>71</v>
      </c>
      <c r="K241" s="1316" t="s">
        <v>71</v>
      </c>
      <c r="L241" s="1317" t="s">
        <v>71</v>
      </c>
    </row>
    <row r="242" spans="1:12">
      <c r="A242" s="1308" t="s">
        <v>83</v>
      </c>
      <c r="B242" s="1318" t="s">
        <v>24</v>
      </c>
      <c r="C242" s="1179" t="s">
        <v>71</v>
      </c>
      <c r="D242" s="1179" t="s">
        <v>71</v>
      </c>
      <c r="E242" s="1319" t="s">
        <v>71</v>
      </c>
      <c r="F242" s="1319" t="s">
        <v>71</v>
      </c>
      <c r="G242" s="1320" t="s">
        <v>71</v>
      </c>
      <c r="H242" s="1321" t="s">
        <v>71</v>
      </c>
      <c r="I242" s="1321" t="s">
        <v>71</v>
      </c>
      <c r="J242" s="1322" t="s">
        <v>71</v>
      </c>
      <c r="K242" s="1322" t="s">
        <v>71</v>
      </c>
      <c r="L242" s="1323" t="s">
        <v>71</v>
      </c>
    </row>
    <row r="243" spans="1:12">
      <c r="A243" s="1288" t="s">
        <v>83</v>
      </c>
      <c r="B243" s="1315" t="s">
        <v>25</v>
      </c>
      <c r="C243" s="1176" t="s">
        <v>71</v>
      </c>
      <c r="D243" s="1176" t="s">
        <v>71</v>
      </c>
      <c r="E243" s="1297" t="s">
        <v>71</v>
      </c>
      <c r="F243" s="1297" t="s">
        <v>71</v>
      </c>
      <c r="G243" s="1298" t="s">
        <v>71</v>
      </c>
      <c r="H243" s="1299" t="s">
        <v>71</v>
      </c>
      <c r="I243" s="1299" t="s">
        <v>71</v>
      </c>
      <c r="J243" s="1316" t="s">
        <v>71</v>
      </c>
      <c r="K243" s="1316" t="s">
        <v>71</v>
      </c>
      <c r="L243" s="1317" t="s">
        <v>71</v>
      </c>
    </row>
    <row r="244" spans="1:12">
      <c r="A244" s="1288" t="s">
        <v>83</v>
      </c>
      <c r="B244" s="1315" t="s">
        <v>26</v>
      </c>
      <c r="C244" s="1176" t="s">
        <v>71</v>
      </c>
      <c r="D244" s="1176" t="s">
        <v>71</v>
      </c>
      <c r="E244" s="1297" t="s">
        <v>71</v>
      </c>
      <c r="F244" s="1297" t="s">
        <v>71</v>
      </c>
      <c r="G244" s="1298" t="s">
        <v>71</v>
      </c>
      <c r="H244" s="1299" t="s">
        <v>71</v>
      </c>
      <c r="I244" s="1299" t="s">
        <v>71</v>
      </c>
      <c r="J244" s="1316" t="s">
        <v>71</v>
      </c>
      <c r="K244" s="1316" t="s">
        <v>71</v>
      </c>
      <c r="L244" s="1317" t="s">
        <v>71</v>
      </c>
    </row>
    <row r="245" spans="1:12">
      <c r="A245" s="1308" t="s">
        <v>83</v>
      </c>
      <c r="B245" s="1318" t="s">
        <v>27</v>
      </c>
      <c r="C245" s="1179" t="s">
        <v>71</v>
      </c>
      <c r="D245" s="1179" t="s">
        <v>71</v>
      </c>
      <c r="E245" s="1319" t="s">
        <v>71</v>
      </c>
      <c r="F245" s="1319" t="s">
        <v>71</v>
      </c>
      <c r="G245" s="1320" t="s">
        <v>71</v>
      </c>
      <c r="H245" s="1321" t="s">
        <v>71</v>
      </c>
      <c r="I245" s="1321" t="s">
        <v>71</v>
      </c>
      <c r="J245" s="1322" t="s">
        <v>71</v>
      </c>
      <c r="K245" s="1322" t="s">
        <v>71</v>
      </c>
      <c r="L245" s="1323" t="s">
        <v>71</v>
      </c>
    </row>
    <row r="246" spans="1:12">
      <c r="A246" s="1288" t="s">
        <v>83</v>
      </c>
      <c r="B246" s="1315" t="s">
        <v>28</v>
      </c>
      <c r="C246" s="1176" t="s">
        <v>71</v>
      </c>
      <c r="D246" s="1176" t="s">
        <v>71</v>
      </c>
      <c r="E246" s="1297" t="s">
        <v>71</v>
      </c>
      <c r="F246" s="1297" t="s">
        <v>71</v>
      </c>
      <c r="G246" s="1298" t="s">
        <v>71</v>
      </c>
      <c r="H246" s="1299" t="s">
        <v>71</v>
      </c>
      <c r="I246" s="1299" t="s">
        <v>71</v>
      </c>
      <c r="J246" s="1316" t="s">
        <v>71</v>
      </c>
      <c r="K246" s="1316" t="s">
        <v>71</v>
      </c>
      <c r="L246" s="1317" t="s">
        <v>71</v>
      </c>
    </row>
    <row r="247" spans="1:12" ht="16.5" thickBot="1">
      <c r="A247" s="1324" t="s">
        <v>83</v>
      </c>
      <c r="B247" s="1325" t="s">
        <v>29</v>
      </c>
      <c r="C247" s="1326" t="s">
        <v>71</v>
      </c>
      <c r="D247" s="1326" t="s">
        <v>71</v>
      </c>
      <c r="E247" s="1327" t="s">
        <v>71</v>
      </c>
      <c r="F247" s="1327" t="s">
        <v>71</v>
      </c>
      <c r="G247" s="1328" t="s">
        <v>71</v>
      </c>
      <c r="H247" s="1316" t="s">
        <v>71</v>
      </c>
      <c r="I247" s="1316" t="s">
        <v>71</v>
      </c>
      <c r="J247" s="1316" t="s">
        <v>71</v>
      </c>
      <c r="K247" s="1316" t="s">
        <v>71</v>
      </c>
      <c r="L247" s="1317" t="s">
        <v>71</v>
      </c>
    </row>
    <row r="248" spans="1:12" ht="16.5" thickBot="1">
      <c r="A248" s="1276"/>
      <c r="B248" s="1307"/>
      <c r="C248" s="1278"/>
      <c r="D248" s="1278"/>
      <c r="E248" s="1278"/>
      <c r="F248" s="1278"/>
      <c r="G248" s="1279"/>
      <c r="H248" s="1274"/>
      <c r="I248" s="1274"/>
      <c r="J248" s="1274"/>
      <c r="K248" s="1274"/>
      <c r="L248" s="1280"/>
    </row>
    <row r="249" spans="1:12">
      <c r="A249" s="1308" t="s">
        <v>84</v>
      </c>
      <c r="B249" s="1309" t="s">
        <v>21</v>
      </c>
      <c r="C249" s="1178">
        <v>22587.060168889191</v>
      </c>
      <c r="D249" s="1178">
        <v>22842.014618278321</v>
      </c>
      <c r="E249" s="1310">
        <v>23038.801372266975</v>
      </c>
      <c r="F249" s="1310">
        <v>23298.854910643888</v>
      </c>
      <c r="G249" s="1311">
        <v>-1.1161644611903636</v>
      </c>
      <c r="H249" s="1312">
        <v>395.0181818181818</v>
      </c>
      <c r="I249" s="1312">
        <v>-3.1076052569230597</v>
      </c>
      <c r="J249" s="1313">
        <v>-21.428571428571427</v>
      </c>
      <c r="K249" s="1313">
        <v>3.584521384928717</v>
      </c>
      <c r="L249" s="1314">
        <v>-1.5460328981679394</v>
      </c>
    </row>
    <row r="250" spans="1:12">
      <c r="A250" s="1288" t="s">
        <v>84</v>
      </c>
      <c r="B250" s="1315" t="s">
        <v>22</v>
      </c>
      <c r="C250" s="1176">
        <v>22221.794117647059</v>
      </c>
      <c r="D250" s="1176">
        <v>22777.23333333333</v>
      </c>
      <c r="E250" s="1297">
        <v>22666.23</v>
      </c>
      <c r="F250" s="1297">
        <v>23232.777999999998</v>
      </c>
      <c r="G250" s="1298">
        <v>-2.4385719176587446</v>
      </c>
      <c r="H250" s="1299">
        <v>387.9</v>
      </c>
      <c r="I250" s="1299">
        <v>-3.0250000000000057</v>
      </c>
      <c r="J250" s="1316">
        <v>-25.609756097560975</v>
      </c>
      <c r="K250" s="1316">
        <v>2.4847250509164969</v>
      </c>
      <c r="L250" s="1317">
        <v>-1.2715736206364117</v>
      </c>
    </row>
    <row r="251" spans="1:12">
      <c r="A251" s="1288" t="s">
        <v>84</v>
      </c>
      <c r="B251" s="1315" t="s">
        <v>23</v>
      </c>
      <c r="C251" s="1176" t="s">
        <v>176</v>
      </c>
      <c r="D251" s="1176">
        <v>23007.242156862743</v>
      </c>
      <c r="E251" s="1297" t="s">
        <v>176</v>
      </c>
      <c r="F251" s="1297">
        <v>23467.386999999999</v>
      </c>
      <c r="G251" s="1298" t="s">
        <v>71</v>
      </c>
      <c r="H251" s="1299" t="s">
        <v>176</v>
      </c>
      <c r="I251" s="1299" t="s">
        <v>71</v>
      </c>
      <c r="J251" s="1316" t="s">
        <v>71</v>
      </c>
      <c r="K251" s="1316">
        <v>1.0997963340122199</v>
      </c>
      <c r="L251" s="1317" t="s">
        <v>71</v>
      </c>
    </row>
    <row r="252" spans="1:12">
      <c r="A252" s="1308" t="s">
        <v>84</v>
      </c>
      <c r="B252" s="1318" t="s">
        <v>24</v>
      </c>
      <c r="C252" s="1179">
        <v>21937.222596929114</v>
      </c>
      <c r="D252" s="1179">
        <v>21992.435684473854</v>
      </c>
      <c r="E252" s="1319">
        <v>22375.967048867697</v>
      </c>
      <c r="F252" s="1319">
        <v>22432.28439816333</v>
      </c>
      <c r="G252" s="1320">
        <v>-0.2510549005889251</v>
      </c>
      <c r="H252" s="1321">
        <v>372.93333333333334</v>
      </c>
      <c r="I252" s="1321">
        <v>2.7455533580633182</v>
      </c>
      <c r="J252" s="1322">
        <v>7.1428571428571423</v>
      </c>
      <c r="K252" s="1322">
        <v>7.3319755600814664</v>
      </c>
      <c r="L252" s="1323">
        <v>-0.36385586456351859</v>
      </c>
    </row>
    <row r="253" spans="1:12">
      <c r="A253" s="1288" t="s">
        <v>84</v>
      </c>
      <c r="B253" s="1315" t="s">
        <v>25</v>
      </c>
      <c r="C253" s="1176">
        <v>21770.284313725489</v>
      </c>
      <c r="D253" s="1176">
        <v>21931.581372549019</v>
      </c>
      <c r="E253" s="1297">
        <v>22205.69</v>
      </c>
      <c r="F253" s="1297">
        <v>22370.213</v>
      </c>
      <c r="G253" s="1298">
        <v>-0.73545567044891813</v>
      </c>
      <c r="H253" s="1299">
        <v>354.3</v>
      </c>
      <c r="I253" s="1299">
        <v>0.42517006802721086</v>
      </c>
      <c r="J253" s="1316">
        <v>-1.0526315789473684</v>
      </c>
      <c r="K253" s="1316">
        <v>3.8289205702647653</v>
      </c>
      <c r="L253" s="1317">
        <v>-0.52288886629043407</v>
      </c>
    </row>
    <row r="254" spans="1:12">
      <c r="A254" s="1288" t="s">
        <v>84</v>
      </c>
      <c r="B254" s="1315" t="s">
        <v>26</v>
      </c>
      <c r="C254" s="1176">
        <v>22101.594117647059</v>
      </c>
      <c r="D254" s="1176">
        <v>22066.719607843137</v>
      </c>
      <c r="E254" s="1297">
        <v>22543.626</v>
      </c>
      <c r="F254" s="1297">
        <v>22508.054</v>
      </c>
      <c r="G254" s="1298">
        <v>0.158041206050066</v>
      </c>
      <c r="H254" s="1299">
        <v>393.3</v>
      </c>
      <c r="I254" s="1299">
        <v>4.5454545454545521</v>
      </c>
      <c r="J254" s="1316">
        <v>17.80821917808219</v>
      </c>
      <c r="K254" s="1316">
        <v>3.5030549898167007</v>
      </c>
      <c r="L254" s="1317">
        <v>0.15903300172691592</v>
      </c>
    </row>
    <row r="255" spans="1:12">
      <c r="A255" s="1308" t="s">
        <v>84</v>
      </c>
      <c r="B255" s="1318" t="s">
        <v>27</v>
      </c>
      <c r="C255" s="1179">
        <v>21242.364720327765</v>
      </c>
      <c r="D255" s="1179">
        <v>21353.212181448831</v>
      </c>
      <c r="E255" s="1319">
        <v>21667.212014734319</v>
      </c>
      <c r="F255" s="1319">
        <v>21780.276425077809</v>
      </c>
      <c r="G255" s="1320">
        <v>-0.51911375290585093</v>
      </c>
      <c r="H255" s="1321">
        <v>328.03474320241691</v>
      </c>
      <c r="I255" s="1321">
        <v>1.3799060506133287</v>
      </c>
      <c r="J255" s="1322">
        <v>19.064748201438849</v>
      </c>
      <c r="K255" s="1322">
        <v>13.482688391038696</v>
      </c>
      <c r="L255" s="1323">
        <v>0.74791972406663909</v>
      </c>
    </row>
    <row r="256" spans="1:12">
      <c r="A256" s="1288" t="s">
        <v>84</v>
      </c>
      <c r="B256" s="1315" t="s">
        <v>28</v>
      </c>
      <c r="C256" s="1176">
        <v>20970.808823529409</v>
      </c>
      <c r="D256" s="1176">
        <v>21159.75980392157</v>
      </c>
      <c r="E256" s="1297">
        <v>21390.224999999999</v>
      </c>
      <c r="F256" s="1297">
        <v>21582.955000000002</v>
      </c>
      <c r="G256" s="1298">
        <v>-0.89297318184652275</v>
      </c>
      <c r="H256" s="1299">
        <v>313.8</v>
      </c>
      <c r="I256" s="1299">
        <v>0.8030838419530999</v>
      </c>
      <c r="J256" s="1316">
        <v>8.5106382978723403</v>
      </c>
      <c r="K256" s="1316">
        <v>8.3095723014256624</v>
      </c>
      <c r="L256" s="1317">
        <v>-0.30242953091515368</v>
      </c>
    </row>
    <row r="257" spans="1:12" ht="16.5" thickBot="1">
      <c r="A257" s="1324" t="s">
        <v>84</v>
      </c>
      <c r="B257" s="1325" t="s">
        <v>29</v>
      </c>
      <c r="C257" s="1326">
        <v>21632.425490196078</v>
      </c>
      <c r="D257" s="1326">
        <v>21713.465686274511</v>
      </c>
      <c r="E257" s="1327">
        <v>22065.074000000001</v>
      </c>
      <c r="F257" s="1327">
        <v>22147.735000000001</v>
      </c>
      <c r="G257" s="1328">
        <v>-0.37322552396441466</v>
      </c>
      <c r="H257" s="1316">
        <v>350.9</v>
      </c>
      <c r="I257" s="1316">
        <v>0.48682703321878257</v>
      </c>
      <c r="J257" s="1316">
        <v>41.111111111111107</v>
      </c>
      <c r="K257" s="1316">
        <v>5.1731160896130346</v>
      </c>
      <c r="L257" s="1317">
        <v>1.0503492549817937</v>
      </c>
    </row>
    <row r="258" spans="1:12" ht="16.5" thickBot="1">
      <c r="A258" s="1329"/>
      <c r="B258" s="1330"/>
      <c r="C258" s="1331"/>
      <c r="D258" s="1331"/>
      <c r="E258" s="1331"/>
      <c r="F258" s="1331"/>
      <c r="G258" s="1332"/>
      <c r="H258" s="1333"/>
      <c r="I258" s="1333"/>
      <c r="J258" s="1333"/>
      <c r="K258" s="1333"/>
      <c r="L258" s="1334"/>
    </row>
    <row r="259" spans="1:12">
      <c r="A259" s="1288" t="s">
        <v>85</v>
      </c>
      <c r="B259" s="1335" t="s">
        <v>26</v>
      </c>
      <c r="C259" s="1336">
        <v>21705.033333333333</v>
      </c>
      <c r="D259" s="1336">
        <v>22266.429411764708</v>
      </c>
      <c r="E259" s="1337">
        <v>22139.133999999998</v>
      </c>
      <c r="F259" s="1337">
        <v>22711.758000000002</v>
      </c>
      <c r="G259" s="1338">
        <v>-2.5212667376959699</v>
      </c>
      <c r="H259" s="1339">
        <v>411.8</v>
      </c>
      <c r="I259" s="1339">
        <v>9.7228974234330121E-2</v>
      </c>
      <c r="J259" s="1339">
        <v>13.953488372093023</v>
      </c>
      <c r="K259" s="1339">
        <v>1.9959266802443993</v>
      </c>
      <c r="L259" s="1340">
        <v>2.6160303698361753E-2</v>
      </c>
    </row>
    <row r="260" spans="1:12" ht="16.5" thickBot="1">
      <c r="A260" s="1324" t="s">
        <v>85</v>
      </c>
      <c r="B260" s="1325" t="s">
        <v>29</v>
      </c>
      <c r="C260" s="1326">
        <v>21571.295098039216</v>
      </c>
      <c r="D260" s="1326">
        <v>21846.70882352941</v>
      </c>
      <c r="E260" s="1327">
        <v>22002.721000000001</v>
      </c>
      <c r="F260" s="1327">
        <v>22283.643</v>
      </c>
      <c r="G260" s="1328">
        <v>-1.2606646049750423</v>
      </c>
      <c r="H260" s="1316">
        <v>386.1</v>
      </c>
      <c r="I260" s="1316">
        <v>1.9002375296912237</v>
      </c>
      <c r="J260" s="1316">
        <v>28.571428571428569</v>
      </c>
      <c r="K260" s="1316">
        <v>4.3991853360488795</v>
      </c>
      <c r="L260" s="1317">
        <v>0.55126962372638699</v>
      </c>
    </row>
    <row r="261" spans="1:12" ht="16.5" thickBot="1">
      <c r="A261" s="1329"/>
      <c r="B261" s="1330"/>
      <c r="C261" s="1331"/>
      <c r="D261" s="1331"/>
      <c r="E261" s="1331"/>
      <c r="F261" s="1331"/>
      <c r="G261" s="1332"/>
      <c r="H261" s="1333"/>
      <c r="I261" s="1333"/>
      <c r="J261" s="1333"/>
      <c r="K261" s="1333"/>
      <c r="L261" s="1334"/>
    </row>
    <row r="262" spans="1:12">
      <c r="A262" s="1308" t="s">
        <v>86</v>
      </c>
      <c r="B262" s="1309" t="s">
        <v>21</v>
      </c>
      <c r="C262" s="1178" t="s">
        <v>71</v>
      </c>
      <c r="D262" s="1178" t="s">
        <v>71</v>
      </c>
      <c r="E262" s="1310" t="s">
        <v>71</v>
      </c>
      <c r="F262" s="1310" t="s">
        <v>71</v>
      </c>
      <c r="G262" s="1311" t="s">
        <v>71</v>
      </c>
      <c r="H262" s="1312" t="s">
        <v>71</v>
      </c>
      <c r="I262" s="1312" t="s">
        <v>71</v>
      </c>
      <c r="J262" s="1313" t="s">
        <v>71</v>
      </c>
      <c r="K262" s="1313" t="s">
        <v>71</v>
      </c>
      <c r="L262" s="1314" t="s">
        <v>71</v>
      </c>
    </row>
    <row r="263" spans="1:12">
      <c r="A263" s="1295" t="s">
        <v>86</v>
      </c>
      <c r="B263" s="1315" t="s">
        <v>22</v>
      </c>
      <c r="C263" s="1176" t="s">
        <v>71</v>
      </c>
      <c r="D263" s="1176" t="s">
        <v>71</v>
      </c>
      <c r="E263" s="1297" t="s">
        <v>71</v>
      </c>
      <c r="F263" s="1297" t="s">
        <v>71</v>
      </c>
      <c r="G263" s="1298" t="s">
        <v>71</v>
      </c>
      <c r="H263" s="1299" t="s">
        <v>71</v>
      </c>
      <c r="I263" s="1299" t="s">
        <v>71</v>
      </c>
      <c r="J263" s="1316" t="s">
        <v>71</v>
      </c>
      <c r="K263" s="1316" t="s">
        <v>71</v>
      </c>
      <c r="L263" s="1317" t="s">
        <v>71</v>
      </c>
    </row>
    <row r="264" spans="1:12">
      <c r="A264" s="1295" t="s">
        <v>86</v>
      </c>
      <c r="B264" s="1315" t="s">
        <v>23</v>
      </c>
      <c r="C264" s="1176" t="s">
        <v>71</v>
      </c>
      <c r="D264" s="1176" t="s">
        <v>71</v>
      </c>
      <c r="E264" s="1297" t="s">
        <v>71</v>
      </c>
      <c r="F264" s="1297" t="s">
        <v>71</v>
      </c>
      <c r="G264" s="1298" t="s">
        <v>71</v>
      </c>
      <c r="H264" s="1299" t="s">
        <v>71</v>
      </c>
      <c r="I264" s="1299" t="s">
        <v>71</v>
      </c>
      <c r="J264" s="1316" t="s">
        <v>71</v>
      </c>
      <c r="K264" s="1316" t="s">
        <v>71</v>
      </c>
      <c r="L264" s="1317" t="s">
        <v>71</v>
      </c>
    </row>
    <row r="265" spans="1:12">
      <c r="A265" s="1295" t="s">
        <v>86</v>
      </c>
      <c r="B265" s="1315" t="s">
        <v>30</v>
      </c>
      <c r="C265" s="1176" t="s">
        <v>71</v>
      </c>
      <c r="D265" s="1176" t="s">
        <v>71</v>
      </c>
      <c r="E265" s="1297" t="s">
        <v>71</v>
      </c>
      <c r="F265" s="1297" t="s">
        <v>71</v>
      </c>
      <c r="G265" s="1298" t="s">
        <v>71</v>
      </c>
      <c r="H265" s="1299" t="s">
        <v>71</v>
      </c>
      <c r="I265" s="1299" t="s">
        <v>71</v>
      </c>
      <c r="J265" s="1316" t="s">
        <v>71</v>
      </c>
      <c r="K265" s="1316" t="s">
        <v>71</v>
      </c>
      <c r="L265" s="1317" t="s">
        <v>71</v>
      </c>
    </row>
    <row r="266" spans="1:12">
      <c r="A266" s="1341" t="s">
        <v>86</v>
      </c>
      <c r="B266" s="1318" t="s">
        <v>24</v>
      </c>
      <c r="C266" s="1179" t="s">
        <v>71</v>
      </c>
      <c r="D266" s="1179" t="s">
        <v>71</v>
      </c>
      <c r="E266" s="1319" t="s">
        <v>71</v>
      </c>
      <c r="F266" s="1319" t="s">
        <v>71</v>
      </c>
      <c r="G266" s="1320" t="s">
        <v>71</v>
      </c>
      <c r="H266" s="1321" t="s">
        <v>71</v>
      </c>
      <c r="I266" s="1321" t="s">
        <v>71</v>
      </c>
      <c r="J266" s="1322" t="s">
        <v>71</v>
      </c>
      <c r="K266" s="1322" t="s">
        <v>71</v>
      </c>
      <c r="L266" s="1323" t="s">
        <v>71</v>
      </c>
    </row>
    <row r="267" spans="1:12">
      <c r="A267" s="1295" t="s">
        <v>86</v>
      </c>
      <c r="B267" s="1315" t="s">
        <v>26</v>
      </c>
      <c r="C267" s="1176" t="s">
        <v>71</v>
      </c>
      <c r="D267" s="1176" t="s">
        <v>71</v>
      </c>
      <c r="E267" s="1297" t="s">
        <v>71</v>
      </c>
      <c r="F267" s="1297" t="s">
        <v>71</v>
      </c>
      <c r="G267" s="1298" t="s">
        <v>71</v>
      </c>
      <c r="H267" s="1299" t="s">
        <v>71</v>
      </c>
      <c r="I267" s="1299" t="s">
        <v>71</v>
      </c>
      <c r="J267" s="1316" t="s">
        <v>71</v>
      </c>
      <c r="K267" s="1316" t="s">
        <v>71</v>
      </c>
      <c r="L267" s="1317" t="s">
        <v>71</v>
      </c>
    </row>
    <row r="268" spans="1:12">
      <c r="A268" s="1295" t="s">
        <v>86</v>
      </c>
      <c r="B268" s="1315" t="s">
        <v>31</v>
      </c>
      <c r="C268" s="1176" t="s">
        <v>71</v>
      </c>
      <c r="D268" s="1176" t="s">
        <v>71</v>
      </c>
      <c r="E268" s="1297" t="s">
        <v>71</v>
      </c>
      <c r="F268" s="1297" t="s">
        <v>71</v>
      </c>
      <c r="G268" s="1298" t="s">
        <v>71</v>
      </c>
      <c r="H268" s="1299" t="s">
        <v>71</v>
      </c>
      <c r="I268" s="1299" t="s">
        <v>71</v>
      </c>
      <c r="J268" s="1316" t="s">
        <v>71</v>
      </c>
      <c r="K268" s="1316" t="s">
        <v>71</v>
      </c>
      <c r="L268" s="1317" t="s">
        <v>71</v>
      </c>
    </row>
    <row r="269" spans="1:12">
      <c r="A269" s="1341" t="s">
        <v>86</v>
      </c>
      <c r="B269" s="1318" t="s">
        <v>27</v>
      </c>
      <c r="C269" s="1179" t="s">
        <v>71</v>
      </c>
      <c r="D269" s="1179" t="s">
        <v>71</v>
      </c>
      <c r="E269" s="1319" t="s">
        <v>71</v>
      </c>
      <c r="F269" s="1319" t="s">
        <v>71</v>
      </c>
      <c r="G269" s="1320" t="s">
        <v>71</v>
      </c>
      <c r="H269" s="1321" t="s">
        <v>71</v>
      </c>
      <c r="I269" s="1321" t="s">
        <v>71</v>
      </c>
      <c r="J269" s="1322" t="s">
        <v>71</v>
      </c>
      <c r="K269" s="1322" t="s">
        <v>71</v>
      </c>
      <c r="L269" s="1323" t="s">
        <v>71</v>
      </c>
    </row>
    <row r="270" spans="1:12">
      <c r="A270" s="1295" t="s">
        <v>86</v>
      </c>
      <c r="B270" s="1315" t="s">
        <v>29</v>
      </c>
      <c r="C270" s="1176" t="s">
        <v>71</v>
      </c>
      <c r="D270" s="1176" t="s">
        <v>71</v>
      </c>
      <c r="E270" s="1297" t="s">
        <v>71</v>
      </c>
      <c r="F270" s="1297" t="s">
        <v>71</v>
      </c>
      <c r="G270" s="1298" t="s">
        <v>71</v>
      </c>
      <c r="H270" s="1299" t="s">
        <v>71</v>
      </c>
      <c r="I270" s="1299" t="s">
        <v>71</v>
      </c>
      <c r="J270" s="1316" t="s">
        <v>71</v>
      </c>
      <c r="K270" s="1316" t="s">
        <v>71</v>
      </c>
      <c r="L270" s="1317" t="s">
        <v>71</v>
      </c>
    </row>
    <row r="271" spans="1:12" ht="16.5" thickBot="1">
      <c r="A271" s="1342" t="s">
        <v>86</v>
      </c>
      <c r="B271" s="1315" t="s">
        <v>32</v>
      </c>
      <c r="C271" s="1326" t="s">
        <v>71</v>
      </c>
      <c r="D271" s="1326" t="s">
        <v>71</v>
      </c>
      <c r="E271" s="1327" t="s">
        <v>71</v>
      </c>
      <c r="F271" s="1327" t="s">
        <v>71</v>
      </c>
      <c r="G271" s="1328" t="s">
        <v>71</v>
      </c>
      <c r="H271" s="1316" t="s">
        <v>71</v>
      </c>
      <c r="I271" s="1316" t="s">
        <v>71</v>
      </c>
      <c r="J271" s="1316" t="s">
        <v>71</v>
      </c>
      <c r="K271" s="1316" t="s">
        <v>71</v>
      </c>
      <c r="L271" s="1317" t="s">
        <v>71</v>
      </c>
    </row>
    <row r="272" spans="1:12" ht="16.5" thickBot="1">
      <c r="A272" s="1329"/>
      <c r="B272" s="1330"/>
      <c r="C272" s="1331"/>
      <c r="D272" s="1331"/>
      <c r="E272" s="1331"/>
      <c r="F272" s="1331"/>
      <c r="G272" s="1332"/>
      <c r="H272" s="1333"/>
      <c r="I272" s="1333"/>
      <c r="J272" s="1333"/>
      <c r="K272" s="1333"/>
      <c r="L272" s="1334"/>
    </row>
    <row r="273" spans="1:12">
      <c r="A273" s="1308" t="s">
        <v>20</v>
      </c>
      <c r="B273" s="1309" t="s">
        <v>24</v>
      </c>
      <c r="C273" s="1178">
        <v>19313.597892261827</v>
      </c>
      <c r="D273" s="1178">
        <v>19244.924060102305</v>
      </c>
      <c r="E273" s="1310">
        <v>19699.869850107065</v>
      </c>
      <c r="F273" s="1310">
        <v>19629.822541304351</v>
      </c>
      <c r="G273" s="1311">
        <v>0.35684127380837416</v>
      </c>
      <c r="H273" s="1312">
        <v>350.24625000000003</v>
      </c>
      <c r="I273" s="1312">
        <v>2.7874258168300701</v>
      </c>
      <c r="J273" s="1313">
        <v>48.148148148148145</v>
      </c>
      <c r="K273" s="1313">
        <v>3.2586558044806515</v>
      </c>
      <c r="L273" s="1314">
        <v>0.78499570370190686</v>
      </c>
    </row>
    <row r="274" spans="1:12">
      <c r="A274" s="1288" t="s">
        <v>20</v>
      </c>
      <c r="B274" s="1315" t="s">
        <v>25</v>
      </c>
      <c r="C274" s="1176">
        <v>19308.600980392159</v>
      </c>
      <c r="D274" s="1176" t="s">
        <v>176</v>
      </c>
      <c r="E274" s="1297">
        <v>19694.773000000001</v>
      </c>
      <c r="F274" s="1297" t="s">
        <v>176</v>
      </c>
      <c r="G274" s="1298" t="s">
        <v>71</v>
      </c>
      <c r="H274" s="1299">
        <v>306.7</v>
      </c>
      <c r="I274" s="1299" t="s">
        <v>71</v>
      </c>
      <c r="J274" s="1316" t="s">
        <v>71</v>
      </c>
      <c r="K274" s="1316">
        <v>0.36659877800407331</v>
      </c>
      <c r="L274" s="1317" t="s">
        <v>71</v>
      </c>
    </row>
    <row r="275" spans="1:12">
      <c r="A275" s="1288" t="s">
        <v>20</v>
      </c>
      <c r="B275" s="1315" t="s">
        <v>26</v>
      </c>
      <c r="C275" s="1176">
        <v>19068.535294117646</v>
      </c>
      <c r="D275" s="1176">
        <v>19221.231372549017</v>
      </c>
      <c r="E275" s="1297">
        <v>19449.905999999999</v>
      </c>
      <c r="F275" s="1297">
        <v>19605.655999999999</v>
      </c>
      <c r="G275" s="1298">
        <v>-0.79441361207194494</v>
      </c>
      <c r="H275" s="1299">
        <v>348.9</v>
      </c>
      <c r="I275" s="1299">
        <v>8.623910336239101</v>
      </c>
      <c r="J275" s="1316">
        <v>170.58823529411765</v>
      </c>
      <c r="K275" s="1316">
        <v>1.8737270875763747</v>
      </c>
      <c r="L275" s="1317">
        <v>1.0949822410349181</v>
      </c>
    </row>
    <row r="276" spans="1:12">
      <c r="A276" s="1288" t="s">
        <v>20</v>
      </c>
      <c r="B276" s="1315" t="s">
        <v>31</v>
      </c>
      <c r="C276" s="1176">
        <v>19742.158823529411</v>
      </c>
      <c r="D276" s="1176">
        <v>19422.954901960784</v>
      </c>
      <c r="E276" s="1297">
        <v>20137.002</v>
      </c>
      <c r="F276" s="1297">
        <v>19811.414000000001</v>
      </c>
      <c r="G276" s="1298">
        <v>1.6434364553686058</v>
      </c>
      <c r="H276" s="1299">
        <v>368.4</v>
      </c>
      <c r="I276" s="1299">
        <v>-3.0526315789473744</v>
      </c>
      <c r="J276" s="1316">
        <v>19.047619047619047</v>
      </c>
      <c r="K276" s="1316">
        <v>1.0183299389002036</v>
      </c>
      <c r="L276" s="1317">
        <v>5.6351010819580494E-2</v>
      </c>
    </row>
    <row r="277" spans="1:12">
      <c r="A277" s="1308" t="s">
        <v>20</v>
      </c>
      <c r="B277" s="1318" t="s">
        <v>27</v>
      </c>
      <c r="C277" s="1179">
        <v>19359.785465521083</v>
      </c>
      <c r="D277" s="1179">
        <v>19471.283812014659</v>
      </c>
      <c r="E277" s="1319">
        <v>19746.981174831504</v>
      </c>
      <c r="F277" s="1319">
        <v>19860.709488254954</v>
      </c>
      <c r="G277" s="1320">
        <v>-0.57262966104360491</v>
      </c>
      <c r="H277" s="1321">
        <v>297.17029569892475</v>
      </c>
      <c r="I277" s="1321">
        <v>-1.0958577079594922</v>
      </c>
      <c r="J277" s="1322">
        <v>5.2333804809052333</v>
      </c>
      <c r="K277" s="1322">
        <v>30.305498981670059</v>
      </c>
      <c r="L277" s="1323">
        <v>-2.0811249303775803</v>
      </c>
    </row>
    <row r="278" spans="1:12">
      <c r="A278" s="1288" t="s">
        <v>20</v>
      </c>
      <c r="B278" s="1315" t="s">
        <v>28</v>
      </c>
      <c r="C278" s="1176">
        <v>19315.641176470588</v>
      </c>
      <c r="D278" s="1176">
        <v>19576.607843137255</v>
      </c>
      <c r="E278" s="1297">
        <v>19701.954000000002</v>
      </c>
      <c r="F278" s="1297">
        <v>19968.14</v>
      </c>
      <c r="G278" s="1298">
        <v>-1.3330535543120086</v>
      </c>
      <c r="H278" s="1299">
        <v>269.10000000000002</v>
      </c>
      <c r="I278" s="1299">
        <v>-2.7466570292735693</v>
      </c>
      <c r="J278" s="1316">
        <v>-2.572347266881029</v>
      </c>
      <c r="K278" s="1316">
        <v>12.342158859470469</v>
      </c>
      <c r="L278" s="1317">
        <v>-1.9042909801997077</v>
      </c>
    </row>
    <row r="279" spans="1:12">
      <c r="A279" s="1288" t="s">
        <v>20</v>
      </c>
      <c r="B279" s="1315" t="s">
        <v>29</v>
      </c>
      <c r="C279" s="1176">
        <v>19281.395098039215</v>
      </c>
      <c r="D279" s="1176">
        <v>19357.045098039216</v>
      </c>
      <c r="E279" s="1297">
        <v>19667.023000000001</v>
      </c>
      <c r="F279" s="1297">
        <v>19744.186000000002</v>
      </c>
      <c r="G279" s="1298">
        <v>-0.39081378183937521</v>
      </c>
      <c r="H279" s="1299">
        <v>309.39999999999998</v>
      </c>
      <c r="I279" s="1299">
        <v>-0.41841004184100788</v>
      </c>
      <c r="J279" s="1316">
        <v>12.812499999999998</v>
      </c>
      <c r="K279" s="1316">
        <v>14.704684317718941</v>
      </c>
      <c r="L279" s="1317">
        <v>4.5957794585637757E-2</v>
      </c>
    </row>
    <row r="280" spans="1:12">
      <c r="A280" s="1288" t="s">
        <v>20</v>
      </c>
      <c r="B280" s="1315" t="s">
        <v>32</v>
      </c>
      <c r="C280" s="1176">
        <v>19803.206862745097</v>
      </c>
      <c r="D280" s="1176">
        <v>19556.546078431373</v>
      </c>
      <c r="E280" s="1297">
        <v>20199.271000000001</v>
      </c>
      <c r="F280" s="1297">
        <v>19947.677</v>
      </c>
      <c r="G280" s="1298">
        <v>1.2612696706488729</v>
      </c>
      <c r="H280" s="1299">
        <v>348.3</v>
      </c>
      <c r="I280" s="1299">
        <v>-1.7766497461928967</v>
      </c>
      <c r="J280" s="1316">
        <v>5.2631578947368416</v>
      </c>
      <c r="K280" s="1316">
        <v>3.2586558044806515</v>
      </c>
      <c r="L280" s="1317">
        <v>-0.22279174476350772</v>
      </c>
    </row>
    <row r="281" spans="1:12">
      <c r="A281" s="1308" t="s">
        <v>20</v>
      </c>
      <c r="B281" s="1318" t="s">
        <v>33</v>
      </c>
      <c r="C281" s="1179">
        <v>16629.015977679122</v>
      </c>
      <c r="D281" s="1179">
        <v>16772.180071649709</v>
      </c>
      <c r="E281" s="1319">
        <v>16961.596297232707</v>
      </c>
      <c r="F281" s="1319">
        <v>17107.623673082704</v>
      </c>
      <c r="G281" s="1320">
        <v>-0.85358071138633873</v>
      </c>
      <c r="H281" s="1321">
        <v>229.12939481268015</v>
      </c>
      <c r="I281" s="1321">
        <v>3.0369633044640345</v>
      </c>
      <c r="J281" s="1322">
        <v>16.053511705685619</v>
      </c>
      <c r="K281" s="1322">
        <v>14.134419551934826</v>
      </c>
      <c r="L281" s="1323">
        <v>0.43767195688214677</v>
      </c>
    </row>
    <row r="282" spans="1:12">
      <c r="A282" s="1288" t="s">
        <v>20</v>
      </c>
      <c r="B282" s="1315" t="s">
        <v>72</v>
      </c>
      <c r="C282" s="1176">
        <v>16147.969607843137</v>
      </c>
      <c r="D282" s="1176">
        <v>16511.334313725492</v>
      </c>
      <c r="E282" s="1297">
        <v>16470.929</v>
      </c>
      <c r="F282" s="1297">
        <v>16841.561000000002</v>
      </c>
      <c r="G282" s="1298">
        <v>-2.2006986169512519</v>
      </c>
      <c r="H282" s="1299">
        <v>215</v>
      </c>
      <c r="I282" s="1299">
        <v>1.4629542236904172</v>
      </c>
      <c r="J282" s="1316">
        <v>30.597014925373134</v>
      </c>
      <c r="K282" s="1316">
        <v>7.1283095723014247</v>
      </c>
      <c r="L282" s="1317">
        <v>0.98996784073935373</v>
      </c>
    </row>
    <row r="283" spans="1:12">
      <c r="A283" s="1288" t="s">
        <v>20</v>
      </c>
      <c r="B283" s="1315" t="s">
        <v>34</v>
      </c>
      <c r="C283" s="1176">
        <v>17018.803921568626</v>
      </c>
      <c r="D283" s="1176">
        <v>16924.372549019608</v>
      </c>
      <c r="E283" s="1297">
        <v>17359.18</v>
      </c>
      <c r="F283" s="1297">
        <v>17262.86</v>
      </c>
      <c r="G283" s="1298">
        <v>0.55796084773901722</v>
      </c>
      <c r="H283" s="1299">
        <v>238.7</v>
      </c>
      <c r="I283" s="1299">
        <v>5.5260831122900091</v>
      </c>
      <c r="J283" s="1316">
        <v>-5.298013245033113</v>
      </c>
      <c r="K283" s="1316">
        <v>5.8248472505091655</v>
      </c>
      <c r="L283" s="1317">
        <v>-1.0922393275943625</v>
      </c>
    </row>
    <row r="284" spans="1:12" ht="16.5" thickBot="1">
      <c r="A284" s="1288" t="s">
        <v>20</v>
      </c>
      <c r="B284" s="1315" t="s">
        <v>35</v>
      </c>
      <c r="C284" s="1176">
        <v>17247.532352941176</v>
      </c>
      <c r="D284" s="1176" t="s">
        <v>176</v>
      </c>
      <c r="E284" s="1297">
        <v>17592.483</v>
      </c>
      <c r="F284" s="1297" t="s">
        <v>176</v>
      </c>
      <c r="G284" s="1298" t="s">
        <v>71</v>
      </c>
      <c r="H284" s="1299">
        <v>267.2</v>
      </c>
      <c r="I284" s="1299" t="s">
        <v>71</v>
      </c>
      <c r="J284" s="1316" t="s">
        <v>71</v>
      </c>
      <c r="K284" s="1316">
        <v>1.1812627291242364</v>
      </c>
      <c r="L284" s="1317" t="s">
        <v>71</v>
      </c>
    </row>
    <row r="285" spans="1:12" ht="16.5" thickBot="1">
      <c r="A285" s="1329"/>
      <c r="B285" s="1330"/>
      <c r="C285" s="1331"/>
      <c r="D285" s="1331"/>
      <c r="E285" s="1331"/>
      <c r="F285" s="1331"/>
      <c r="G285" s="1332"/>
      <c r="H285" s="1333"/>
      <c r="I285" s="1333"/>
      <c r="J285" s="1333"/>
      <c r="K285" s="1333"/>
      <c r="L285" s="1334"/>
    </row>
    <row r="286" spans="1:12">
      <c r="A286" s="1308" t="s">
        <v>87</v>
      </c>
      <c r="B286" s="1318" t="s">
        <v>21</v>
      </c>
      <c r="C286" s="1179">
        <v>23073.174977765007</v>
      </c>
      <c r="D286" s="1179">
        <v>23099.111901960783</v>
      </c>
      <c r="E286" s="1319">
        <v>23534.638477320306</v>
      </c>
      <c r="F286" s="1319">
        <v>23561.094140000001</v>
      </c>
      <c r="G286" s="1320">
        <v>-0.1122853740259059</v>
      </c>
      <c r="H286" s="1321">
        <v>349.48780487804879</v>
      </c>
      <c r="I286" s="1321">
        <v>2.1571879090610921</v>
      </c>
      <c r="J286" s="1322">
        <v>7.8947368421052628</v>
      </c>
      <c r="K286" s="1322">
        <v>1.6700610997963341</v>
      </c>
      <c r="L286" s="1323">
        <v>-7.0662674825745508E-2</v>
      </c>
    </row>
    <row r="287" spans="1:12">
      <c r="A287" s="1288" t="s">
        <v>87</v>
      </c>
      <c r="B287" s="1315" t="s">
        <v>22</v>
      </c>
      <c r="C287" s="1176" t="s">
        <v>176</v>
      </c>
      <c r="D287" s="1176" t="s">
        <v>176</v>
      </c>
      <c r="E287" s="1297" t="s">
        <v>176</v>
      </c>
      <c r="F287" s="1297" t="s">
        <v>176</v>
      </c>
      <c r="G287" s="1298" t="s">
        <v>71</v>
      </c>
      <c r="H287" s="1299" t="s">
        <v>176</v>
      </c>
      <c r="I287" s="1299" t="s">
        <v>71</v>
      </c>
      <c r="J287" s="1316" t="s">
        <v>71</v>
      </c>
      <c r="K287" s="1316">
        <v>0.2443991853360489</v>
      </c>
      <c r="L287" s="1317" t="s">
        <v>71</v>
      </c>
    </row>
    <row r="288" spans="1:12">
      <c r="A288" s="1288" t="s">
        <v>87</v>
      </c>
      <c r="B288" s="1315" t="s">
        <v>23</v>
      </c>
      <c r="C288" s="1176">
        <v>22813.880392156861</v>
      </c>
      <c r="D288" s="1176">
        <v>22655.15</v>
      </c>
      <c r="E288" s="1297">
        <v>23270.157999999999</v>
      </c>
      <c r="F288" s="1297">
        <v>23108.253000000001</v>
      </c>
      <c r="G288" s="1298">
        <v>0.70063712735012385</v>
      </c>
      <c r="H288" s="1299">
        <v>349</v>
      </c>
      <c r="I288" s="1299">
        <v>1.512507271669572</v>
      </c>
      <c r="J288" s="1316">
        <v>0</v>
      </c>
      <c r="K288" s="1316">
        <v>0.85539714867617112</v>
      </c>
      <c r="L288" s="1317">
        <v>-0.10658177940445202</v>
      </c>
    </row>
    <row r="289" spans="1:12">
      <c r="A289" s="1288" t="s">
        <v>87</v>
      </c>
      <c r="B289" s="1315" t="s">
        <v>30</v>
      </c>
      <c r="C289" s="1176">
        <v>23607.77156862745</v>
      </c>
      <c r="D289" s="1176" t="s">
        <v>176</v>
      </c>
      <c r="E289" s="1297">
        <v>24079.927</v>
      </c>
      <c r="F289" s="1297" t="s">
        <v>176</v>
      </c>
      <c r="G289" s="1298" t="s">
        <v>71</v>
      </c>
      <c r="H289" s="1299">
        <v>380</v>
      </c>
      <c r="I289" s="1299" t="s">
        <v>71</v>
      </c>
      <c r="J289" s="1316" t="s">
        <v>71</v>
      </c>
      <c r="K289" s="1316">
        <v>0.57026476578411411</v>
      </c>
      <c r="L289" s="1317" t="s">
        <v>71</v>
      </c>
    </row>
    <row r="290" spans="1:12">
      <c r="A290" s="1308" t="s">
        <v>87</v>
      </c>
      <c r="B290" s="1318" t="s">
        <v>24</v>
      </c>
      <c r="C290" s="1179">
        <v>22394.663999061391</v>
      </c>
      <c r="D290" s="1179">
        <v>22202.675589543498</v>
      </c>
      <c r="E290" s="1319">
        <v>22842.557279042619</v>
      </c>
      <c r="F290" s="1319">
        <v>22646.729101334367</v>
      </c>
      <c r="G290" s="1320">
        <v>0.86470843905097816</v>
      </c>
      <c r="H290" s="1321">
        <v>302.27647058823527</v>
      </c>
      <c r="I290" s="1321">
        <v>-2.3824734042734645</v>
      </c>
      <c r="J290" s="1322">
        <v>1.7964071856287425</v>
      </c>
      <c r="K290" s="1322">
        <v>6.9246435845213856</v>
      </c>
      <c r="L290" s="1323">
        <v>-0.7253793197388072</v>
      </c>
    </row>
    <row r="291" spans="1:12">
      <c r="A291" s="1288" t="s">
        <v>87</v>
      </c>
      <c r="B291" s="1315" t="s">
        <v>25</v>
      </c>
      <c r="C291" s="1176">
        <v>21794.689215686274</v>
      </c>
      <c r="D291" s="1176">
        <v>21712.73431372549</v>
      </c>
      <c r="E291" s="1297">
        <v>22230.582999999999</v>
      </c>
      <c r="F291" s="1297">
        <v>22146.989000000001</v>
      </c>
      <c r="G291" s="1298">
        <v>0.37745085799246714</v>
      </c>
      <c r="H291" s="1299">
        <v>272.89999999999998</v>
      </c>
      <c r="I291" s="1299">
        <v>-5.1772063933287118</v>
      </c>
      <c r="J291" s="1316">
        <v>133.33333333333331</v>
      </c>
      <c r="K291" s="1316">
        <v>0.85539714867617112</v>
      </c>
      <c r="L291" s="1317">
        <v>0.44312046521304693</v>
      </c>
    </row>
    <row r="292" spans="1:12">
      <c r="A292" s="1288" t="s">
        <v>87</v>
      </c>
      <c r="B292" s="1315" t="s">
        <v>26</v>
      </c>
      <c r="C292" s="1176">
        <v>22325.004901960783</v>
      </c>
      <c r="D292" s="1176">
        <v>22380.480392156864</v>
      </c>
      <c r="E292" s="1297">
        <v>22771.505000000001</v>
      </c>
      <c r="F292" s="1297">
        <v>22828.09</v>
      </c>
      <c r="G292" s="1298">
        <v>-0.24787443890399558</v>
      </c>
      <c r="H292" s="1299">
        <v>299.7</v>
      </c>
      <c r="I292" s="1299">
        <v>-0.76158940397351371</v>
      </c>
      <c r="J292" s="1316">
        <v>-6.6115702479338845</v>
      </c>
      <c r="K292" s="1316">
        <v>4.6028513238289204</v>
      </c>
      <c r="L292" s="1317">
        <v>-0.93997964273085977</v>
      </c>
    </row>
    <row r="293" spans="1:12">
      <c r="A293" s="1288" t="s">
        <v>87</v>
      </c>
      <c r="B293" s="1315" t="s">
        <v>31</v>
      </c>
      <c r="C293" s="1176">
        <v>22886.369607843139</v>
      </c>
      <c r="D293" s="1176">
        <v>21787.092156862745</v>
      </c>
      <c r="E293" s="1297">
        <v>23344.097000000002</v>
      </c>
      <c r="F293" s="1297">
        <v>22222.833999999999</v>
      </c>
      <c r="G293" s="1298">
        <v>5.0455445961572805</v>
      </c>
      <c r="H293" s="1299">
        <v>327.5</v>
      </c>
      <c r="I293" s="1299">
        <v>-3.6764705882352944</v>
      </c>
      <c r="J293" s="1316">
        <v>-2.7027027027027026</v>
      </c>
      <c r="K293" s="1316">
        <v>1.4663951120162932</v>
      </c>
      <c r="L293" s="1317">
        <v>-0.22852014222099482</v>
      </c>
    </row>
    <row r="294" spans="1:12">
      <c r="A294" s="1308" t="s">
        <v>87</v>
      </c>
      <c r="B294" s="1318" t="s">
        <v>27</v>
      </c>
      <c r="C294" s="1179">
        <v>20075.647104964897</v>
      </c>
      <c r="D294" s="1179">
        <v>19798.382102814361</v>
      </c>
      <c r="E294" s="1319">
        <v>20477.160047064197</v>
      </c>
      <c r="F294" s="1319">
        <v>20363.722789617073</v>
      </c>
      <c r="G294" s="1320">
        <v>0.55705559645980951</v>
      </c>
      <c r="H294" s="1321">
        <v>276.14258675078861</v>
      </c>
      <c r="I294" s="1321">
        <v>-2.6165843606269883</v>
      </c>
      <c r="J294" s="1322">
        <v>36.051502145922747</v>
      </c>
      <c r="K294" s="1322">
        <v>12.912423625254583</v>
      </c>
      <c r="L294" s="1323">
        <v>2.2390383755981471</v>
      </c>
    </row>
    <row r="295" spans="1:12">
      <c r="A295" s="1288" t="s">
        <v>87</v>
      </c>
      <c r="B295" s="1315" t="s">
        <v>28</v>
      </c>
      <c r="C295" s="1176">
        <v>19947.537254901963</v>
      </c>
      <c r="D295" s="1176">
        <v>19669.143137254905</v>
      </c>
      <c r="E295" s="1297">
        <v>20346.488000000001</v>
      </c>
      <c r="F295" s="1297">
        <v>20062.526000000002</v>
      </c>
      <c r="G295" s="1298">
        <v>1.415385081619331</v>
      </c>
      <c r="H295" s="1299">
        <v>244</v>
      </c>
      <c r="I295" s="1299">
        <v>-1.4141414141414141</v>
      </c>
      <c r="J295" s="1316">
        <v>62.5</v>
      </c>
      <c r="K295" s="1316">
        <v>2.6476578411405294</v>
      </c>
      <c r="L295" s="1317">
        <v>0.81531702574886644</v>
      </c>
    </row>
    <row r="296" spans="1:12">
      <c r="A296" s="1288" t="s">
        <v>87</v>
      </c>
      <c r="B296" s="1315" t="s">
        <v>29</v>
      </c>
      <c r="C296" s="1176">
        <v>21261.365686274512</v>
      </c>
      <c r="D296" s="1176">
        <v>21267.99705882353</v>
      </c>
      <c r="E296" s="1297">
        <v>21686.593000000001</v>
      </c>
      <c r="F296" s="1297">
        <v>21693.357</v>
      </c>
      <c r="G296" s="1298">
        <v>-3.1180052031592964E-2</v>
      </c>
      <c r="H296" s="1299">
        <v>281.5</v>
      </c>
      <c r="I296" s="1299">
        <v>-2.3925104022191324</v>
      </c>
      <c r="J296" s="1299">
        <v>32.544378698224854</v>
      </c>
      <c r="K296" s="1299">
        <v>9.1242362525458258</v>
      </c>
      <c r="L296" s="1300">
        <v>1.3825963075160503</v>
      </c>
    </row>
    <row r="297" spans="1:12" ht="16.5" thickBot="1">
      <c r="A297" s="1343" t="s">
        <v>87</v>
      </c>
      <c r="B297" s="1344" t="s">
        <v>32</v>
      </c>
      <c r="C297" s="1177">
        <v>11637.179411764706</v>
      </c>
      <c r="D297" s="1177">
        <v>11637.179411764706</v>
      </c>
      <c r="E297" s="1303">
        <v>11869.923000000001</v>
      </c>
      <c r="F297" s="1303">
        <v>12042.790999999999</v>
      </c>
      <c r="G297" s="1304">
        <v>-1.435447978794937</v>
      </c>
      <c r="H297" s="1305">
        <v>307.89999999999998</v>
      </c>
      <c r="I297" s="1305">
        <v>-0.54909560723515671</v>
      </c>
      <c r="J297" s="1305">
        <v>16.666666666666664</v>
      </c>
      <c r="K297" s="1305">
        <v>2.5454545454545454</v>
      </c>
      <c r="L297" s="1306">
        <v>0.57662763815347895</v>
      </c>
    </row>
    <row r="298" spans="1:12">
      <c r="G298" s="1346"/>
      <c r="H298" s="1346"/>
      <c r="I298" s="1346"/>
      <c r="J298" s="1346"/>
      <c r="K298" s="1346"/>
      <c r="L298" s="1346"/>
    </row>
    <row r="299" spans="1:12">
      <c r="G299" s="1346"/>
      <c r="H299" s="1346"/>
      <c r="I299" s="1346"/>
      <c r="J299" s="1346"/>
      <c r="K299" s="1346"/>
      <c r="L299" s="1346"/>
    </row>
    <row r="300" spans="1:12">
      <c r="G300" s="1346"/>
      <c r="H300" s="1346"/>
      <c r="I300" s="1346"/>
      <c r="J300" s="1346"/>
      <c r="K300" s="1346"/>
      <c r="L300" s="1346"/>
    </row>
    <row r="301" spans="1:12">
      <c r="G301" s="1346"/>
      <c r="H301" s="1346"/>
      <c r="I301" s="1346"/>
      <c r="J301" s="1346"/>
      <c r="K301" s="1346"/>
      <c r="L301" s="1346"/>
    </row>
    <row r="302" spans="1:12">
      <c r="G302" s="1346"/>
      <c r="H302" s="1346"/>
      <c r="I302" s="1346"/>
      <c r="J302" s="1346"/>
      <c r="K302" s="1346"/>
      <c r="L302" s="1346"/>
    </row>
    <row r="303" spans="1:12">
      <c r="G303" s="1346"/>
      <c r="H303" s="1346"/>
      <c r="I303" s="1346"/>
      <c r="J303" s="1346"/>
      <c r="K303" s="1346"/>
      <c r="L303" s="1346"/>
    </row>
    <row r="304" spans="1:12">
      <c r="G304" s="1346"/>
      <c r="H304" s="1346"/>
      <c r="I304" s="1346"/>
      <c r="J304" s="1346"/>
      <c r="K304" s="1346"/>
      <c r="L304" s="1346"/>
    </row>
    <row r="305" spans="7:12">
      <c r="G305" s="1346"/>
      <c r="H305" s="1346"/>
      <c r="I305" s="1346"/>
      <c r="J305" s="1346"/>
      <c r="K305" s="1346"/>
      <c r="L305" s="1346"/>
    </row>
    <row r="306" spans="7:12">
      <c r="G306" s="1346"/>
      <c r="H306" s="1346"/>
      <c r="I306" s="1346"/>
      <c r="J306" s="1346"/>
      <c r="K306" s="1346"/>
      <c r="L306" s="1346"/>
    </row>
    <row r="307" spans="7:12">
      <c r="G307" s="1346"/>
      <c r="H307" s="1346"/>
      <c r="I307" s="1346"/>
      <c r="J307" s="1346"/>
      <c r="K307" s="1346"/>
      <c r="L307" s="1346"/>
    </row>
    <row r="308" spans="7:12">
      <c r="G308" s="1346"/>
      <c r="H308" s="1346"/>
      <c r="I308" s="1346"/>
      <c r="J308" s="1346"/>
      <c r="K308" s="1346"/>
      <c r="L308" s="1346"/>
    </row>
    <row r="309" spans="7:12">
      <c r="G309" s="1346"/>
      <c r="H309" s="1346"/>
      <c r="I309" s="1346"/>
      <c r="J309" s="1346"/>
      <c r="K309" s="1346"/>
      <c r="L309" s="1346"/>
    </row>
    <row r="310" spans="7:12">
      <c r="G310" s="1346"/>
      <c r="H310" s="1346"/>
      <c r="I310" s="1346"/>
      <c r="J310" s="1346"/>
      <c r="K310" s="1346"/>
      <c r="L310" s="1346"/>
    </row>
    <row r="311" spans="7:12">
      <c r="G311" s="1346"/>
      <c r="H311" s="1346"/>
      <c r="I311" s="1346"/>
      <c r="J311" s="1346"/>
      <c r="K311" s="1346"/>
      <c r="L311" s="1346"/>
    </row>
    <row r="312" spans="7:12">
      <c r="G312" s="1346"/>
      <c r="H312" s="1346"/>
      <c r="I312" s="1346"/>
      <c r="J312" s="1346"/>
      <c r="K312" s="1346"/>
      <c r="L312" s="1346"/>
    </row>
    <row r="313" spans="7:12">
      <c r="G313" s="1346"/>
      <c r="H313" s="1346"/>
      <c r="I313" s="1346"/>
      <c r="J313" s="1346"/>
      <c r="K313" s="1346"/>
      <c r="L313" s="1346"/>
    </row>
    <row r="314" spans="7:12">
      <c r="G314" s="1346"/>
      <c r="H314" s="1346"/>
      <c r="I314" s="1346"/>
      <c r="J314" s="1346"/>
      <c r="K314" s="1346"/>
      <c r="L314" s="1346"/>
    </row>
    <row r="315" spans="7:12">
      <c r="G315" s="1346"/>
      <c r="H315" s="1346"/>
      <c r="I315" s="1346"/>
      <c r="J315" s="1346"/>
      <c r="K315" s="1346"/>
      <c r="L315" s="1346"/>
    </row>
    <row r="316" spans="7:12">
      <c r="G316" s="1346"/>
      <c r="H316" s="1346"/>
      <c r="I316" s="1346"/>
      <c r="J316" s="1346"/>
      <c r="K316" s="1346"/>
      <c r="L316" s="1346"/>
    </row>
    <row r="317" spans="7:12">
      <c r="G317" s="1346"/>
      <c r="H317" s="1346"/>
      <c r="I317" s="1346"/>
      <c r="J317" s="1346"/>
      <c r="K317" s="1346"/>
      <c r="L317" s="1346"/>
    </row>
    <row r="318" spans="7:12">
      <c r="G318" s="1346"/>
      <c r="H318" s="1346"/>
      <c r="I318" s="1346"/>
      <c r="J318" s="1346"/>
      <c r="K318" s="1346"/>
      <c r="L318" s="1346"/>
    </row>
    <row r="319" spans="7:12">
      <c r="G319" s="1346"/>
      <c r="H319" s="1346"/>
      <c r="I319" s="1346"/>
      <c r="J319" s="1346"/>
      <c r="K319" s="1346"/>
      <c r="L319" s="1346"/>
    </row>
    <row r="320" spans="7:12">
      <c r="G320" s="1346"/>
      <c r="H320" s="1346"/>
      <c r="I320" s="1346"/>
      <c r="J320" s="1346"/>
      <c r="K320" s="1346"/>
      <c r="L320" s="1346"/>
    </row>
    <row r="321" spans="7:12">
      <c r="G321" s="1346"/>
      <c r="H321" s="1346"/>
      <c r="I321" s="1346"/>
      <c r="J321" s="1346"/>
      <c r="K321" s="1346"/>
      <c r="L321" s="1346"/>
    </row>
    <row r="322" spans="7:12">
      <c r="G322" s="1346"/>
      <c r="H322" s="1346"/>
      <c r="I322" s="1346"/>
      <c r="J322" s="1346"/>
      <c r="K322" s="1346"/>
      <c r="L322" s="1346"/>
    </row>
    <row r="323" spans="7:12">
      <c r="G323" s="1346"/>
      <c r="H323" s="1346"/>
      <c r="I323" s="1346"/>
      <c r="J323" s="1346"/>
      <c r="K323" s="1346"/>
      <c r="L323" s="1346"/>
    </row>
    <row r="324" spans="7:12">
      <c r="G324" s="1346"/>
      <c r="H324" s="1346"/>
      <c r="I324" s="1346"/>
      <c r="J324" s="1346"/>
      <c r="K324" s="1346"/>
      <c r="L324" s="1346"/>
    </row>
    <row r="325" spans="7:12">
      <c r="G325" s="1346"/>
      <c r="H325" s="1346"/>
      <c r="I325" s="1346"/>
      <c r="J325" s="1346"/>
      <c r="K325" s="1346"/>
      <c r="L325" s="1346"/>
    </row>
    <row r="326" spans="7:12">
      <c r="G326" s="1346"/>
      <c r="H326" s="1346"/>
      <c r="I326" s="1346"/>
      <c r="J326" s="1346"/>
      <c r="K326" s="1346"/>
      <c r="L326" s="1346"/>
    </row>
    <row r="327" spans="7:12">
      <c r="G327" s="1346"/>
      <c r="H327" s="1346"/>
      <c r="I327" s="1346"/>
      <c r="J327" s="1346"/>
      <c r="K327" s="1346"/>
      <c r="L327" s="1346"/>
    </row>
    <row r="328" spans="7:12">
      <c r="G328" s="1346"/>
      <c r="H328" s="1346"/>
      <c r="I328" s="1346"/>
      <c r="J328" s="1346"/>
      <c r="K328" s="1346"/>
      <c r="L328" s="1346"/>
    </row>
    <row r="329" spans="7:12">
      <c r="G329" s="1346"/>
      <c r="H329" s="1346"/>
      <c r="I329" s="1346"/>
      <c r="J329" s="1346"/>
      <c r="K329" s="1346"/>
      <c r="L329" s="1346"/>
    </row>
    <row r="330" spans="7:12">
      <c r="G330" s="1346"/>
      <c r="H330" s="1346"/>
      <c r="I330" s="1346"/>
      <c r="J330" s="1346"/>
      <c r="K330" s="1346"/>
      <c r="L330" s="1346"/>
    </row>
    <row r="331" spans="7:12">
      <c r="G331" s="1346"/>
      <c r="H331" s="1346"/>
      <c r="I331" s="1346"/>
      <c r="J331" s="1346"/>
      <c r="K331" s="1346"/>
      <c r="L331" s="1346"/>
    </row>
    <row r="332" spans="7:12">
      <c r="G332" s="1346"/>
      <c r="H332" s="1346"/>
      <c r="I332" s="1346"/>
      <c r="J332" s="1346"/>
      <c r="K332" s="1346"/>
      <c r="L332" s="1346"/>
    </row>
    <row r="333" spans="7:12">
      <c r="G333" s="1346"/>
      <c r="H333" s="1346"/>
      <c r="I333" s="1346"/>
      <c r="J333" s="1346"/>
      <c r="K333" s="1346"/>
      <c r="L333" s="1346"/>
    </row>
    <row r="334" spans="7:12">
      <c r="G334" s="1346"/>
      <c r="H334" s="1346"/>
      <c r="I334" s="1346"/>
      <c r="J334" s="1346"/>
      <c r="K334" s="1346"/>
      <c r="L334" s="1346"/>
    </row>
    <row r="335" spans="7:12">
      <c r="G335" s="1346"/>
      <c r="H335" s="1346"/>
      <c r="I335" s="1346"/>
      <c r="J335" s="1346"/>
      <c r="K335" s="1346"/>
      <c r="L335" s="1346"/>
    </row>
    <row r="336" spans="7:12">
      <c r="G336" s="1346"/>
      <c r="H336" s="1346"/>
      <c r="I336" s="1346"/>
      <c r="J336" s="1346"/>
      <c r="K336" s="1346"/>
      <c r="L336" s="1346"/>
    </row>
    <row r="337" spans="7:12">
      <c r="G337" s="1346"/>
      <c r="H337" s="1346"/>
      <c r="I337" s="1346"/>
      <c r="J337" s="1346"/>
      <c r="K337" s="1346"/>
      <c r="L337" s="1346"/>
    </row>
    <row r="338" spans="7:12">
      <c r="G338" s="1346"/>
      <c r="H338" s="1346"/>
      <c r="I338" s="1346"/>
      <c r="J338" s="1346"/>
      <c r="K338" s="1346"/>
      <c r="L338" s="1346"/>
    </row>
    <row r="339" spans="7:12">
      <c r="G339" s="1346"/>
      <c r="H339" s="1346"/>
      <c r="I339" s="1346"/>
      <c r="J339" s="1346"/>
      <c r="K339" s="1346"/>
      <c r="L339" s="1346"/>
    </row>
    <row r="340" spans="7:12">
      <c r="G340" s="1346"/>
      <c r="H340" s="1346"/>
      <c r="I340" s="1346"/>
      <c r="J340" s="1346"/>
      <c r="K340" s="1346"/>
      <c r="L340" s="1346"/>
    </row>
    <row r="341" spans="7:12">
      <c r="G341" s="1346"/>
      <c r="H341" s="1346"/>
      <c r="I341" s="1346"/>
      <c r="J341" s="1346"/>
      <c r="K341" s="1346"/>
      <c r="L341" s="1346"/>
    </row>
    <row r="342" spans="7:12">
      <c r="G342" s="1346"/>
      <c r="H342" s="1346"/>
      <c r="I342" s="1346"/>
      <c r="J342" s="1346"/>
      <c r="K342" s="1346"/>
      <c r="L342" s="1346"/>
    </row>
    <row r="343" spans="7:12">
      <c r="G343" s="1346"/>
      <c r="H343" s="1346"/>
      <c r="I343" s="1346"/>
      <c r="J343" s="1346"/>
      <c r="K343" s="1346"/>
      <c r="L343" s="1346"/>
    </row>
    <row r="344" spans="7:12">
      <c r="G344" s="1346"/>
      <c r="H344" s="1346"/>
      <c r="I344" s="1346"/>
      <c r="J344" s="1346"/>
      <c r="K344" s="1346"/>
      <c r="L344" s="1346"/>
    </row>
    <row r="345" spans="7:12">
      <c r="G345" s="1346"/>
      <c r="H345" s="1346"/>
      <c r="I345" s="1346"/>
      <c r="J345" s="1346"/>
      <c r="K345" s="1346"/>
      <c r="L345" s="1346"/>
    </row>
    <row r="346" spans="7:12">
      <c r="G346" s="1346"/>
      <c r="H346" s="1346"/>
      <c r="I346" s="1346"/>
      <c r="J346" s="1346"/>
      <c r="K346" s="1346"/>
      <c r="L346" s="1346"/>
    </row>
    <row r="347" spans="7:12">
      <c r="G347" s="1346"/>
      <c r="H347" s="1346"/>
      <c r="I347" s="1346"/>
      <c r="J347" s="1346"/>
      <c r="K347" s="1346"/>
      <c r="L347" s="1346"/>
    </row>
    <row r="348" spans="7:12">
      <c r="G348" s="1346"/>
      <c r="H348" s="1346"/>
      <c r="I348" s="1346"/>
      <c r="J348" s="1346"/>
      <c r="K348" s="1346"/>
      <c r="L348" s="1346"/>
    </row>
    <row r="349" spans="7:12">
      <c r="G349" s="1346"/>
      <c r="H349" s="1346"/>
      <c r="I349" s="1346"/>
      <c r="J349" s="1346"/>
      <c r="K349" s="1346"/>
      <c r="L349" s="1346"/>
    </row>
    <row r="350" spans="7:12">
      <c r="G350" s="1346"/>
      <c r="H350" s="1346"/>
      <c r="I350" s="1346"/>
      <c r="J350" s="1346"/>
      <c r="K350" s="1346"/>
      <c r="L350" s="1346"/>
    </row>
    <row r="351" spans="7:12">
      <c r="G351" s="1346"/>
      <c r="H351" s="1346"/>
      <c r="I351" s="1346"/>
      <c r="J351" s="1346"/>
      <c r="K351" s="1346"/>
      <c r="L351" s="1346"/>
    </row>
    <row r="352" spans="7:12">
      <c r="G352" s="1346"/>
      <c r="H352" s="1346"/>
      <c r="I352" s="1346"/>
      <c r="J352" s="1346"/>
      <c r="K352" s="1346"/>
      <c r="L352" s="1346"/>
    </row>
    <row r="353" spans="7:12">
      <c r="G353" s="1346"/>
      <c r="H353" s="1346"/>
      <c r="I353" s="1346"/>
      <c r="J353" s="1346"/>
      <c r="K353" s="1346"/>
      <c r="L353" s="1346"/>
    </row>
    <row r="354" spans="7:12">
      <c r="G354" s="1346"/>
      <c r="H354" s="1346"/>
      <c r="I354" s="1346"/>
      <c r="J354" s="1346"/>
      <c r="K354" s="1346"/>
      <c r="L354" s="1346"/>
    </row>
    <row r="355" spans="7:12">
      <c r="G355" s="1346"/>
      <c r="H355" s="1346"/>
      <c r="I355" s="1346"/>
      <c r="J355" s="1346"/>
      <c r="K355" s="1346"/>
      <c r="L355" s="1346"/>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34" sqref="AE34"/>
    </sheetView>
  </sheetViews>
  <sheetFormatPr defaultColWidth="9.42578125" defaultRowHeight="12.75"/>
  <cols>
    <col min="1" max="1" width="17.42578125" style="741" customWidth="1"/>
    <col min="2" max="2" width="1" style="741" customWidth="1"/>
    <col min="3" max="7" width="7.42578125" style="741" customWidth="1"/>
    <col min="8" max="8" width="7.7109375" style="741" customWidth="1"/>
    <col min="9" max="9" width="0.5703125" style="741" customWidth="1"/>
    <col min="10" max="15" width="7.42578125" style="741" customWidth="1"/>
    <col min="16" max="16" width="0.5703125" style="741" customWidth="1"/>
    <col min="17" max="22" width="7.42578125" style="741" customWidth="1"/>
    <col min="23" max="23" width="0.5703125" style="741" customWidth="1"/>
    <col min="24" max="24" width="7" style="741" customWidth="1"/>
    <col min="25" max="26" width="7.42578125" style="741" customWidth="1"/>
    <col min="27" max="27" width="9.42578125" style="741" customWidth="1"/>
    <col min="28" max="29" width="2.5703125" style="741" customWidth="1"/>
    <col min="30" max="31" width="9.42578125" style="741" customWidth="1"/>
    <col min="32" max="33" width="9.42578125" style="741"/>
    <col min="34" max="34" width="3.42578125" style="741" customWidth="1"/>
    <col min="35" max="16384" width="9.42578125" style="741"/>
  </cols>
  <sheetData>
    <row r="1" spans="1:35" s="729" customFormat="1" ht="56.1" customHeight="1">
      <c r="A1" s="810" t="s">
        <v>387</v>
      </c>
      <c r="B1" s="811"/>
      <c r="C1" s="811"/>
      <c r="D1" s="812"/>
      <c r="E1" s="812"/>
      <c r="F1" s="811"/>
      <c r="G1" s="811"/>
      <c r="H1" s="811"/>
      <c r="I1" s="811"/>
      <c r="J1" s="811"/>
      <c r="K1" s="811"/>
      <c r="L1" s="811"/>
      <c r="M1" s="811"/>
      <c r="N1" s="811"/>
      <c r="O1" s="811"/>
      <c r="P1" s="811"/>
      <c r="Q1" s="811"/>
      <c r="R1" s="811"/>
      <c r="S1" s="811"/>
      <c r="T1" s="811"/>
      <c r="U1" s="811"/>
      <c r="V1" s="811"/>
      <c r="W1" s="811"/>
      <c r="X1" s="811"/>
      <c r="Y1" s="811"/>
      <c r="Z1" s="813"/>
      <c r="AA1" s="813" t="s">
        <v>392</v>
      </c>
      <c r="AD1" s="730">
        <v>1</v>
      </c>
      <c r="AE1" s="730"/>
      <c r="AF1" s="730"/>
      <c r="AG1" s="730">
        <v>0</v>
      </c>
      <c r="AH1" s="730">
        <v>0</v>
      </c>
      <c r="AI1" s="730">
        <v>0</v>
      </c>
    </row>
    <row r="2" spans="1:35" s="732" customFormat="1" ht="18" customHeight="1">
      <c r="A2" s="814"/>
      <c r="B2" s="815"/>
      <c r="C2" s="815"/>
      <c r="D2" s="816"/>
      <c r="E2" s="816"/>
      <c r="F2" s="815"/>
      <c r="G2" s="815"/>
      <c r="H2" s="815"/>
      <c r="I2" s="815"/>
      <c r="J2" s="815"/>
      <c r="K2" s="815"/>
      <c r="L2" s="815"/>
      <c r="M2" s="815"/>
      <c r="N2" s="815"/>
      <c r="O2" s="815"/>
      <c r="P2" s="815"/>
      <c r="Q2" s="815"/>
      <c r="R2" s="815"/>
      <c r="S2" s="815"/>
      <c r="T2" s="815"/>
      <c r="U2" s="815"/>
      <c r="V2" s="815"/>
      <c r="W2" s="815"/>
      <c r="X2" s="815"/>
      <c r="Y2" s="815"/>
      <c r="Z2" s="731"/>
      <c r="AA2" s="817" t="s">
        <v>483</v>
      </c>
      <c r="AD2" s="733"/>
      <c r="AF2" s="734"/>
    </row>
    <row r="3" spans="1:35" s="729" customFormat="1" ht="15" customHeight="1">
      <c r="A3" s="735"/>
      <c r="B3" s="736"/>
      <c r="C3" s="737"/>
      <c r="D3" s="738"/>
      <c r="E3" s="738"/>
      <c r="F3" s="737"/>
      <c r="G3" s="737"/>
      <c r="H3" s="737"/>
      <c r="I3" s="737"/>
      <c r="J3" s="737"/>
      <c r="K3" s="737"/>
      <c r="L3" s="737"/>
      <c r="M3" s="737"/>
      <c r="N3" s="739"/>
      <c r="Y3" s="740"/>
      <c r="Z3" s="741"/>
      <c r="AA3" s="742"/>
    </row>
    <row r="4" spans="1:35" ht="15">
      <c r="A4" s="735"/>
      <c r="Y4" s="1392">
        <v>11</v>
      </c>
      <c r="Z4" s="1392"/>
      <c r="AA4" s="1392"/>
    </row>
    <row r="5" spans="1:35" s="745" customFormat="1" ht="15.75">
      <c r="A5" s="743" t="s">
        <v>484</v>
      </c>
      <c r="B5" s="744"/>
      <c r="C5" s="744"/>
      <c r="D5" s="744"/>
      <c r="E5" s="744"/>
      <c r="F5" s="744"/>
      <c r="G5" s="744"/>
      <c r="H5" s="744"/>
      <c r="I5" s="744"/>
      <c r="J5" s="744"/>
      <c r="Y5" s="1185"/>
      <c r="Z5" s="1186" t="s">
        <v>393</v>
      </c>
      <c r="AA5" s="1187">
        <v>44998</v>
      </c>
      <c r="AE5" s="1188"/>
      <c r="AF5" s="1188"/>
      <c r="AG5" s="1188"/>
      <c r="AH5" s="1188"/>
      <c r="AI5" s="1188"/>
    </row>
    <row r="6" spans="1:35">
      <c r="Y6" s="1185"/>
      <c r="Z6" s="1189" t="s">
        <v>394</v>
      </c>
      <c r="AA6" s="1190">
        <v>45004</v>
      </c>
      <c r="AE6" s="729"/>
      <c r="AF6" s="729"/>
      <c r="AG6" s="729"/>
      <c r="AH6" s="729"/>
      <c r="AI6" s="729"/>
    </row>
    <row r="7" spans="1:35" s="746" customFormat="1" ht="15.75">
      <c r="A7" s="1393" t="s">
        <v>395</v>
      </c>
      <c r="B7" s="1393"/>
      <c r="C7" s="1393"/>
      <c r="D7" s="1393"/>
      <c r="E7" s="1393"/>
      <c r="F7" s="1393"/>
      <c r="G7" s="1393"/>
      <c r="H7" s="1393"/>
      <c r="I7" s="1393"/>
      <c r="J7" s="1393"/>
      <c r="K7" s="1393"/>
      <c r="L7" s="1393"/>
      <c r="M7" s="1393"/>
      <c r="N7" s="1393"/>
      <c r="O7" s="1393"/>
      <c r="P7" s="1393"/>
      <c r="Q7" s="1393"/>
      <c r="R7" s="1393"/>
      <c r="S7" s="1393"/>
      <c r="T7" s="1393"/>
      <c r="U7" s="1393"/>
      <c r="V7" s="1393"/>
      <c r="W7" s="1393"/>
      <c r="X7" s="1393"/>
      <c r="Y7" s="1393"/>
      <c r="Z7" s="1393"/>
      <c r="AA7" s="1351"/>
      <c r="AB7" s="1191"/>
      <c r="AC7" s="1191"/>
      <c r="AD7" s="1191"/>
      <c r="AE7" s="729"/>
      <c r="AF7" s="729"/>
      <c r="AG7" s="729"/>
      <c r="AH7" s="729"/>
      <c r="AI7" s="729"/>
    </row>
    <row r="8" spans="1:35" s="746" customFormat="1" ht="15.75">
      <c r="A8" s="1393" t="s">
        <v>396</v>
      </c>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51"/>
      <c r="AB8" s="1191"/>
      <c r="AC8" s="1191"/>
      <c r="AD8" s="1191"/>
      <c r="AE8" s="729"/>
      <c r="AF8" s="729"/>
      <c r="AG8" s="729"/>
      <c r="AH8" s="729"/>
      <c r="AI8" s="729"/>
    </row>
    <row r="9" spans="1:35" s="746" customFormat="1" ht="13.5" thickBot="1">
      <c r="A9" s="1192"/>
      <c r="B9" s="1192"/>
      <c r="C9" s="1193"/>
      <c r="D9" s="1193"/>
      <c r="E9" s="1193"/>
      <c r="F9" s="1193"/>
      <c r="G9" s="1193"/>
      <c r="H9" s="1194"/>
      <c r="I9" s="1193"/>
      <c r="J9" s="1193"/>
      <c r="K9" s="1193"/>
      <c r="L9" s="1193"/>
      <c r="M9" s="1193"/>
      <c r="N9" s="1193"/>
      <c r="O9" s="1193"/>
      <c r="P9" s="1193"/>
      <c r="Q9" s="1193"/>
      <c r="R9" s="1193"/>
      <c r="S9" s="1193"/>
      <c r="T9" s="1193"/>
      <c r="U9" s="1193"/>
      <c r="V9" s="1193"/>
      <c r="W9" s="1193"/>
      <c r="X9" s="1193"/>
      <c r="Y9" s="1193"/>
      <c r="Z9" s="1192"/>
      <c r="AA9" s="1192"/>
      <c r="AB9" s="1191"/>
      <c r="AC9" s="1191"/>
      <c r="AD9" s="1191"/>
      <c r="AE9" s="729"/>
      <c r="AF9" s="729"/>
      <c r="AG9" s="729"/>
      <c r="AH9" s="729"/>
      <c r="AI9" s="729"/>
    </row>
    <row r="10" spans="1:35" s="746" customFormat="1" ht="13.5" thickBot="1">
      <c r="A10" s="1195" t="s">
        <v>281</v>
      </c>
      <c r="B10" s="1192"/>
      <c r="C10" s="1394" t="s">
        <v>333</v>
      </c>
      <c r="D10" s="1395"/>
      <c r="E10" s="1395"/>
      <c r="F10" s="1395"/>
      <c r="G10" s="1395"/>
      <c r="H10" s="1396"/>
      <c r="I10" s="1193"/>
      <c r="J10" s="1394" t="s">
        <v>334</v>
      </c>
      <c r="K10" s="1395"/>
      <c r="L10" s="1395"/>
      <c r="M10" s="1395"/>
      <c r="N10" s="1395"/>
      <c r="O10" s="1396"/>
      <c r="P10" s="1193"/>
      <c r="Q10" s="1394" t="s">
        <v>335</v>
      </c>
      <c r="R10" s="1395"/>
      <c r="S10" s="1395"/>
      <c r="T10" s="1395"/>
      <c r="U10" s="1395"/>
      <c r="V10" s="1396"/>
      <c r="W10" s="1193"/>
      <c r="X10" s="1397" t="s">
        <v>336</v>
      </c>
      <c r="Y10" s="1398"/>
      <c r="Z10" s="1398"/>
      <c r="AA10" s="1399"/>
      <c r="AB10" s="1191"/>
      <c r="AC10" s="1191"/>
      <c r="AD10" s="1191"/>
      <c r="AE10" s="729"/>
      <c r="AF10" s="729"/>
      <c r="AG10" s="729"/>
      <c r="AH10" s="729"/>
      <c r="AI10" s="729"/>
    </row>
    <row r="11" spans="1:35" s="746" customFormat="1" ht="12" customHeight="1">
      <c r="A11" s="1192"/>
      <c r="B11" s="1192"/>
      <c r="C11" s="1387" t="s">
        <v>282</v>
      </c>
      <c r="D11" s="1387" t="s">
        <v>283</v>
      </c>
      <c r="E11" s="1387" t="s">
        <v>284</v>
      </c>
      <c r="F11" s="1387" t="s">
        <v>285</v>
      </c>
      <c r="G11" s="1196" t="s">
        <v>328</v>
      </c>
      <c r="H11" s="1197"/>
      <c r="I11" s="1193"/>
      <c r="J11" s="1391" t="s">
        <v>286</v>
      </c>
      <c r="K11" s="1391" t="s">
        <v>287</v>
      </c>
      <c r="L11" s="1391" t="s">
        <v>288</v>
      </c>
      <c r="M11" s="1391" t="s">
        <v>285</v>
      </c>
      <c r="N11" s="1196" t="s">
        <v>328</v>
      </c>
      <c r="O11" s="1196"/>
      <c r="P11" s="1193"/>
      <c r="Q11" s="1387" t="s">
        <v>282</v>
      </c>
      <c r="R11" s="1387" t="s">
        <v>283</v>
      </c>
      <c r="S11" s="1387" t="s">
        <v>284</v>
      </c>
      <c r="T11" s="1387" t="s">
        <v>285</v>
      </c>
      <c r="U11" s="1196" t="s">
        <v>328</v>
      </c>
      <c r="V11" s="1197"/>
      <c r="W11" s="1193"/>
      <c r="X11" s="1389" t="s">
        <v>289</v>
      </c>
      <c r="Y11" s="1198" t="s">
        <v>290</v>
      </c>
      <c r="Z11" s="1196" t="s">
        <v>328</v>
      </c>
      <c r="AA11" s="1196"/>
      <c r="AB11" s="1191"/>
      <c r="AC11" s="1191"/>
      <c r="AD11" s="1191"/>
      <c r="AE11" s="729"/>
      <c r="AF11" s="729"/>
      <c r="AG11" s="729"/>
      <c r="AH11" s="729"/>
      <c r="AI11" s="729"/>
    </row>
    <row r="12" spans="1:35" s="746" customFormat="1" ht="12" customHeight="1" thickBot="1">
      <c r="A12" s="1199" t="s">
        <v>329</v>
      </c>
      <c r="B12" s="1192"/>
      <c r="C12" s="1388"/>
      <c r="D12" s="1388"/>
      <c r="E12" s="1388"/>
      <c r="F12" s="1388"/>
      <c r="G12" s="1200" t="s">
        <v>330</v>
      </c>
      <c r="H12" s="1201" t="s">
        <v>291</v>
      </c>
      <c r="I12" s="1202"/>
      <c r="J12" s="1388"/>
      <c r="K12" s="1388"/>
      <c r="L12" s="1388"/>
      <c r="M12" s="1388"/>
      <c r="N12" s="1200" t="s">
        <v>330</v>
      </c>
      <c r="O12" s="1201" t="s">
        <v>291</v>
      </c>
      <c r="P12" s="1192"/>
      <c r="Q12" s="1388"/>
      <c r="R12" s="1388"/>
      <c r="S12" s="1388"/>
      <c r="T12" s="1388"/>
      <c r="U12" s="1200" t="s">
        <v>330</v>
      </c>
      <c r="V12" s="1201" t="s">
        <v>291</v>
      </c>
      <c r="W12" s="1192"/>
      <c r="X12" s="1390"/>
      <c r="Y12" s="1203" t="s">
        <v>292</v>
      </c>
      <c r="Z12" s="1200" t="s">
        <v>330</v>
      </c>
      <c r="AA12" s="1200" t="s">
        <v>291</v>
      </c>
      <c r="AB12" s="1191"/>
      <c r="AC12" s="1191"/>
      <c r="AD12" s="1191"/>
      <c r="AE12" s="1191"/>
    </row>
    <row r="13" spans="1:35" s="746" customFormat="1" ht="15.75" thickBot="1">
      <c r="A13" s="1204" t="s">
        <v>331</v>
      </c>
      <c r="B13" s="1192"/>
      <c r="C13" s="1205">
        <v>513.25400000000002</v>
      </c>
      <c r="D13" s="1206">
        <v>508.03100000000001</v>
      </c>
      <c r="E13" s="1207"/>
      <c r="F13" s="1208">
        <v>506.67899999999997</v>
      </c>
      <c r="G13" s="747">
        <v>-3.7970000000000255</v>
      </c>
      <c r="H13" s="748">
        <v>-7.4381557605058823E-3</v>
      </c>
      <c r="I13" s="1202"/>
      <c r="J13" s="1205">
        <v>413.04</v>
      </c>
      <c r="K13" s="1206">
        <v>531.86599999999999</v>
      </c>
      <c r="L13" s="1207">
        <v>550.19000000000005</v>
      </c>
      <c r="M13" s="1208">
        <v>540.13800000000003</v>
      </c>
      <c r="N13" s="747">
        <v>1.3070000000000164</v>
      </c>
      <c r="O13" s="748">
        <v>2.4256213914939373E-3</v>
      </c>
      <c r="P13" s="1192"/>
      <c r="Q13" s="1205">
        <v>520.39800000000002</v>
      </c>
      <c r="R13" s="1206">
        <v>520.32000000000005</v>
      </c>
      <c r="S13" s="1207"/>
      <c r="T13" s="1208">
        <v>508.71300000000002</v>
      </c>
      <c r="U13" s="747">
        <v>-2.8549999999999613</v>
      </c>
      <c r="V13" s="748">
        <v>-5.5808807431269036E-3</v>
      </c>
      <c r="W13" s="1192"/>
      <c r="X13" s="1209">
        <v>511.22280000000001</v>
      </c>
      <c r="Y13" s="775">
        <v>229.86636690647484</v>
      </c>
      <c r="Z13" s="747">
        <v>-2.8873999999999569</v>
      </c>
      <c r="AA13" s="748">
        <v>-5.6163056091864672E-3</v>
      </c>
      <c r="AB13" s="1191"/>
      <c r="AC13" s="1191"/>
      <c r="AD13" s="1191"/>
      <c r="AE13" s="1191"/>
      <c r="AF13" s="749"/>
    </row>
    <row r="14" spans="1:35" s="746" customFormat="1" ht="2.1" customHeight="1">
      <c r="A14" s="1210"/>
      <c r="B14" s="1192"/>
      <c r="C14" s="1210"/>
      <c r="D14" s="1211"/>
      <c r="E14" s="1211"/>
      <c r="F14" s="1211"/>
      <c r="G14" s="1211"/>
      <c r="H14" s="750"/>
      <c r="I14" s="1211"/>
      <c r="J14" s="1211"/>
      <c r="K14" s="1211"/>
      <c r="L14" s="1211"/>
      <c r="M14" s="1211"/>
      <c r="N14" s="1211"/>
      <c r="O14" s="751"/>
      <c r="P14" s="1192"/>
      <c r="Q14" s="1210"/>
      <c r="R14" s="1211"/>
      <c r="S14" s="1211"/>
      <c r="T14" s="1211"/>
      <c r="U14" s="1211"/>
      <c r="V14" s="750"/>
      <c r="W14" s="1192"/>
      <c r="X14" s="1212"/>
      <c r="Y14" s="1213"/>
      <c r="Z14" s="1210"/>
      <c r="AA14" s="1210"/>
      <c r="AB14" s="1191"/>
      <c r="AC14" s="1191"/>
      <c r="AD14" s="1191"/>
      <c r="AE14" s="1191"/>
    </row>
    <row r="15" spans="1:35" s="746" customFormat="1" ht="2.85" customHeight="1">
      <c r="A15" s="1214"/>
      <c r="B15" s="1192"/>
      <c r="C15" s="1214"/>
      <c r="D15" s="1214"/>
      <c r="E15" s="1214"/>
      <c r="F15" s="1214"/>
      <c r="G15" s="752"/>
      <c r="H15" s="753"/>
      <c r="I15" s="1214"/>
      <c r="J15" s="1214"/>
      <c r="K15" s="1214"/>
      <c r="L15" s="1214"/>
      <c r="M15" s="1214"/>
      <c r="N15" s="1214"/>
      <c r="O15" s="754"/>
      <c r="P15" s="1214"/>
      <c r="Q15" s="1214"/>
      <c r="R15" s="1214"/>
      <c r="S15" s="1214"/>
      <c r="T15" s="1214"/>
      <c r="U15" s="752"/>
      <c r="V15" s="753"/>
      <c r="W15" s="1214"/>
      <c r="X15" s="1214"/>
      <c r="Y15" s="1214"/>
      <c r="Z15" s="1215"/>
      <c r="AA15" s="1215"/>
      <c r="AB15" s="1191"/>
      <c r="AC15" s="1191"/>
      <c r="AD15" s="1191"/>
      <c r="AE15" s="1191"/>
    </row>
    <row r="16" spans="1:35" s="746" customFormat="1" ht="13.5" thickBot="1">
      <c r="A16" s="1214"/>
      <c r="B16" s="1192"/>
      <c r="C16" s="1352" t="s">
        <v>293</v>
      </c>
      <c r="D16" s="1352" t="s">
        <v>294</v>
      </c>
      <c r="E16" s="1352" t="s">
        <v>295</v>
      </c>
      <c r="F16" s="1352" t="s">
        <v>296</v>
      </c>
      <c r="G16" s="1352"/>
      <c r="H16" s="755"/>
      <c r="I16" s="1193"/>
      <c r="J16" s="1352" t="s">
        <v>293</v>
      </c>
      <c r="K16" s="1352" t="s">
        <v>294</v>
      </c>
      <c r="L16" s="1352" t="s">
        <v>295</v>
      </c>
      <c r="M16" s="1352" t="s">
        <v>296</v>
      </c>
      <c r="N16" s="1216"/>
      <c r="O16" s="756"/>
      <c r="P16" s="1193"/>
      <c r="Q16" s="1352" t="s">
        <v>293</v>
      </c>
      <c r="R16" s="1352" t="s">
        <v>294</v>
      </c>
      <c r="S16" s="1352" t="s">
        <v>295</v>
      </c>
      <c r="T16" s="1352" t="s">
        <v>296</v>
      </c>
      <c r="U16" s="1352"/>
      <c r="V16" s="755"/>
      <c r="W16" s="1192"/>
      <c r="X16" s="1353" t="s">
        <v>289</v>
      </c>
      <c r="Y16" s="1193"/>
      <c r="Z16" s="1215"/>
      <c r="AA16" s="1215"/>
      <c r="AB16" s="1191"/>
      <c r="AC16" s="1191"/>
      <c r="AD16" s="1191"/>
      <c r="AE16" s="1191"/>
    </row>
    <row r="17" spans="1:31" s="746" customFormat="1">
      <c r="A17" s="1217" t="s">
        <v>297</v>
      </c>
      <c r="B17" s="1192"/>
      <c r="C17" s="1218">
        <v>505.45479999999998</v>
      </c>
      <c r="D17" s="1219">
        <v>464.3553</v>
      </c>
      <c r="E17" s="1219" t="s">
        <v>344</v>
      </c>
      <c r="F17" s="1220">
        <v>500.15699999999998</v>
      </c>
      <c r="G17" s="757">
        <v>0.40629999999998745</v>
      </c>
      <c r="H17" s="758">
        <v>8.1300536447459493E-4</v>
      </c>
      <c r="I17" s="1221"/>
      <c r="J17" s="1218" t="s">
        <v>344</v>
      </c>
      <c r="K17" s="1219" t="s">
        <v>344</v>
      </c>
      <c r="L17" s="1219" t="s">
        <v>344</v>
      </c>
      <c r="M17" s="1220" t="s">
        <v>344</v>
      </c>
      <c r="N17" s="757"/>
      <c r="O17" s="758"/>
      <c r="P17" s="1192"/>
      <c r="Q17" s="1218" t="s">
        <v>344</v>
      </c>
      <c r="R17" s="1219" t="s">
        <v>344</v>
      </c>
      <c r="S17" s="1219" t="s">
        <v>344</v>
      </c>
      <c r="T17" s="1220" t="s">
        <v>344</v>
      </c>
      <c r="U17" s="757" t="s">
        <v>344</v>
      </c>
      <c r="V17" s="759" t="s">
        <v>344</v>
      </c>
      <c r="W17" s="1192"/>
      <c r="X17" s="1222">
        <v>500.15699999999998</v>
      </c>
      <c r="Y17" s="1223"/>
      <c r="Z17" s="760">
        <v>0.40629999999998745</v>
      </c>
      <c r="AA17" s="759">
        <v>8.1300536447459493E-4</v>
      </c>
      <c r="AB17" s="1224"/>
      <c r="AC17" s="1224"/>
      <c r="AD17" s="1224"/>
      <c r="AE17" s="1224"/>
    </row>
    <row r="18" spans="1:31" s="746" customFormat="1">
      <c r="A18" s="1225" t="s">
        <v>298</v>
      </c>
      <c r="B18" s="1192"/>
      <c r="C18" s="1226" t="s">
        <v>344</v>
      </c>
      <c r="D18" s="1227" t="s">
        <v>344</v>
      </c>
      <c r="E18" s="1227" t="s">
        <v>344</v>
      </c>
      <c r="F18" s="1228" t="s">
        <v>344</v>
      </c>
      <c r="G18" s="761"/>
      <c r="H18" s="762" t="s">
        <v>344</v>
      </c>
      <c r="I18" s="1221"/>
      <c r="J18" s="1226" t="s">
        <v>344</v>
      </c>
      <c r="K18" s="1227" t="s">
        <v>344</v>
      </c>
      <c r="L18" s="1227" t="s">
        <v>344</v>
      </c>
      <c r="M18" s="1228" t="s">
        <v>344</v>
      </c>
      <c r="N18" s="761" t="s">
        <v>344</v>
      </c>
      <c r="O18" s="763" t="s">
        <v>344</v>
      </c>
      <c r="P18" s="1192"/>
      <c r="Q18" s="1226" t="s">
        <v>344</v>
      </c>
      <c r="R18" s="1227" t="s">
        <v>344</v>
      </c>
      <c r="S18" s="1227" t="s">
        <v>344</v>
      </c>
      <c r="T18" s="1228" t="s">
        <v>344</v>
      </c>
      <c r="U18" s="761" t="s">
        <v>344</v>
      </c>
      <c r="V18" s="763" t="s">
        <v>344</v>
      </c>
      <c r="W18" s="1192"/>
      <c r="X18" s="1229" t="s">
        <v>344</v>
      </c>
      <c r="Y18" s="1211"/>
      <c r="Z18" s="764" t="s">
        <v>344</v>
      </c>
      <c r="AA18" s="763" t="s">
        <v>344</v>
      </c>
      <c r="AB18" s="1224"/>
      <c r="AC18" s="1224"/>
      <c r="AD18" s="1224"/>
      <c r="AE18" s="1224"/>
    </row>
    <row r="19" spans="1:31" s="746" customFormat="1">
      <c r="A19" s="1225" t="s">
        <v>299</v>
      </c>
      <c r="B19" s="1192"/>
      <c r="C19" s="1226">
        <v>452.738</v>
      </c>
      <c r="D19" s="1227">
        <v>457.91789999999997</v>
      </c>
      <c r="E19" s="1227">
        <v>456.23860000000002</v>
      </c>
      <c r="F19" s="1228">
        <v>456.05970000000002</v>
      </c>
      <c r="G19" s="761">
        <v>-7.1594000000000051</v>
      </c>
      <c r="H19" s="762">
        <v>-1.5455753011911599E-2</v>
      </c>
      <c r="I19" s="1221"/>
      <c r="J19" s="1226" t="s">
        <v>344</v>
      </c>
      <c r="K19" s="1227" t="s">
        <v>344</v>
      </c>
      <c r="L19" s="1227" t="s">
        <v>344</v>
      </c>
      <c r="M19" s="1228" t="s">
        <v>344</v>
      </c>
      <c r="N19" s="761" t="s">
        <v>344</v>
      </c>
      <c r="O19" s="763" t="s">
        <v>344</v>
      </c>
      <c r="P19" s="1192"/>
      <c r="Q19" s="1226" t="s">
        <v>344</v>
      </c>
      <c r="R19" s="1227" t="s">
        <v>468</v>
      </c>
      <c r="S19" s="1227" t="s">
        <v>468</v>
      </c>
      <c r="T19" s="1228" t="s">
        <v>468</v>
      </c>
      <c r="U19" s="761" t="s">
        <v>344</v>
      </c>
      <c r="V19" s="763" t="s">
        <v>344</v>
      </c>
      <c r="W19" s="1192"/>
      <c r="X19" s="1229" t="s">
        <v>468</v>
      </c>
      <c r="Y19" s="1211"/>
      <c r="Z19" s="764" t="s">
        <v>344</v>
      </c>
      <c r="AA19" s="763" t="s">
        <v>344</v>
      </c>
      <c r="AB19" s="1224"/>
      <c r="AC19" s="1224"/>
      <c r="AD19" s="1224"/>
      <c r="AE19" s="1224"/>
    </row>
    <row r="20" spans="1:31" s="746" customFormat="1">
      <c r="A20" s="1225" t="s">
        <v>300</v>
      </c>
      <c r="B20" s="1192"/>
      <c r="C20" s="1226" t="s">
        <v>344</v>
      </c>
      <c r="D20" s="1227">
        <v>431.13780000000003</v>
      </c>
      <c r="E20" s="1227">
        <v>414.63600000000002</v>
      </c>
      <c r="F20" s="1228">
        <v>420.74860000000001</v>
      </c>
      <c r="G20" s="761">
        <v>-8.0421000000000049</v>
      </c>
      <c r="H20" s="762">
        <v>-1.8755304161214292E-2</v>
      </c>
      <c r="I20" s="1221"/>
      <c r="J20" s="1226" t="s">
        <v>344</v>
      </c>
      <c r="K20" s="1227" t="s">
        <v>344</v>
      </c>
      <c r="L20" s="1227" t="s">
        <v>344</v>
      </c>
      <c r="M20" s="1228" t="s">
        <v>344</v>
      </c>
      <c r="N20" s="761" t="s">
        <v>344</v>
      </c>
      <c r="O20" s="763" t="s">
        <v>344</v>
      </c>
      <c r="P20" s="1192"/>
      <c r="Q20" s="1226" t="s">
        <v>344</v>
      </c>
      <c r="R20" s="1227">
        <v>460.1</v>
      </c>
      <c r="S20" s="1227">
        <v>475.04629999999997</v>
      </c>
      <c r="T20" s="1228">
        <v>471.38459999999998</v>
      </c>
      <c r="U20" s="761">
        <v>-1.4311000000000149</v>
      </c>
      <c r="V20" s="763">
        <v>-3.0267607441969435E-3</v>
      </c>
      <c r="W20" s="1192"/>
      <c r="X20" s="1230">
        <v>455.65129999999999</v>
      </c>
      <c r="Y20" s="1192"/>
      <c r="Z20" s="764">
        <v>-3.4852000000000203</v>
      </c>
      <c r="AA20" s="763">
        <v>-7.5907709363119968E-3</v>
      </c>
      <c r="AB20" s="1224"/>
      <c r="AC20" s="1224"/>
      <c r="AD20" s="1224"/>
      <c r="AE20" s="1224"/>
    </row>
    <row r="21" spans="1:31" s="746" customFormat="1">
      <c r="A21" s="1225" t="s">
        <v>301</v>
      </c>
      <c r="B21" s="1192"/>
      <c r="C21" s="1226">
        <v>491.9366</v>
      </c>
      <c r="D21" s="1227">
        <v>507.87189999999998</v>
      </c>
      <c r="E21" s="1227" t="s">
        <v>344</v>
      </c>
      <c r="F21" s="1228">
        <v>499.60539999999997</v>
      </c>
      <c r="G21" s="761">
        <v>-11.039800000000014</v>
      </c>
      <c r="H21" s="762">
        <v>-2.161931611224388E-2</v>
      </c>
      <c r="I21" s="1221"/>
      <c r="J21" s="1226" t="s">
        <v>344</v>
      </c>
      <c r="K21" s="1227" t="s">
        <v>344</v>
      </c>
      <c r="L21" s="1227" t="s">
        <v>344</v>
      </c>
      <c r="M21" s="1228" t="s">
        <v>344</v>
      </c>
      <c r="N21" s="761" t="s">
        <v>344</v>
      </c>
      <c r="O21" s="763" t="s">
        <v>344</v>
      </c>
      <c r="P21" s="1192"/>
      <c r="Q21" s="1226" t="s">
        <v>344</v>
      </c>
      <c r="R21" s="1227">
        <v>256.90640000000002</v>
      </c>
      <c r="S21" s="1227" t="s">
        <v>344</v>
      </c>
      <c r="T21" s="1228">
        <v>256.90640000000002</v>
      </c>
      <c r="U21" s="761" t="s">
        <v>344</v>
      </c>
      <c r="V21" s="763" t="s">
        <v>344</v>
      </c>
      <c r="W21" s="1192"/>
      <c r="X21" s="1230">
        <v>496.21269999999998</v>
      </c>
      <c r="Y21" s="1211"/>
      <c r="Z21" s="764">
        <v>-10.885500000000036</v>
      </c>
      <c r="AA21" s="763">
        <v>-2.1466256437116193E-2</v>
      </c>
      <c r="AB21" s="1224"/>
      <c r="AC21" s="1224"/>
      <c r="AD21" s="1224"/>
      <c r="AE21" s="1224"/>
    </row>
    <row r="22" spans="1:31" s="746" customFormat="1">
      <c r="A22" s="1225" t="s">
        <v>302</v>
      </c>
      <c r="B22" s="1192"/>
      <c r="C22" s="1226" t="s">
        <v>344</v>
      </c>
      <c r="D22" s="1227" t="s">
        <v>468</v>
      </c>
      <c r="E22" s="1227" t="s">
        <v>344</v>
      </c>
      <c r="F22" s="1228" t="s">
        <v>468</v>
      </c>
      <c r="G22" s="771" t="s">
        <v>344</v>
      </c>
      <c r="H22" s="772" t="s">
        <v>344</v>
      </c>
      <c r="I22" s="1221"/>
      <c r="J22" s="1226" t="s">
        <v>344</v>
      </c>
      <c r="K22" s="1227" t="s">
        <v>344</v>
      </c>
      <c r="L22" s="1227" t="s">
        <v>344</v>
      </c>
      <c r="M22" s="1228" t="s">
        <v>344</v>
      </c>
      <c r="N22" s="761" t="s">
        <v>344</v>
      </c>
      <c r="O22" s="763" t="s">
        <v>344</v>
      </c>
      <c r="P22" s="1192"/>
      <c r="Q22" s="1226" t="s">
        <v>344</v>
      </c>
      <c r="R22" s="1227" t="s">
        <v>344</v>
      </c>
      <c r="S22" s="1227" t="s">
        <v>344</v>
      </c>
      <c r="T22" s="1228" t="s">
        <v>344</v>
      </c>
      <c r="U22" s="761" t="s">
        <v>344</v>
      </c>
      <c r="V22" s="763" t="s">
        <v>344</v>
      </c>
      <c r="W22" s="1192"/>
      <c r="X22" s="1230" t="s">
        <v>468</v>
      </c>
      <c r="Y22" s="1211"/>
      <c r="Z22" s="764"/>
      <c r="AA22" s="763"/>
      <c r="AB22" s="1224"/>
      <c r="AC22" s="1224"/>
      <c r="AD22" s="1224"/>
      <c r="AE22" s="1224"/>
    </row>
    <row r="23" spans="1:31" s="746" customFormat="1">
      <c r="A23" s="1225" t="s">
        <v>303</v>
      </c>
      <c r="B23" s="1192"/>
      <c r="C23" s="1231" t="s">
        <v>344</v>
      </c>
      <c r="D23" s="1232" t="s">
        <v>344</v>
      </c>
      <c r="E23" s="1232" t="s">
        <v>344</v>
      </c>
      <c r="F23" s="1233" t="s">
        <v>344</v>
      </c>
      <c r="G23" s="761"/>
      <c r="H23" s="762"/>
      <c r="I23" s="1234"/>
      <c r="J23" s="1231">
        <v>515.48099999999999</v>
      </c>
      <c r="K23" s="1232">
        <v>530.88660000000004</v>
      </c>
      <c r="L23" s="1232">
        <v>553.54679999999996</v>
      </c>
      <c r="M23" s="1233">
        <v>541.15250000000003</v>
      </c>
      <c r="N23" s="761">
        <v>1.2934000000000196</v>
      </c>
      <c r="O23" s="763">
        <v>2.3958103142098786E-3</v>
      </c>
      <c r="P23" s="1192"/>
      <c r="Q23" s="1231" t="s">
        <v>344</v>
      </c>
      <c r="R23" s="1232" t="s">
        <v>344</v>
      </c>
      <c r="S23" s="1232" t="s">
        <v>344</v>
      </c>
      <c r="T23" s="1233" t="s">
        <v>344</v>
      </c>
      <c r="U23" s="761" t="s">
        <v>344</v>
      </c>
      <c r="V23" s="763" t="s">
        <v>344</v>
      </c>
      <c r="W23" s="1192"/>
      <c r="X23" s="1230">
        <v>541.15250000000003</v>
      </c>
      <c r="Y23" s="1223"/>
      <c r="Z23" s="764">
        <v>1.2934000000000196</v>
      </c>
      <c r="AA23" s="763">
        <v>2.3958103142098786E-3</v>
      </c>
      <c r="AB23" s="1224"/>
      <c r="AC23" s="1224"/>
      <c r="AD23" s="1224"/>
      <c r="AE23" s="1224"/>
    </row>
    <row r="24" spans="1:31" s="746" customFormat="1">
      <c r="A24" s="1225" t="s">
        <v>304</v>
      </c>
      <c r="B24" s="1192"/>
      <c r="C24" s="1226" t="s">
        <v>344</v>
      </c>
      <c r="D24" s="1227">
        <v>440.59379999999999</v>
      </c>
      <c r="E24" s="1227">
        <v>474.46530000000001</v>
      </c>
      <c r="F24" s="1228">
        <v>464.31209999999999</v>
      </c>
      <c r="G24" s="761">
        <v>0</v>
      </c>
      <c r="H24" s="762">
        <v>0</v>
      </c>
      <c r="I24" s="1221"/>
      <c r="J24" s="1226" t="s">
        <v>344</v>
      </c>
      <c r="K24" s="1227" t="s">
        <v>344</v>
      </c>
      <c r="L24" s="1227" t="s">
        <v>344</v>
      </c>
      <c r="M24" s="1228" t="s">
        <v>344</v>
      </c>
      <c r="N24" s="761" t="s">
        <v>344</v>
      </c>
      <c r="O24" s="763" t="s">
        <v>344</v>
      </c>
      <c r="P24" s="1192"/>
      <c r="Q24" s="1226" t="s">
        <v>344</v>
      </c>
      <c r="R24" s="1227" t="s">
        <v>344</v>
      </c>
      <c r="S24" s="1227">
        <v>503.96339999999998</v>
      </c>
      <c r="T24" s="1228">
        <v>503.96460000000002</v>
      </c>
      <c r="U24" s="761" t="s">
        <v>344</v>
      </c>
      <c r="V24" s="763" t="s">
        <v>344</v>
      </c>
      <c r="W24" s="1192"/>
      <c r="X24" s="1230">
        <v>485.05329999999998</v>
      </c>
      <c r="Y24" s="1223"/>
      <c r="Z24" s="764" t="s">
        <v>344</v>
      </c>
      <c r="AA24" s="763" t="s">
        <v>344</v>
      </c>
      <c r="AB24" s="1224"/>
      <c r="AC24" s="1224"/>
      <c r="AD24" s="1224"/>
      <c r="AE24" s="1224"/>
    </row>
    <row r="25" spans="1:31" s="746" customFormat="1">
      <c r="A25" s="1225" t="s">
        <v>305</v>
      </c>
      <c r="B25" s="1192"/>
      <c r="C25" s="1226">
        <v>519.21969999999999</v>
      </c>
      <c r="D25" s="1227">
        <v>536.78750000000002</v>
      </c>
      <c r="E25" s="1227" t="s">
        <v>344</v>
      </c>
      <c r="F25" s="1228">
        <v>525.76189999999997</v>
      </c>
      <c r="G25" s="761">
        <v>2.4613999999999123</v>
      </c>
      <c r="H25" s="762">
        <v>4.7036072008337371E-3</v>
      </c>
      <c r="I25" s="1221"/>
      <c r="J25" s="1226" t="s">
        <v>344</v>
      </c>
      <c r="K25" s="1227" t="s">
        <v>344</v>
      </c>
      <c r="L25" s="1227" t="s">
        <v>344</v>
      </c>
      <c r="M25" s="1228" t="s">
        <v>344</v>
      </c>
      <c r="N25" s="761" t="s">
        <v>344</v>
      </c>
      <c r="O25" s="763" t="s">
        <v>344</v>
      </c>
      <c r="P25" s="1192"/>
      <c r="Q25" s="1226">
        <v>522.39890000000003</v>
      </c>
      <c r="R25" s="1227">
        <v>534.55370000000005</v>
      </c>
      <c r="S25" s="1227">
        <v>503.96339999999998</v>
      </c>
      <c r="T25" s="1228">
        <v>529.86530000000005</v>
      </c>
      <c r="U25" s="761">
        <v>-4.0241999999999507</v>
      </c>
      <c r="V25" s="763">
        <v>-7.5375147853627977E-3</v>
      </c>
      <c r="W25" s="1192"/>
      <c r="X25" s="1230">
        <v>528.01829999999995</v>
      </c>
      <c r="Y25" s="1223"/>
      <c r="Z25" s="764">
        <v>-1.1049000000000433</v>
      </c>
      <c r="AA25" s="763">
        <v>-2.0881715260265832E-3</v>
      </c>
      <c r="AB25" s="1224"/>
      <c r="AC25" s="1224"/>
      <c r="AD25" s="1224"/>
      <c r="AE25" s="1224"/>
    </row>
    <row r="26" spans="1:31" s="746" customFormat="1">
      <c r="A26" s="1225" t="s">
        <v>306</v>
      </c>
      <c r="B26" s="1192"/>
      <c r="C26" s="1231">
        <v>535.32219999999995</v>
      </c>
      <c r="D26" s="1232">
        <v>542.94929999999999</v>
      </c>
      <c r="E26" s="1232">
        <v>539.76340000000005</v>
      </c>
      <c r="F26" s="1233">
        <v>538.07330000000002</v>
      </c>
      <c r="G26" s="761">
        <v>3.2050000000000409</v>
      </c>
      <c r="H26" s="762">
        <v>5.9921292774316459E-3</v>
      </c>
      <c r="I26" s="1221"/>
      <c r="J26" s="1231" t="s">
        <v>344</v>
      </c>
      <c r="K26" s="1232">
        <v>540</v>
      </c>
      <c r="L26" s="1232" t="s">
        <v>89</v>
      </c>
      <c r="M26" s="1233">
        <v>535.42460000000005</v>
      </c>
      <c r="N26" s="761">
        <v>1.3699000000000296</v>
      </c>
      <c r="O26" s="763">
        <v>2.5650930513299031E-3</v>
      </c>
      <c r="P26" s="1192"/>
      <c r="Q26" s="1231" t="s">
        <v>344</v>
      </c>
      <c r="R26" s="1232" t="s">
        <v>344</v>
      </c>
      <c r="S26" s="1232" t="s">
        <v>344</v>
      </c>
      <c r="T26" s="1233" t="s">
        <v>344</v>
      </c>
      <c r="U26" s="761" t="s">
        <v>344</v>
      </c>
      <c r="V26" s="763" t="s">
        <v>344</v>
      </c>
      <c r="W26" s="1192"/>
      <c r="X26" s="1230">
        <v>537.66079999999999</v>
      </c>
      <c r="Y26" s="1211"/>
      <c r="Z26" s="764">
        <v>2.9192000000000462</v>
      </c>
      <c r="AA26" s="763">
        <v>5.4590852853042549E-3</v>
      </c>
      <c r="AB26" s="1224"/>
      <c r="AC26" s="1224"/>
      <c r="AD26" s="1224"/>
      <c r="AE26" s="1224"/>
    </row>
    <row r="27" spans="1:31" s="746" customFormat="1">
      <c r="A27" s="1225" t="s">
        <v>307</v>
      </c>
      <c r="B27" s="1192"/>
      <c r="C27" s="1231">
        <v>479.92009999999999</v>
      </c>
      <c r="D27" s="1232">
        <v>500.84840000000003</v>
      </c>
      <c r="E27" s="1232" t="s">
        <v>344</v>
      </c>
      <c r="F27" s="1233">
        <v>495.64769999999999</v>
      </c>
      <c r="G27" s="761">
        <v>-0.46390000000002374</v>
      </c>
      <c r="H27" s="762">
        <v>-9.3507186689456567E-4</v>
      </c>
      <c r="I27" s="1221"/>
      <c r="J27" s="1231" t="s">
        <v>344</v>
      </c>
      <c r="K27" s="1232" t="s">
        <v>344</v>
      </c>
      <c r="L27" s="1232" t="s">
        <v>344</v>
      </c>
      <c r="M27" s="1233" t="s">
        <v>344</v>
      </c>
      <c r="N27" s="761" t="s">
        <v>344</v>
      </c>
      <c r="O27" s="763" t="s">
        <v>344</v>
      </c>
      <c r="P27" s="1192"/>
      <c r="Q27" s="1231" t="s">
        <v>344</v>
      </c>
      <c r="R27" s="1232">
        <v>512</v>
      </c>
      <c r="S27" s="1232">
        <v>512</v>
      </c>
      <c r="T27" s="1233">
        <v>552.28359999999998</v>
      </c>
      <c r="U27" s="761">
        <v>-1.378400000000056</v>
      </c>
      <c r="V27" s="763">
        <v>-2.489605571630471E-3</v>
      </c>
      <c r="W27" s="1192"/>
      <c r="X27" s="1230">
        <v>497.90280000000001</v>
      </c>
      <c r="Y27" s="1211"/>
      <c r="Z27" s="764">
        <v>-0.50029999999998154</v>
      </c>
      <c r="AA27" s="763">
        <v>-1.0038059554605683E-3</v>
      </c>
      <c r="AB27" s="1224"/>
      <c r="AC27" s="1224"/>
      <c r="AD27" s="1224"/>
      <c r="AE27" s="1224"/>
    </row>
    <row r="28" spans="1:31" s="746" customFormat="1">
      <c r="A28" s="1225" t="s">
        <v>308</v>
      </c>
      <c r="B28" s="1192"/>
      <c r="C28" s="1226">
        <v>537.84389999999996</v>
      </c>
      <c r="D28" s="1227">
        <v>475.80410000000001</v>
      </c>
      <c r="E28" s="1227">
        <v>410.63150000000002</v>
      </c>
      <c r="F28" s="1228">
        <v>527.41290000000004</v>
      </c>
      <c r="G28" s="765">
        <v>-10.597699999999918</v>
      </c>
      <c r="H28" s="762">
        <v>-1.9697939036888767E-2</v>
      </c>
      <c r="I28" s="1221"/>
      <c r="J28" s="1226" t="s">
        <v>344</v>
      </c>
      <c r="K28" s="1227" t="s">
        <v>344</v>
      </c>
      <c r="L28" s="1227" t="s">
        <v>344</v>
      </c>
      <c r="M28" s="1228" t="s">
        <v>344</v>
      </c>
      <c r="N28" s="761" t="s">
        <v>344</v>
      </c>
      <c r="O28" s="763" t="s">
        <v>344</v>
      </c>
      <c r="P28" s="1192"/>
      <c r="Q28" s="1226">
        <v>495.72669999999999</v>
      </c>
      <c r="R28" s="1227">
        <v>545.17190000000005</v>
      </c>
      <c r="S28" s="1227">
        <v>623.03089999999997</v>
      </c>
      <c r="T28" s="1228">
        <v>538.47529999999995</v>
      </c>
      <c r="U28" s="761">
        <v>-26.491000000000099</v>
      </c>
      <c r="V28" s="763">
        <v>-4.6889522437002173E-2</v>
      </c>
      <c r="W28" s="1192"/>
      <c r="X28" s="1230">
        <v>527.96720000000005</v>
      </c>
      <c r="Y28" s="1211"/>
      <c r="Z28" s="764">
        <v>-11.394000000000005</v>
      </c>
      <c r="AA28" s="763">
        <v>-2.1124990080858663E-2</v>
      </c>
      <c r="AB28" s="1224"/>
      <c r="AC28" s="1224"/>
      <c r="AD28" s="1224"/>
      <c r="AE28" s="1224"/>
    </row>
    <row r="29" spans="1:31" s="746" customFormat="1">
      <c r="A29" s="1225" t="s">
        <v>309</v>
      </c>
      <c r="B29" s="1192"/>
      <c r="C29" s="1226" t="s">
        <v>344</v>
      </c>
      <c r="D29" s="1227" t="s">
        <v>344</v>
      </c>
      <c r="E29" s="1227" t="s">
        <v>344</v>
      </c>
      <c r="F29" s="1228" t="s">
        <v>344</v>
      </c>
      <c r="G29" s="761">
        <v>0</v>
      </c>
      <c r="H29" s="762">
        <v>0</v>
      </c>
      <c r="I29" s="1221"/>
      <c r="J29" s="1226" t="s">
        <v>344</v>
      </c>
      <c r="K29" s="1227" t="s">
        <v>344</v>
      </c>
      <c r="L29" s="1227" t="s">
        <v>344</v>
      </c>
      <c r="M29" s="1228" t="s">
        <v>344</v>
      </c>
      <c r="N29" s="761" t="s">
        <v>344</v>
      </c>
      <c r="O29" s="763" t="s">
        <v>344</v>
      </c>
      <c r="P29" s="1192"/>
      <c r="Q29" s="1226" t="s">
        <v>344</v>
      </c>
      <c r="R29" s="1227" t="s">
        <v>344</v>
      </c>
      <c r="S29" s="1227" t="s">
        <v>344</v>
      </c>
      <c r="T29" s="1228" t="s">
        <v>344</v>
      </c>
      <c r="U29" s="761" t="s">
        <v>344</v>
      </c>
      <c r="V29" s="763" t="s">
        <v>344</v>
      </c>
      <c r="W29" s="1192"/>
      <c r="X29" s="1230" t="s">
        <v>344</v>
      </c>
      <c r="Y29" s="1223"/>
      <c r="Z29" s="764" t="s">
        <v>344</v>
      </c>
      <c r="AA29" s="763" t="s">
        <v>344</v>
      </c>
      <c r="AB29" s="1224"/>
      <c r="AC29" s="1224"/>
      <c r="AD29" s="1224"/>
      <c r="AE29" s="1224"/>
    </row>
    <row r="30" spans="1:31" s="746" customFormat="1">
      <c r="A30" s="1225" t="s">
        <v>310</v>
      </c>
      <c r="B30" s="1192"/>
      <c r="C30" s="1226" t="s">
        <v>344</v>
      </c>
      <c r="D30" s="1227">
        <v>377.35489999999999</v>
      </c>
      <c r="E30" s="1227" t="s">
        <v>344</v>
      </c>
      <c r="F30" s="1228">
        <v>377.35489999999999</v>
      </c>
      <c r="G30" s="761">
        <v>-70.069600000000037</v>
      </c>
      <c r="H30" s="762">
        <v>-0.15660653361628618</v>
      </c>
      <c r="I30" s="1221"/>
      <c r="J30" s="1226" t="s">
        <v>344</v>
      </c>
      <c r="K30" s="1227" t="s">
        <v>344</v>
      </c>
      <c r="L30" s="1227" t="s">
        <v>344</v>
      </c>
      <c r="M30" s="1228" t="s">
        <v>344</v>
      </c>
      <c r="N30" s="761" t="s">
        <v>344</v>
      </c>
      <c r="O30" s="763" t="s">
        <v>344</v>
      </c>
      <c r="P30" s="1192"/>
      <c r="Q30" s="1226" t="s">
        <v>344</v>
      </c>
      <c r="R30" s="1227">
        <v>277.53899999999999</v>
      </c>
      <c r="S30" s="1227" t="s">
        <v>344</v>
      </c>
      <c r="T30" s="1228">
        <v>277.53899999999999</v>
      </c>
      <c r="U30" s="761" t="s">
        <v>344</v>
      </c>
      <c r="V30" s="763" t="s">
        <v>344</v>
      </c>
      <c r="W30" s="1192"/>
      <c r="X30" s="1230">
        <v>356.28300000000002</v>
      </c>
      <c r="Y30" s="1223"/>
      <c r="Z30" s="764">
        <v>-55.2774</v>
      </c>
      <c r="AA30" s="763">
        <v>-0.13431175594153377</v>
      </c>
      <c r="AB30" s="1224"/>
      <c r="AC30" s="1224"/>
      <c r="AD30" s="1224"/>
      <c r="AE30" s="1224"/>
    </row>
    <row r="31" spans="1:31" s="746" customFormat="1">
      <c r="A31" s="1225" t="s">
        <v>311</v>
      </c>
      <c r="B31" s="1192"/>
      <c r="C31" s="1226" t="s">
        <v>344</v>
      </c>
      <c r="D31" s="1227">
        <v>412.13249999999999</v>
      </c>
      <c r="E31" s="1227">
        <v>410.69229999999999</v>
      </c>
      <c r="F31" s="1228">
        <v>411.11439999999999</v>
      </c>
      <c r="G31" s="761">
        <v>2.011099999999999</v>
      </c>
      <c r="H31" s="762">
        <v>4.9158733258811704E-3</v>
      </c>
      <c r="I31" s="1221"/>
      <c r="J31" s="1226" t="s">
        <v>344</v>
      </c>
      <c r="K31" s="1227" t="s">
        <v>344</v>
      </c>
      <c r="L31" s="1227" t="s">
        <v>344</v>
      </c>
      <c r="M31" s="1228" t="s">
        <v>344</v>
      </c>
      <c r="N31" s="761" t="s">
        <v>344</v>
      </c>
      <c r="O31" s="763" t="s">
        <v>344</v>
      </c>
      <c r="P31" s="1192"/>
      <c r="Q31" s="1226" t="s">
        <v>344</v>
      </c>
      <c r="R31" s="1227" t="s">
        <v>468</v>
      </c>
      <c r="S31" s="1227" t="s">
        <v>344</v>
      </c>
      <c r="T31" s="1228" t="s">
        <v>468</v>
      </c>
      <c r="U31" s="761" t="s">
        <v>344</v>
      </c>
      <c r="V31" s="763" t="s">
        <v>344</v>
      </c>
      <c r="W31" s="1192"/>
      <c r="X31" s="1230" t="s">
        <v>468</v>
      </c>
      <c r="Y31" s="1223"/>
      <c r="Z31" s="764" t="s">
        <v>344</v>
      </c>
      <c r="AA31" s="763" t="s">
        <v>344</v>
      </c>
      <c r="AB31" s="1224"/>
      <c r="AC31" s="1224"/>
      <c r="AD31" s="1224"/>
      <c r="AE31" s="1224"/>
    </row>
    <row r="32" spans="1:31" s="746" customFormat="1">
      <c r="A32" s="1225" t="s">
        <v>312</v>
      </c>
      <c r="B32" s="1192"/>
      <c r="C32" s="1226" t="s">
        <v>468</v>
      </c>
      <c r="D32" s="1232">
        <v>536.68679999999995</v>
      </c>
      <c r="E32" s="1232" t="s">
        <v>344</v>
      </c>
      <c r="F32" s="1233" t="s">
        <v>468</v>
      </c>
      <c r="G32" s="761" t="s">
        <v>344</v>
      </c>
      <c r="H32" s="762" t="s">
        <v>344</v>
      </c>
      <c r="I32" s="1221"/>
      <c r="J32" s="1226" t="s">
        <v>344</v>
      </c>
      <c r="K32" s="1232" t="s">
        <v>344</v>
      </c>
      <c r="L32" s="1232" t="s">
        <v>344</v>
      </c>
      <c r="M32" s="1233" t="s">
        <v>344</v>
      </c>
      <c r="N32" s="761" t="s">
        <v>344</v>
      </c>
      <c r="O32" s="763" t="s">
        <v>344</v>
      </c>
      <c r="P32" s="1192"/>
      <c r="Q32" s="1226" t="s">
        <v>344</v>
      </c>
      <c r="R32" s="1232" t="s">
        <v>344</v>
      </c>
      <c r="S32" s="1232" t="s">
        <v>344</v>
      </c>
      <c r="T32" s="1233" t="s">
        <v>344</v>
      </c>
      <c r="U32" s="761" t="s">
        <v>344</v>
      </c>
      <c r="V32" s="763" t="s">
        <v>344</v>
      </c>
      <c r="W32" s="1192"/>
      <c r="X32" s="1230" t="s">
        <v>468</v>
      </c>
      <c r="Y32" s="1223"/>
      <c r="Z32" s="764" t="s">
        <v>344</v>
      </c>
      <c r="AA32" s="763" t="s">
        <v>344</v>
      </c>
      <c r="AB32" s="1224"/>
      <c r="AC32" s="1224"/>
      <c r="AD32" s="1224"/>
      <c r="AE32" s="1224"/>
    </row>
    <row r="33" spans="1:31" s="746" customFormat="1">
      <c r="A33" s="1225" t="s">
        <v>313</v>
      </c>
      <c r="B33" s="1192"/>
      <c r="C33" s="1226" t="s">
        <v>344</v>
      </c>
      <c r="D33" s="1232">
        <v>210.12289999999999</v>
      </c>
      <c r="E33" s="1232" t="s">
        <v>344</v>
      </c>
      <c r="F33" s="1233">
        <v>210.12289999999999</v>
      </c>
      <c r="G33" s="761">
        <v>3.1665999999999883</v>
      </c>
      <c r="H33" s="762">
        <v>1.5300814713057775E-2</v>
      </c>
      <c r="I33" s="1221"/>
      <c r="J33" s="1226" t="s">
        <v>344</v>
      </c>
      <c r="K33" s="1232" t="s">
        <v>344</v>
      </c>
      <c r="L33" s="1232" t="s">
        <v>344</v>
      </c>
      <c r="M33" s="1233" t="s">
        <v>344</v>
      </c>
      <c r="N33" s="761" t="s">
        <v>344</v>
      </c>
      <c r="O33" s="763" t="s">
        <v>344</v>
      </c>
      <c r="P33" s="1192"/>
      <c r="Q33" s="1226" t="s">
        <v>344</v>
      </c>
      <c r="R33" s="1232" t="s">
        <v>344</v>
      </c>
      <c r="S33" s="1232" t="s">
        <v>344</v>
      </c>
      <c r="T33" s="1233" t="s">
        <v>344</v>
      </c>
      <c r="U33" s="761" t="s">
        <v>344</v>
      </c>
      <c r="V33" s="763" t="s">
        <v>344</v>
      </c>
      <c r="W33" s="1192"/>
      <c r="X33" s="1230">
        <v>210.12289999999999</v>
      </c>
      <c r="Y33" s="1223"/>
      <c r="Z33" s="764">
        <v>3.1665999999999883</v>
      </c>
      <c r="AA33" s="763">
        <v>1.5300814713057775E-2</v>
      </c>
      <c r="AB33" s="1224"/>
      <c r="AC33" s="1224"/>
      <c r="AD33" s="1224"/>
      <c r="AE33" s="1224"/>
    </row>
    <row r="34" spans="1:31" s="746" customFormat="1">
      <c r="A34" s="1225" t="s">
        <v>314</v>
      </c>
      <c r="B34" s="1192"/>
      <c r="C34" s="1226" t="s">
        <v>344</v>
      </c>
      <c r="D34" s="1232" t="s">
        <v>344</v>
      </c>
      <c r="E34" s="1232" t="s">
        <v>344</v>
      </c>
      <c r="F34" s="1233" t="s">
        <v>344</v>
      </c>
      <c r="G34" s="761"/>
      <c r="H34" s="762" t="s">
        <v>344</v>
      </c>
      <c r="I34" s="1221"/>
      <c r="J34" s="1226" t="s">
        <v>344</v>
      </c>
      <c r="K34" s="1232" t="s">
        <v>344</v>
      </c>
      <c r="L34" s="1232" t="s">
        <v>344</v>
      </c>
      <c r="M34" s="1233" t="s">
        <v>344</v>
      </c>
      <c r="N34" s="761" t="s">
        <v>344</v>
      </c>
      <c r="O34" s="763" t="s">
        <v>344</v>
      </c>
      <c r="P34" s="1192"/>
      <c r="Q34" s="1226" t="s">
        <v>344</v>
      </c>
      <c r="R34" s="1232" t="s">
        <v>344</v>
      </c>
      <c r="S34" s="1232" t="s">
        <v>344</v>
      </c>
      <c r="T34" s="1233" t="s">
        <v>344</v>
      </c>
      <c r="U34" s="761" t="s">
        <v>344</v>
      </c>
      <c r="V34" s="763" t="s">
        <v>344</v>
      </c>
      <c r="W34" s="1192"/>
      <c r="X34" s="1230" t="s">
        <v>344</v>
      </c>
      <c r="Y34" s="1223"/>
      <c r="Z34" s="764" t="s">
        <v>344</v>
      </c>
      <c r="AA34" s="763" t="s">
        <v>344</v>
      </c>
      <c r="AB34" s="1224"/>
      <c r="AC34" s="1224"/>
      <c r="AD34" s="1224"/>
      <c r="AE34" s="1224"/>
    </row>
    <row r="35" spans="1:31" s="746" customFormat="1">
      <c r="A35" s="1225" t="s">
        <v>315</v>
      </c>
      <c r="B35" s="1192"/>
      <c r="C35" s="1226" t="s">
        <v>344</v>
      </c>
      <c r="D35" s="1227">
        <v>496.46069999999997</v>
      </c>
      <c r="E35" s="1227">
        <v>251.41579999999999</v>
      </c>
      <c r="F35" s="1228">
        <v>372.5154</v>
      </c>
      <c r="G35" s="761">
        <v>1.4785999999999717</v>
      </c>
      <c r="H35" s="762">
        <v>3.9850494614011023E-3</v>
      </c>
      <c r="I35" s="1221"/>
      <c r="J35" s="1226" t="s">
        <v>344</v>
      </c>
      <c r="K35" s="1227" t="s">
        <v>344</v>
      </c>
      <c r="L35" s="1227" t="s">
        <v>344</v>
      </c>
      <c r="M35" s="1228" t="s">
        <v>344</v>
      </c>
      <c r="N35" s="761" t="s">
        <v>344</v>
      </c>
      <c r="O35" s="763" t="s">
        <v>344</v>
      </c>
      <c r="P35" s="1192"/>
      <c r="Q35" s="1226" t="s">
        <v>344</v>
      </c>
      <c r="R35" s="1227">
        <v>493.34910000000002</v>
      </c>
      <c r="S35" s="1227">
        <v>494.20179999999999</v>
      </c>
      <c r="T35" s="1228">
        <v>494.0985</v>
      </c>
      <c r="U35" s="761">
        <v>0.61919999999997799</v>
      </c>
      <c r="V35" s="763">
        <v>1.25476387763368E-3</v>
      </c>
      <c r="W35" s="1192"/>
      <c r="X35" s="1230">
        <v>469.16899999999998</v>
      </c>
      <c r="Y35" s="1211"/>
      <c r="Z35" s="764">
        <v>0.79539999999997235</v>
      </c>
      <c r="AA35" s="763">
        <v>1.6982169789243606E-3</v>
      </c>
      <c r="AB35" s="1224"/>
      <c r="AC35" s="1224"/>
      <c r="AD35" s="1224"/>
      <c r="AE35" s="1224"/>
    </row>
    <row r="36" spans="1:31" s="746" customFormat="1">
      <c r="A36" s="1225" t="s">
        <v>316</v>
      </c>
      <c r="B36" s="1192"/>
      <c r="C36" s="1226">
        <v>478.75150000000002</v>
      </c>
      <c r="D36" s="1227">
        <v>487.76549999999997</v>
      </c>
      <c r="E36" s="1227" t="s">
        <v>344</v>
      </c>
      <c r="F36" s="1228">
        <v>481.72039999999998</v>
      </c>
      <c r="G36" s="761">
        <v>-1.2644000000000233</v>
      </c>
      <c r="H36" s="762">
        <v>-2.6178877678967316E-3</v>
      </c>
      <c r="I36" s="1221"/>
      <c r="J36" s="1226" t="s">
        <v>344</v>
      </c>
      <c r="K36" s="1227" t="s">
        <v>344</v>
      </c>
      <c r="L36" s="1227" t="s">
        <v>344</v>
      </c>
      <c r="M36" s="1228" t="s">
        <v>344</v>
      </c>
      <c r="N36" s="761" t="s">
        <v>344</v>
      </c>
      <c r="O36" s="763" t="s">
        <v>344</v>
      </c>
      <c r="P36" s="1192"/>
      <c r="Q36" s="1226">
        <v>532.07619999999997</v>
      </c>
      <c r="R36" s="1227">
        <v>519.99509999999998</v>
      </c>
      <c r="S36" s="1227" t="s">
        <v>344</v>
      </c>
      <c r="T36" s="1228">
        <v>527.22490000000005</v>
      </c>
      <c r="U36" s="761">
        <v>-3.2303999999999178</v>
      </c>
      <c r="V36" s="763">
        <v>-6.0898628027656887E-3</v>
      </c>
      <c r="W36" s="1192"/>
      <c r="X36" s="1230">
        <v>484.04090000000002</v>
      </c>
      <c r="Y36" s="1211"/>
      <c r="Z36" s="764">
        <v>-1.3646999999999707</v>
      </c>
      <c r="AA36" s="763">
        <v>-2.8114632381661675E-3</v>
      </c>
      <c r="AB36" s="1224"/>
      <c r="AC36" s="1224"/>
      <c r="AD36" s="1224"/>
      <c r="AE36" s="1224"/>
    </row>
    <row r="37" spans="1:31" s="746" customFormat="1">
      <c r="A37" s="1225" t="s">
        <v>317</v>
      </c>
      <c r="B37" s="1192"/>
      <c r="C37" s="1226" t="s">
        <v>344</v>
      </c>
      <c r="D37" s="1227">
        <v>485.97609999999997</v>
      </c>
      <c r="E37" s="1227">
        <v>494.48770000000002</v>
      </c>
      <c r="F37" s="1228">
        <v>491.67619999999999</v>
      </c>
      <c r="G37" s="761">
        <v>0.36209999999999809</v>
      </c>
      <c r="H37" s="762">
        <v>7.3700306993029763E-4</v>
      </c>
      <c r="I37" s="1221"/>
      <c r="J37" s="1226" t="s">
        <v>344</v>
      </c>
      <c r="K37" s="1227" t="s">
        <v>344</v>
      </c>
      <c r="L37" s="1227" t="s">
        <v>344</v>
      </c>
      <c r="M37" s="1228" t="s">
        <v>344</v>
      </c>
      <c r="N37" s="761" t="s">
        <v>344</v>
      </c>
      <c r="O37" s="763" t="s">
        <v>344</v>
      </c>
      <c r="P37" s="1192"/>
      <c r="Q37" s="1226" t="s">
        <v>344</v>
      </c>
      <c r="R37" s="1227">
        <v>474.25830000000002</v>
      </c>
      <c r="S37" s="1227">
        <v>459.43329999999997</v>
      </c>
      <c r="T37" s="1228">
        <v>462.97629999999998</v>
      </c>
      <c r="U37" s="761">
        <v>-7.0880999999999972</v>
      </c>
      <c r="V37" s="763">
        <v>-1.507899768627452E-2</v>
      </c>
      <c r="W37" s="1192"/>
      <c r="X37" s="1230">
        <v>491.45389999999998</v>
      </c>
      <c r="Y37" s="1211"/>
      <c r="Z37" s="764">
        <v>0.3043999999999869</v>
      </c>
      <c r="AA37" s="763">
        <v>6.1977055865880537E-4</v>
      </c>
      <c r="AB37" s="1224"/>
      <c r="AC37" s="1224"/>
      <c r="AD37" s="1224"/>
      <c r="AE37" s="1224"/>
    </row>
    <row r="38" spans="1:31" s="746" customFormat="1">
      <c r="A38" s="1225" t="s">
        <v>318</v>
      </c>
      <c r="B38" s="1192"/>
      <c r="C38" s="1226">
        <v>506.42380000000003</v>
      </c>
      <c r="D38" s="1227">
        <v>488.2971</v>
      </c>
      <c r="E38" s="1227" t="s">
        <v>344</v>
      </c>
      <c r="F38" s="1228">
        <v>498.3304</v>
      </c>
      <c r="G38" s="761">
        <v>-7.5599000000000274</v>
      </c>
      <c r="H38" s="762">
        <v>-1.4943753616149635E-2</v>
      </c>
      <c r="I38" s="1221"/>
      <c r="J38" s="1226" t="s">
        <v>344</v>
      </c>
      <c r="K38" s="1227" t="s">
        <v>344</v>
      </c>
      <c r="L38" s="1227" t="s">
        <v>344</v>
      </c>
      <c r="M38" s="1228" t="s">
        <v>344</v>
      </c>
      <c r="N38" s="761" t="s">
        <v>344</v>
      </c>
      <c r="O38" s="763" t="s">
        <v>344</v>
      </c>
      <c r="P38" s="1192"/>
      <c r="Q38" s="1226">
        <v>480.57130000000001</v>
      </c>
      <c r="R38" s="1227">
        <v>468.13670000000002</v>
      </c>
      <c r="S38" s="1227" t="s">
        <v>344</v>
      </c>
      <c r="T38" s="1228">
        <v>469.99770000000001</v>
      </c>
      <c r="U38" s="761">
        <v>-2.469099999999969</v>
      </c>
      <c r="V38" s="763">
        <v>-5.2259756664383428E-3</v>
      </c>
      <c r="W38" s="1192"/>
      <c r="X38" s="1230">
        <v>485.053</v>
      </c>
      <c r="Y38" s="1211"/>
      <c r="Z38" s="764">
        <v>-5.1741999999999848</v>
      </c>
      <c r="AA38" s="763">
        <v>-1.0554697903339516E-2</v>
      </c>
      <c r="AB38" s="1191"/>
      <c r="AC38" s="1191"/>
      <c r="AD38" s="1191"/>
      <c r="AE38" s="1191"/>
    </row>
    <row r="39" spans="1:31" s="746" customFormat="1">
      <c r="A39" s="1225" t="s">
        <v>319</v>
      </c>
      <c r="B39" s="1192"/>
      <c r="C39" s="1226">
        <v>385.416</v>
      </c>
      <c r="D39" s="1227">
        <v>420.6893</v>
      </c>
      <c r="E39" s="1227">
        <v>452.71850000000001</v>
      </c>
      <c r="F39" s="1228">
        <v>442.29230000000001</v>
      </c>
      <c r="G39" s="761">
        <v>0.36040000000002692</v>
      </c>
      <c r="H39" s="762">
        <v>8.1551026300674678E-4</v>
      </c>
      <c r="I39" s="1221"/>
      <c r="J39" s="1226" t="s">
        <v>344</v>
      </c>
      <c r="K39" s="1227" t="s">
        <v>344</v>
      </c>
      <c r="L39" s="1227" t="s">
        <v>344</v>
      </c>
      <c r="M39" s="1228" t="s">
        <v>344</v>
      </c>
      <c r="N39" s="761" t="s">
        <v>344</v>
      </c>
      <c r="O39" s="763" t="s">
        <v>344</v>
      </c>
      <c r="P39" s="1192"/>
      <c r="Q39" s="1226" t="s">
        <v>344</v>
      </c>
      <c r="R39" s="1227">
        <v>408.755</v>
      </c>
      <c r="S39" s="1227">
        <v>443.18560000000002</v>
      </c>
      <c r="T39" s="1228">
        <v>439.66590000000002</v>
      </c>
      <c r="U39" s="761">
        <v>17.189800000000048</v>
      </c>
      <c r="V39" s="763">
        <v>4.0688218812851229E-2</v>
      </c>
      <c r="W39" s="1192"/>
      <c r="X39" s="1230">
        <v>440.43529999999998</v>
      </c>
      <c r="Y39" s="1211"/>
      <c r="Z39" s="764">
        <v>12.259299999999996</v>
      </c>
      <c r="AA39" s="763">
        <v>2.8631450618437304E-2</v>
      </c>
      <c r="AB39" s="1224"/>
      <c r="AC39" s="1224"/>
      <c r="AD39" s="1224"/>
      <c r="AE39" s="1224"/>
    </row>
    <row r="40" spans="1:31" s="746" customFormat="1">
      <c r="A40" s="1225" t="s">
        <v>320</v>
      </c>
      <c r="B40" s="1192"/>
      <c r="C40" s="1226">
        <v>456.93270000000001</v>
      </c>
      <c r="D40" s="1227">
        <v>462.13479999999998</v>
      </c>
      <c r="E40" s="1227">
        <v>447.62549999999999</v>
      </c>
      <c r="F40" s="1228">
        <v>458.64409999999998</v>
      </c>
      <c r="G40" s="761">
        <v>-0.86299999999999955</v>
      </c>
      <c r="H40" s="762">
        <v>-1.8780993808366064E-3</v>
      </c>
      <c r="I40" s="1221"/>
      <c r="J40" s="1226" t="s">
        <v>344</v>
      </c>
      <c r="K40" s="1227" t="s">
        <v>344</v>
      </c>
      <c r="L40" s="1227" t="s">
        <v>344</v>
      </c>
      <c r="M40" s="1228" t="s">
        <v>344</v>
      </c>
      <c r="N40" s="761" t="s">
        <v>344</v>
      </c>
      <c r="O40" s="763" t="s">
        <v>344</v>
      </c>
      <c r="P40" s="1192"/>
      <c r="Q40" s="1226">
        <v>387.22120000000001</v>
      </c>
      <c r="R40" s="1227">
        <v>438.50420000000003</v>
      </c>
      <c r="S40" s="1227">
        <v>422.75099999999998</v>
      </c>
      <c r="T40" s="1228">
        <v>429.35789999999997</v>
      </c>
      <c r="U40" s="761">
        <v>13.658699999999953</v>
      </c>
      <c r="V40" s="763">
        <v>3.2857171724169687E-2</v>
      </c>
      <c r="W40" s="1192"/>
      <c r="X40" s="1230">
        <v>456.46550000000002</v>
      </c>
      <c r="Y40" s="1211"/>
      <c r="Z40" s="764">
        <v>0.21730000000002292</v>
      </c>
      <c r="AA40" s="763">
        <v>4.7627585160880948E-4</v>
      </c>
      <c r="AB40" s="1224"/>
      <c r="AC40" s="1224"/>
      <c r="AD40" s="1224"/>
      <c r="AE40" s="1224"/>
    </row>
    <row r="41" spans="1:31" s="746" customFormat="1">
      <c r="A41" s="1225" t="s">
        <v>321</v>
      </c>
      <c r="B41" s="1192"/>
      <c r="C41" s="1226" t="s">
        <v>344</v>
      </c>
      <c r="D41" s="1227">
        <v>457.32420000000002</v>
      </c>
      <c r="E41" s="1227" t="s">
        <v>468</v>
      </c>
      <c r="F41" s="1228" t="s">
        <v>468</v>
      </c>
      <c r="G41" s="761" t="s">
        <v>344</v>
      </c>
      <c r="H41" s="762" t="s">
        <v>344</v>
      </c>
      <c r="I41" s="1221"/>
      <c r="J41" s="1226" t="s">
        <v>344</v>
      </c>
      <c r="K41" s="1227" t="s">
        <v>344</v>
      </c>
      <c r="L41" s="1227" t="s">
        <v>344</v>
      </c>
      <c r="M41" s="1228" t="s">
        <v>344</v>
      </c>
      <c r="N41" s="761" t="s">
        <v>344</v>
      </c>
      <c r="O41" s="763" t="s">
        <v>344</v>
      </c>
      <c r="P41" s="1192"/>
      <c r="Q41" s="1226" t="s">
        <v>344</v>
      </c>
      <c r="R41" s="1227" t="s">
        <v>468</v>
      </c>
      <c r="S41" s="1227" t="s">
        <v>468</v>
      </c>
      <c r="T41" s="1228" t="s">
        <v>468</v>
      </c>
      <c r="U41" s="761" t="s">
        <v>344</v>
      </c>
      <c r="V41" s="763" t="s">
        <v>344</v>
      </c>
      <c r="W41" s="1192"/>
      <c r="X41" s="1230" t="s">
        <v>468</v>
      </c>
      <c r="Y41" s="1211"/>
      <c r="Z41" s="764" t="s">
        <v>344</v>
      </c>
      <c r="AA41" s="763" t="s">
        <v>344</v>
      </c>
      <c r="AB41" s="1224"/>
      <c r="AC41" s="1224"/>
      <c r="AD41" s="1224"/>
      <c r="AE41" s="1224"/>
    </row>
    <row r="42" spans="1:31" s="746" customFormat="1">
      <c r="A42" s="1225" t="s">
        <v>322</v>
      </c>
      <c r="B42" s="1192"/>
      <c r="C42" s="1226" t="s">
        <v>344</v>
      </c>
      <c r="D42" s="1227">
        <v>497.23200000000003</v>
      </c>
      <c r="E42" s="1227">
        <v>494.29360000000003</v>
      </c>
      <c r="F42" s="1228">
        <v>494.8922</v>
      </c>
      <c r="G42" s="761">
        <v>-0.33210000000002537</v>
      </c>
      <c r="H42" s="762">
        <v>-6.7060521868578249E-4</v>
      </c>
      <c r="I42" s="1221"/>
      <c r="J42" s="1226" t="s">
        <v>344</v>
      </c>
      <c r="K42" s="1227" t="s">
        <v>344</v>
      </c>
      <c r="L42" s="1227" t="s">
        <v>344</v>
      </c>
      <c r="M42" s="1228" t="s">
        <v>344</v>
      </c>
      <c r="N42" s="761" t="s">
        <v>344</v>
      </c>
      <c r="O42" s="763" t="s">
        <v>344</v>
      </c>
      <c r="P42" s="1192"/>
      <c r="Q42" s="1226" t="s">
        <v>344</v>
      </c>
      <c r="R42" s="1227" t="s">
        <v>344</v>
      </c>
      <c r="S42" s="1227" t="s">
        <v>344</v>
      </c>
      <c r="T42" s="1228" t="s">
        <v>344</v>
      </c>
      <c r="U42" s="761" t="s">
        <v>344</v>
      </c>
      <c r="V42" s="763" t="s">
        <v>344</v>
      </c>
      <c r="W42" s="1192"/>
      <c r="X42" s="1230">
        <v>494.8922</v>
      </c>
      <c r="Y42" s="1211"/>
      <c r="Z42" s="764">
        <v>-0.33210000000002537</v>
      </c>
      <c r="AA42" s="763">
        <v>-6.7060521868578249E-4</v>
      </c>
      <c r="AB42" s="1224"/>
      <c r="AC42" s="1224"/>
      <c r="AD42" s="1224"/>
      <c r="AE42" s="1224"/>
    </row>
    <row r="43" spans="1:31" s="746" customFormat="1" ht="13.5" thickBot="1">
      <c r="A43" s="1235" t="s">
        <v>323</v>
      </c>
      <c r="B43" s="1192"/>
      <c r="C43" s="1236" t="s">
        <v>344</v>
      </c>
      <c r="D43" s="1237">
        <v>511.81950000000001</v>
      </c>
      <c r="E43" s="1237">
        <v>526.83600000000001</v>
      </c>
      <c r="F43" s="1238">
        <v>520.57590000000005</v>
      </c>
      <c r="G43" s="766">
        <v>3.3272000000000617</v>
      </c>
      <c r="H43" s="767">
        <v>6.432495625412038E-3</v>
      </c>
      <c r="I43" s="1221"/>
      <c r="J43" s="1236" t="s">
        <v>344</v>
      </c>
      <c r="K43" s="1237" t="s">
        <v>344</v>
      </c>
      <c r="L43" s="1237" t="s">
        <v>344</v>
      </c>
      <c r="M43" s="1238" t="s">
        <v>344</v>
      </c>
      <c r="N43" s="766" t="s">
        <v>344</v>
      </c>
      <c r="O43" s="768" t="s">
        <v>344</v>
      </c>
      <c r="P43" s="1192"/>
      <c r="Q43" s="1236" t="s">
        <v>344</v>
      </c>
      <c r="R43" s="1237">
        <v>523.52710000000002</v>
      </c>
      <c r="S43" s="1237" t="s">
        <v>344</v>
      </c>
      <c r="T43" s="1238">
        <v>523.52710000000002</v>
      </c>
      <c r="U43" s="766">
        <v>23.410400000000038</v>
      </c>
      <c r="V43" s="768">
        <v>4.6809874575274302E-2</v>
      </c>
      <c r="W43" s="1192"/>
      <c r="X43" s="1239">
        <v>520.76549999999997</v>
      </c>
      <c r="Y43" s="1211"/>
      <c r="Z43" s="769">
        <v>4.6175999999999249</v>
      </c>
      <c r="AA43" s="768">
        <v>8.9462729578091427E-3</v>
      </c>
      <c r="AB43" s="1191"/>
      <c r="AC43" s="1191"/>
      <c r="AD43" s="1191"/>
      <c r="AE43" s="1191"/>
    </row>
    <row r="44" spans="1:31">
      <c r="A44" s="1240" t="s">
        <v>373</v>
      </c>
    </row>
    <row r="55" spans="3:5" ht="15">
      <c r="D55" s="1191"/>
      <c r="E55" s="749"/>
    </row>
    <row r="59" spans="3:5" ht="20.85" customHeight="1">
      <c r="C59" s="729"/>
      <c r="D59" s="770" t="s">
        <v>397</v>
      </c>
    </row>
    <row r="60" spans="3:5">
      <c r="C60" s="732"/>
      <c r="D60" s="73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4" workbookViewId="0">
      <selection activeCell="U16" sqref="U16:U17"/>
    </sheetView>
  </sheetViews>
  <sheetFormatPr defaultRowHeight="12.75" outlineLevelCol="1"/>
  <cols>
    <col min="1" max="2" width="8.7109375" style="700" hidden="1" customWidth="1" outlineLevel="1"/>
    <col min="3" max="3" width="32" style="3" customWidth="1" collapsed="1"/>
    <col min="4" max="19" width="10.42578125" style="3" customWidth="1"/>
    <col min="20" max="16384" width="9.140625" style="3"/>
  </cols>
  <sheetData>
    <row r="1" spans="1:31" ht="53.1" customHeight="1">
      <c r="C1" s="810" t="s">
        <v>387</v>
      </c>
      <c r="D1" s="811"/>
      <c r="E1" s="811"/>
      <c r="F1" s="812"/>
      <c r="G1" s="812"/>
      <c r="H1" s="811"/>
      <c r="I1" s="811"/>
      <c r="J1" s="811"/>
      <c r="K1" s="811"/>
      <c r="L1" s="811"/>
      <c r="M1" s="811"/>
      <c r="N1" s="811"/>
      <c r="O1" s="811"/>
      <c r="P1" s="811"/>
      <c r="Q1" s="811"/>
      <c r="R1" s="811"/>
      <c r="S1" s="813" t="s">
        <v>388</v>
      </c>
      <c r="U1" s="700">
        <v>0</v>
      </c>
      <c r="AE1" s="3">
        <v>0</v>
      </c>
    </row>
    <row r="2" spans="1:31" s="649" customFormat="1" ht="20.85" customHeight="1">
      <c r="A2" s="871"/>
      <c r="B2" s="871"/>
      <c r="C2" s="814"/>
      <c r="D2" s="815"/>
      <c r="E2" s="815"/>
      <c r="F2" s="816"/>
      <c r="G2" s="816"/>
      <c r="H2" s="815"/>
      <c r="I2" s="815"/>
      <c r="J2" s="815"/>
      <c r="K2" s="815"/>
      <c r="L2" s="815"/>
      <c r="M2" s="815"/>
      <c r="N2" s="815"/>
      <c r="O2" s="815"/>
      <c r="P2" s="815"/>
      <c r="Q2" s="815"/>
      <c r="R2" s="815"/>
      <c r="S2" s="817" t="s">
        <v>483</v>
      </c>
      <c r="U2" s="871"/>
    </row>
    <row r="3" spans="1:31" s="701" customFormat="1">
      <c r="C3" s="872"/>
      <c r="Q3" s="873" t="s">
        <v>485</v>
      </c>
      <c r="R3" s="874" t="s">
        <v>389</v>
      </c>
      <c r="S3" s="875">
        <v>44998</v>
      </c>
    </row>
    <row r="4" spans="1:31" s="701" customFormat="1">
      <c r="C4" s="872"/>
      <c r="D4" s="876"/>
      <c r="E4" s="876"/>
      <c r="F4" s="876"/>
      <c r="R4" s="874" t="s">
        <v>390</v>
      </c>
      <c r="S4" s="875">
        <v>45004</v>
      </c>
    </row>
    <row r="5" spans="1:31" ht="6.6" customHeight="1">
      <c r="C5" s="818"/>
    </row>
    <row r="6" spans="1:31" ht="28.35" customHeight="1">
      <c r="C6" s="1400" t="s">
        <v>391</v>
      </c>
      <c r="D6" s="1400"/>
      <c r="E6" s="1400"/>
      <c r="F6" s="1400"/>
      <c r="G6" s="1400"/>
      <c r="H6" s="1400"/>
      <c r="I6" s="1400"/>
      <c r="J6" s="1400"/>
      <c r="K6" s="1400"/>
      <c r="L6" s="1400"/>
      <c r="M6" s="1400"/>
      <c r="N6" s="1400"/>
      <c r="O6" s="1400"/>
      <c r="P6" s="1400"/>
      <c r="Q6" s="1400"/>
      <c r="R6" s="1400"/>
      <c r="S6" s="1400"/>
    </row>
    <row r="7" spans="1:31" ht="5.85" customHeight="1">
      <c r="C7" s="819"/>
      <c r="D7" s="819"/>
      <c r="E7" s="819"/>
      <c r="F7" s="819"/>
      <c r="G7" s="819"/>
      <c r="H7" s="819"/>
      <c r="I7" s="819"/>
      <c r="J7" s="819"/>
      <c r="K7" s="819"/>
      <c r="L7" s="819"/>
      <c r="M7" s="819"/>
      <c r="N7" s="819"/>
      <c r="O7" s="819"/>
      <c r="P7" s="819"/>
      <c r="Q7" s="820"/>
      <c r="R7" s="819"/>
      <c r="S7" s="819"/>
    </row>
    <row r="8" spans="1:31" ht="13.5" thickBot="1">
      <c r="A8" s="877"/>
      <c r="B8" s="877"/>
      <c r="C8" s="819"/>
      <c r="D8" s="819"/>
      <c r="E8" s="819"/>
      <c r="F8" s="819"/>
      <c r="G8" s="819"/>
      <c r="H8" s="819"/>
      <c r="I8" s="819"/>
      <c r="J8" s="819"/>
      <c r="K8" s="819"/>
      <c r="L8" s="819"/>
      <c r="M8" s="819"/>
      <c r="N8" s="819"/>
      <c r="O8" s="819"/>
      <c r="P8" s="819"/>
      <c r="Q8" s="819"/>
      <c r="R8" s="819"/>
      <c r="S8" s="819"/>
    </row>
    <row r="9" spans="1:31" ht="18.75" thickBot="1">
      <c r="A9" s="877"/>
      <c r="B9" s="877"/>
      <c r="C9" s="821" t="s">
        <v>348</v>
      </c>
      <c r="D9" s="822"/>
      <c r="E9" s="822"/>
      <c r="F9" s="822"/>
      <c r="G9" s="822"/>
      <c r="H9" s="822"/>
      <c r="I9" s="822"/>
      <c r="J9" s="822"/>
      <c r="K9" s="822"/>
      <c r="L9" s="822"/>
      <c r="M9" s="822"/>
      <c r="N9" s="822"/>
      <c r="O9" s="822"/>
      <c r="P9" s="822"/>
      <c r="Q9" s="822"/>
      <c r="R9" s="823"/>
      <c r="S9" s="819"/>
    </row>
    <row r="10" spans="1:31" ht="13.5" thickBot="1">
      <c r="A10" s="700" t="s">
        <v>350</v>
      </c>
      <c r="B10" s="700" t="s">
        <v>351</v>
      </c>
      <c r="C10" s="824"/>
      <c r="D10" s="825" t="s">
        <v>297</v>
      </c>
      <c r="E10" s="826" t="s">
        <v>300</v>
      </c>
      <c r="F10" s="826" t="s">
        <v>301</v>
      </c>
      <c r="G10" s="826" t="s">
        <v>303</v>
      </c>
      <c r="H10" s="826" t="s">
        <v>305</v>
      </c>
      <c r="I10" s="826" t="s">
        <v>306</v>
      </c>
      <c r="J10" s="826" t="s">
        <v>308</v>
      </c>
      <c r="K10" s="826" t="s">
        <v>315</v>
      </c>
      <c r="L10" s="826" t="s">
        <v>316</v>
      </c>
      <c r="M10" s="826" t="s">
        <v>317</v>
      </c>
      <c r="N10" s="826" t="s">
        <v>318</v>
      </c>
      <c r="O10" s="826" t="s">
        <v>319</v>
      </c>
      <c r="P10" s="827" t="s">
        <v>320</v>
      </c>
      <c r="Q10" s="827" t="s">
        <v>323</v>
      </c>
      <c r="R10" s="828" t="s">
        <v>349</v>
      </c>
      <c r="S10" s="819"/>
    </row>
    <row r="11" spans="1:31" ht="14.25">
      <c r="C11" s="829" t="s">
        <v>352</v>
      </c>
      <c r="D11" s="830"/>
      <c r="E11" s="831"/>
      <c r="F11" s="831"/>
      <c r="G11" s="831"/>
      <c r="H11" s="831"/>
      <c r="I11" s="831"/>
      <c r="J11" s="831"/>
      <c r="K11" s="831"/>
      <c r="L11" s="831"/>
      <c r="M11" s="831"/>
      <c r="N11" s="831"/>
      <c r="O11" s="831"/>
      <c r="P11" s="831"/>
      <c r="Q11" s="831"/>
      <c r="R11" s="832"/>
      <c r="S11" s="819"/>
    </row>
    <row r="12" spans="1:31">
      <c r="C12" s="833" t="s">
        <v>353</v>
      </c>
      <c r="D12" s="878">
        <v>81.67</v>
      </c>
      <c r="E12" s="879">
        <v>87.308899999999994</v>
      </c>
      <c r="F12" s="879">
        <v>129.59</v>
      </c>
      <c r="G12" s="879">
        <v>78.13</v>
      </c>
      <c r="H12" s="879">
        <v>140.35</v>
      </c>
      <c r="I12" s="879">
        <v>88</v>
      </c>
      <c r="J12" s="879">
        <v>127.77</v>
      </c>
      <c r="K12" s="879">
        <v>120</v>
      </c>
      <c r="L12" s="879">
        <v>146.79</v>
      </c>
      <c r="M12" s="879">
        <v>189.50200000000001</v>
      </c>
      <c r="N12" s="879" t="e">
        <v>#N/A</v>
      </c>
      <c r="O12" s="879">
        <v>46.446100000000001</v>
      </c>
      <c r="P12" s="880" t="e">
        <v>#N/A</v>
      </c>
      <c r="Q12" s="880" t="e">
        <v>#N/A</v>
      </c>
      <c r="R12" s="881">
        <v>116.3317</v>
      </c>
      <c r="S12" s="819"/>
    </row>
    <row r="13" spans="1:31">
      <c r="A13" s="882"/>
      <c r="B13" s="882"/>
      <c r="C13" s="834" t="s">
        <v>354</v>
      </c>
      <c r="D13" s="883">
        <v>76.08</v>
      </c>
      <c r="E13" s="884">
        <v>87.341399999999993</v>
      </c>
      <c r="F13" s="884">
        <v>123.15</v>
      </c>
      <c r="G13" s="884">
        <v>71.48</v>
      </c>
      <c r="H13" s="884">
        <v>137.72999999999999</v>
      </c>
      <c r="I13" s="884">
        <v>88</v>
      </c>
      <c r="J13" s="884">
        <v>123.51</v>
      </c>
      <c r="K13" s="884">
        <v>112</v>
      </c>
      <c r="L13" s="884">
        <v>110.94</v>
      </c>
      <c r="M13" s="884">
        <v>183.298</v>
      </c>
      <c r="N13" s="884" t="e">
        <v>#N/A</v>
      </c>
      <c r="O13" s="884">
        <v>51.457599999999999</v>
      </c>
      <c r="P13" s="885" t="e">
        <v>#N/A</v>
      </c>
      <c r="Q13" s="885" t="e">
        <v>#N/A</v>
      </c>
      <c r="R13" s="886">
        <v>111.4372</v>
      </c>
      <c r="S13" s="819"/>
    </row>
    <row r="14" spans="1:31">
      <c r="A14" s="882"/>
      <c r="B14" s="882"/>
      <c r="C14" s="835" t="s">
        <v>355</v>
      </c>
      <c r="D14" s="887">
        <v>-5.5900000000000034</v>
      </c>
      <c r="E14" s="888">
        <v>-3.2499999999998863E-2</v>
      </c>
      <c r="F14" s="888">
        <v>6.4399999999999977</v>
      </c>
      <c r="G14" s="888">
        <v>6.6499999999999915</v>
      </c>
      <c r="H14" s="888">
        <v>2.6200000000000045</v>
      </c>
      <c r="I14" s="888">
        <v>0</v>
      </c>
      <c r="J14" s="888">
        <v>4.2599999999999909</v>
      </c>
      <c r="K14" s="888">
        <v>8</v>
      </c>
      <c r="L14" s="888">
        <v>35.849999999999994</v>
      </c>
      <c r="M14" s="888">
        <v>6.2040000000000077</v>
      </c>
      <c r="N14" s="889" t="e">
        <v>#N/A</v>
      </c>
      <c r="O14" s="888">
        <v>-5.0114999999999981</v>
      </c>
      <c r="P14" s="890"/>
      <c r="Q14" s="891"/>
      <c r="R14" s="892">
        <v>4.8944999999999936</v>
      </c>
      <c r="S14" s="819"/>
    </row>
    <row r="15" spans="1:31">
      <c r="A15" s="893"/>
      <c r="B15" s="893"/>
      <c r="C15" s="835" t="s">
        <v>356</v>
      </c>
      <c r="D15" s="836">
        <v>70.204424073575822</v>
      </c>
      <c r="E15" s="837">
        <v>75.0516841067396</v>
      </c>
      <c r="F15" s="837">
        <v>111.39697949913912</v>
      </c>
      <c r="G15" s="837">
        <v>67.161401406495386</v>
      </c>
      <c r="H15" s="837">
        <v>120.64639302958695</v>
      </c>
      <c r="I15" s="837">
        <v>75.645761215558622</v>
      </c>
      <c r="J15" s="837">
        <v>109.83248761945367</v>
      </c>
      <c r="K15" s="837">
        <v>103.15331074848902</v>
      </c>
      <c r="L15" s="837">
        <v>126.18228737308918</v>
      </c>
      <c r="M15" s="837">
        <v>162.89798911216806</v>
      </c>
      <c r="N15" s="837"/>
      <c r="O15" s="837">
        <v>39.925574886294967</v>
      </c>
      <c r="P15" s="838"/>
      <c r="Q15" s="838"/>
      <c r="R15" s="839"/>
      <c r="S15" s="819"/>
    </row>
    <row r="16" spans="1:31">
      <c r="A16" s="700" t="s">
        <v>350</v>
      </c>
      <c r="B16" s="700" t="s">
        <v>358</v>
      </c>
      <c r="C16" s="840" t="s">
        <v>357</v>
      </c>
      <c r="D16" s="841">
        <v>3.05</v>
      </c>
      <c r="E16" s="842">
        <v>3.17</v>
      </c>
      <c r="F16" s="842">
        <v>21.77</v>
      </c>
      <c r="G16" s="842">
        <v>8.5500000000000007</v>
      </c>
      <c r="H16" s="842">
        <v>4.59</v>
      </c>
      <c r="I16" s="842">
        <v>18.87</v>
      </c>
      <c r="J16" s="842">
        <v>10.48</v>
      </c>
      <c r="K16" s="842">
        <v>8.83</v>
      </c>
      <c r="L16" s="842">
        <v>2.99</v>
      </c>
      <c r="M16" s="842">
        <v>11.56</v>
      </c>
      <c r="N16" s="842">
        <v>0</v>
      </c>
      <c r="O16" s="842">
        <v>6.14</v>
      </c>
      <c r="P16" s="843"/>
      <c r="Q16" s="844"/>
      <c r="R16" s="845">
        <v>100</v>
      </c>
      <c r="S16" s="819"/>
    </row>
    <row r="17" spans="1:19" ht="14.25">
      <c r="C17" s="829" t="s">
        <v>359</v>
      </c>
      <c r="D17" s="846"/>
      <c r="E17" s="847"/>
      <c r="F17" s="847"/>
      <c r="G17" s="847"/>
      <c r="H17" s="847"/>
      <c r="I17" s="847"/>
      <c r="J17" s="847"/>
      <c r="K17" s="847"/>
      <c r="L17" s="847"/>
      <c r="M17" s="847"/>
      <c r="N17" s="847"/>
      <c r="O17" s="847"/>
      <c r="P17" s="847"/>
      <c r="Q17" s="847"/>
      <c r="R17" s="848"/>
      <c r="S17" s="819"/>
    </row>
    <row r="18" spans="1:19">
      <c r="C18" s="833" t="s">
        <v>353</v>
      </c>
      <c r="D18" s="878">
        <v>364.44</v>
      </c>
      <c r="E18" s="879">
        <v>164.60220000000001</v>
      </c>
      <c r="F18" s="879">
        <v>249.3</v>
      </c>
      <c r="G18" s="879">
        <v>178.78</v>
      </c>
      <c r="H18" s="879">
        <v>263</v>
      </c>
      <c r="I18" s="879">
        <v>231</v>
      </c>
      <c r="J18" s="879">
        <v>257.98</v>
      </c>
      <c r="K18" s="879">
        <v>238</v>
      </c>
      <c r="L18" s="879">
        <v>335.51</v>
      </c>
      <c r="M18" s="879">
        <v>267.98230000000001</v>
      </c>
      <c r="N18" s="879" t="e">
        <v>#N/A</v>
      </c>
      <c r="O18" s="879">
        <v>324.00439999999998</v>
      </c>
      <c r="P18" s="880"/>
      <c r="Q18" s="880"/>
      <c r="R18" s="881">
        <v>250.5823</v>
      </c>
      <c r="S18" s="819"/>
    </row>
    <row r="19" spans="1:19">
      <c r="A19" s="882"/>
      <c r="B19" s="882"/>
      <c r="C19" s="834" t="s">
        <v>354</v>
      </c>
      <c r="D19" s="883">
        <v>350</v>
      </c>
      <c r="E19" s="884">
        <v>164.60220000000001</v>
      </c>
      <c r="F19" s="884">
        <v>250.1</v>
      </c>
      <c r="G19" s="884">
        <v>175.46</v>
      </c>
      <c r="H19" s="884">
        <v>262.08999999999997</v>
      </c>
      <c r="I19" s="884">
        <v>227</v>
      </c>
      <c r="J19" s="884">
        <v>255.63</v>
      </c>
      <c r="K19" s="884">
        <v>230</v>
      </c>
      <c r="L19" s="884">
        <v>317.8</v>
      </c>
      <c r="M19" s="884">
        <v>263.78280000000001</v>
      </c>
      <c r="N19" s="884" t="e">
        <v>#N/A</v>
      </c>
      <c r="O19" s="884">
        <v>285.55900000000003</v>
      </c>
      <c r="P19" s="885"/>
      <c r="Q19" s="885"/>
      <c r="R19" s="886">
        <v>245.4538</v>
      </c>
      <c r="S19" s="819"/>
    </row>
    <row r="20" spans="1:19">
      <c r="A20" s="882"/>
      <c r="B20" s="882"/>
      <c r="C20" s="835" t="s">
        <v>355</v>
      </c>
      <c r="D20" s="887">
        <v>-14.439999999999998</v>
      </c>
      <c r="E20" s="889">
        <v>0</v>
      </c>
      <c r="F20" s="888">
        <v>-0.79999999999998295</v>
      </c>
      <c r="G20" s="888">
        <v>3.3199999999999932</v>
      </c>
      <c r="H20" s="888">
        <v>0.91000000000002501</v>
      </c>
      <c r="I20" s="888">
        <v>4</v>
      </c>
      <c r="J20" s="888">
        <v>2.3500000000000227</v>
      </c>
      <c r="K20" s="888">
        <v>8</v>
      </c>
      <c r="L20" s="888">
        <v>17.70999999999998</v>
      </c>
      <c r="M20" s="888">
        <v>4.1995000000000005</v>
      </c>
      <c r="N20" s="889">
        <v>0</v>
      </c>
      <c r="O20" s="888">
        <v>38.44539999999995</v>
      </c>
      <c r="P20" s="890"/>
      <c r="Q20" s="891"/>
      <c r="R20" s="892">
        <v>5.1285000000000025</v>
      </c>
      <c r="S20" s="819"/>
    </row>
    <row r="21" spans="1:19">
      <c r="A21" s="893"/>
      <c r="B21" s="893"/>
      <c r="C21" s="835" t="s">
        <v>356</v>
      </c>
      <c r="D21" s="836">
        <v>145.43724756297632</v>
      </c>
      <c r="E21" s="849">
        <v>65.687879790392216</v>
      </c>
      <c r="F21" s="837">
        <v>99.48827191705081</v>
      </c>
      <c r="G21" s="837">
        <v>71.345821312997771</v>
      </c>
      <c r="H21" s="837">
        <v>104.9555375619108</v>
      </c>
      <c r="I21" s="837">
        <v>92.185282041069939</v>
      </c>
      <c r="J21" s="837">
        <v>102.9522037270789</v>
      </c>
      <c r="K21" s="837">
        <v>94.978775436253883</v>
      </c>
      <c r="L21" s="837">
        <v>133.89213843116613</v>
      </c>
      <c r="M21" s="837">
        <v>106.94382643945721</v>
      </c>
      <c r="N21" s="837"/>
      <c r="O21" s="837">
        <v>129.30059305864779</v>
      </c>
      <c r="P21" s="838"/>
      <c r="Q21" s="838"/>
      <c r="R21" s="839"/>
      <c r="S21" s="819"/>
    </row>
    <row r="22" spans="1:19" ht="13.5" thickBot="1">
      <c r="C22" s="850" t="s">
        <v>357</v>
      </c>
      <c r="D22" s="851">
        <v>3.56</v>
      </c>
      <c r="E22" s="852">
        <v>2.4</v>
      </c>
      <c r="F22" s="852">
        <v>17.25</v>
      </c>
      <c r="G22" s="852">
        <v>9.2899999999999991</v>
      </c>
      <c r="H22" s="852">
        <v>11.25</v>
      </c>
      <c r="I22" s="852">
        <v>27.96</v>
      </c>
      <c r="J22" s="852">
        <v>8.51</v>
      </c>
      <c r="K22" s="852">
        <v>6.21</v>
      </c>
      <c r="L22" s="852">
        <v>2.76</v>
      </c>
      <c r="M22" s="852">
        <v>8.8800000000000008</v>
      </c>
      <c r="N22" s="852">
        <v>0</v>
      </c>
      <c r="O22" s="852">
        <v>4.33</v>
      </c>
      <c r="P22" s="853"/>
      <c r="Q22" s="854"/>
      <c r="R22" s="855">
        <v>102.4</v>
      </c>
      <c r="S22" s="819"/>
    </row>
    <row r="23" spans="1:19" ht="13.5" thickBot="1">
      <c r="A23" s="877"/>
      <c r="B23" s="877"/>
      <c r="C23" s="819"/>
      <c r="D23" s="819"/>
      <c r="E23" s="819"/>
      <c r="F23" s="819"/>
      <c r="G23" s="819"/>
      <c r="H23" s="819"/>
      <c r="I23" s="819"/>
      <c r="J23" s="819"/>
      <c r="K23" s="819"/>
      <c r="L23" s="819"/>
      <c r="M23" s="819"/>
      <c r="N23" s="819"/>
      <c r="O23" s="819"/>
      <c r="P23" s="819"/>
      <c r="Q23" s="819"/>
      <c r="R23" s="819"/>
      <c r="S23" s="819"/>
    </row>
    <row r="24" spans="1:19" ht="18.75" thickBot="1">
      <c r="A24" s="877"/>
      <c r="B24" s="877"/>
      <c r="C24" s="856" t="s">
        <v>360</v>
      </c>
      <c r="D24" s="822"/>
      <c r="E24" s="822"/>
      <c r="F24" s="822"/>
      <c r="G24" s="822"/>
      <c r="H24" s="822"/>
      <c r="I24" s="822"/>
      <c r="J24" s="822"/>
      <c r="K24" s="822"/>
      <c r="L24" s="822"/>
      <c r="M24" s="822"/>
      <c r="N24" s="822"/>
      <c r="O24" s="822"/>
      <c r="P24" s="822"/>
      <c r="Q24" s="822"/>
      <c r="R24" s="823"/>
      <c r="S24" s="819"/>
    </row>
    <row r="25" spans="1:19" ht="13.5" thickBot="1">
      <c r="A25" s="700" t="s">
        <v>361</v>
      </c>
      <c r="B25" s="700" t="s">
        <v>362</v>
      </c>
      <c r="C25" s="824"/>
      <c r="D25" s="825" t="s">
        <v>297</v>
      </c>
      <c r="E25" s="826" t="s">
        <v>300</v>
      </c>
      <c r="F25" s="826" t="s">
        <v>301</v>
      </c>
      <c r="G25" s="826" t="s">
        <v>303</v>
      </c>
      <c r="H25" s="826" t="s">
        <v>305</v>
      </c>
      <c r="I25" s="826" t="s">
        <v>306</v>
      </c>
      <c r="J25" s="826" t="s">
        <v>308</v>
      </c>
      <c r="K25" s="826" t="s">
        <v>315</v>
      </c>
      <c r="L25" s="826" t="s">
        <v>316</v>
      </c>
      <c r="M25" s="826" t="s">
        <v>317</v>
      </c>
      <c r="N25" s="826" t="s">
        <v>318</v>
      </c>
      <c r="O25" s="826" t="s">
        <v>319</v>
      </c>
      <c r="P25" s="827" t="s">
        <v>320</v>
      </c>
      <c r="Q25" s="827" t="s">
        <v>323</v>
      </c>
      <c r="R25" s="828" t="s">
        <v>349</v>
      </c>
      <c r="S25" s="819"/>
    </row>
    <row r="26" spans="1:19" ht="14.25">
      <c r="C26" s="829" t="s">
        <v>363</v>
      </c>
      <c r="D26" s="830"/>
      <c r="E26" s="831"/>
      <c r="F26" s="831"/>
      <c r="G26" s="831"/>
      <c r="H26" s="831"/>
      <c r="I26" s="831"/>
      <c r="J26" s="831"/>
      <c r="K26" s="831"/>
      <c r="L26" s="831"/>
      <c r="M26" s="831"/>
      <c r="N26" s="831"/>
      <c r="O26" s="831"/>
      <c r="P26" s="831"/>
      <c r="Q26" s="831"/>
      <c r="R26" s="832"/>
      <c r="S26" s="819"/>
    </row>
    <row r="27" spans="1:19">
      <c r="C27" s="833" t="s">
        <v>364</v>
      </c>
      <c r="D27" s="878">
        <v>4.6500000000000004</v>
      </c>
      <c r="E27" s="879"/>
      <c r="F27" s="879"/>
      <c r="G27" s="879">
        <v>2.89</v>
      </c>
      <c r="H27" s="879">
        <v>3.4</v>
      </c>
      <c r="I27" s="879">
        <v>3.46</v>
      </c>
      <c r="J27" s="879">
        <v>3.36</v>
      </c>
      <c r="K27" s="879"/>
      <c r="L27" s="879">
        <v>2.66</v>
      </c>
      <c r="M27" s="879"/>
      <c r="N27" s="879"/>
      <c r="O27" s="879"/>
      <c r="P27" s="880"/>
      <c r="Q27" s="880">
        <v>2.3235999999999999</v>
      </c>
      <c r="R27" s="881">
        <v>3.3071000000000002</v>
      </c>
      <c r="S27" s="819"/>
    </row>
    <row r="28" spans="1:19">
      <c r="A28" s="882"/>
      <c r="B28" s="882"/>
      <c r="C28" s="834" t="s">
        <v>354</v>
      </c>
      <c r="D28" s="883">
        <v>4.6500000000000004</v>
      </c>
      <c r="E28" s="857"/>
      <c r="F28" s="858"/>
      <c r="G28" s="858">
        <v>2.76</v>
      </c>
      <c r="H28" s="858">
        <v>3.35</v>
      </c>
      <c r="I28" s="858">
        <v>3.44</v>
      </c>
      <c r="J28" s="858">
        <v>3.35</v>
      </c>
      <c r="K28" s="858"/>
      <c r="L28" s="858">
        <v>2.78</v>
      </c>
      <c r="M28" s="858"/>
      <c r="N28" s="858"/>
      <c r="O28" s="858"/>
      <c r="P28" s="859"/>
      <c r="Q28" s="859">
        <v>2.4733000000000001</v>
      </c>
      <c r="R28" s="886">
        <v>3.2822</v>
      </c>
      <c r="S28" s="819"/>
    </row>
    <row r="29" spans="1:19">
      <c r="A29" s="882"/>
      <c r="B29" s="882"/>
      <c r="C29" s="835" t="s">
        <v>355</v>
      </c>
      <c r="D29" s="887">
        <v>0</v>
      </c>
      <c r="E29" s="889"/>
      <c r="F29" s="888"/>
      <c r="G29" s="888">
        <v>0.13000000000000034</v>
      </c>
      <c r="H29" s="888">
        <v>4.9999999999999822E-2</v>
      </c>
      <c r="I29" s="888">
        <v>2.0000000000000018E-2</v>
      </c>
      <c r="J29" s="888">
        <v>9.9999999999997868E-3</v>
      </c>
      <c r="K29" s="888"/>
      <c r="L29" s="888">
        <v>-0.11999999999999966</v>
      </c>
      <c r="M29" s="888"/>
      <c r="N29" s="889"/>
      <c r="O29" s="889"/>
      <c r="P29" s="891"/>
      <c r="Q29" s="890">
        <v>-0.14970000000000017</v>
      </c>
      <c r="R29" s="892">
        <v>2.4900000000000144E-2</v>
      </c>
      <c r="S29" s="819"/>
    </row>
    <row r="30" spans="1:19">
      <c r="A30" s="893"/>
      <c r="B30" s="893"/>
      <c r="C30" s="835" t="s">
        <v>356</v>
      </c>
      <c r="D30" s="836">
        <v>140.60657373529679</v>
      </c>
      <c r="E30" s="849"/>
      <c r="F30" s="837"/>
      <c r="G30" s="837">
        <v>87.38774152580811</v>
      </c>
      <c r="H30" s="837">
        <v>102.80910767742131</v>
      </c>
      <c r="I30" s="837">
        <v>104.62338604819932</v>
      </c>
      <c r="J30" s="837">
        <v>101.59958876356929</v>
      </c>
      <c r="K30" s="837"/>
      <c r="L30" s="837">
        <v>80.433007771159026</v>
      </c>
      <c r="M30" s="837"/>
      <c r="N30" s="837"/>
      <c r="O30" s="837"/>
      <c r="P30" s="838"/>
      <c r="Q30" s="838">
        <v>70.260953705663567</v>
      </c>
      <c r="R30" s="860"/>
      <c r="S30" s="819"/>
    </row>
    <row r="31" spans="1:19">
      <c r="A31" s="700" t="s">
        <v>361</v>
      </c>
      <c r="B31" s="700" t="s">
        <v>365</v>
      </c>
      <c r="C31" s="840" t="s">
        <v>357</v>
      </c>
      <c r="D31" s="841">
        <v>5.46</v>
      </c>
      <c r="E31" s="842"/>
      <c r="F31" s="842"/>
      <c r="G31" s="842">
        <v>21.03</v>
      </c>
      <c r="H31" s="842">
        <v>8</v>
      </c>
      <c r="I31" s="842">
        <v>44.32</v>
      </c>
      <c r="J31" s="842">
        <v>7.76</v>
      </c>
      <c r="K31" s="842"/>
      <c r="L31" s="842">
        <v>4.62</v>
      </c>
      <c r="M31" s="842"/>
      <c r="N31" s="842"/>
      <c r="O31" s="842"/>
      <c r="P31" s="843"/>
      <c r="Q31" s="844">
        <v>4.46</v>
      </c>
      <c r="R31" s="845">
        <v>100</v>
      </c>
      <c r="S31" s="819"/>
    </row>
    <row r="32" spans="1:19" ht="14.25">
      <c r="C32" s="829" t="s">
        <v>366</v>
      </c>
      <c r="D32" s="846"/>
      <c r="E32" s="847"/>
      <c r="F32" s="847"/>
      <c r="G32" s="847"/>
      <c r="H32" s="847"/>
      <c r="I32" s="847"/>
      <c r="J32" s="847"/>
      <c r="K32" s="847"/>
      <c r="L32" s="847"/>
      <c r="M32" s="847"/>
      <c r="N32" s="847"/>
      <c r="O32" s="847"/>
      <c r="P32" s="847"/>
      <c r="Q32" s="847"/>
      <c r="R32" s="848"/>
      <c r="S32" s="819"/>
    </row>
    <row r="33" spans="1:19">
      <c r="C33" s="833" t="s">
        <v>364</v>
      </c>
      <c r="D33" s="878">
        <v>4.4400000000000004</v>
      </c>
      <c r="E33" s="879"/>
      <c r="F33" s="879">
        <v>4.6900000000000004</v>
      </c>
      <c r="G33" s="879">
        <v>2.59</v>
      </c>
      <c r="H33" s="879" t="e">
        <v>#N/A</v>
      </c>
      <c r="I33" s="879">
        <v>3.37</v>
      </c>
      <c r="J33" s="879">
        <v>3.7</v>
      </c>
      <c r="K33" s="879"/>
      <c r="L33" s="879">
        <v>2.59</v>
      </c>
      <c r="M33" s="879"/>
      <c r="N33" s="879"/>
      <c r="O33" s="879"/>
      <c r="P33" s="880"/>
      <c r="Q33" s="880">
        <v>2.2216</v>
      </c>
      <c r="R33" s="881">
        <v>3.5116000000000001</v>
      </c>
      <c r="S33" s="819"/>
    </row>
    <row r="34" spans="1:19">
      <c r="A34" s="882"/>
      <c r="B34" s="882"/>
      <c r="C34" s="834" t="s">
        <v>354</v>
      </c>
      <c r="D34" s="883">
        <v>4.4400000000000004</v>
      </c>
      <c r="E34" s="884"/>
      <c r="F34" s="884">
        <v>4.63</v>
      </c>
      <c r="G34" s="884">
        <v>2.54</v>
      </c>
      <c r="H34" s="884" t="e">
        <v>#N/A</v>
      </c>
      <c r="I34" s="884">
        <v>3.37</v>
      </c>
      <c r="J34" s="884">
        <v>3.69</v>
      </c>
      <c r="K34" s="884"/>
      <c r="L34" s="884">
        <v>2.02</v>
      </c>
      <c r="M34" s="884"/>
      <c r="N34" s="884"/>
      <c r="O34" s="884"/>
      <c r="P34" s="885"/>
      <c r="Q34" s="885">
        <v>1.5430999999999999</v>
      </c>
      <c r="R34" s="886">
        <v>3.4272999999999998</v>
      </c>
      <c r="S34" s="819"/>
    </row>
    <row r="35" spans="1:19">
      <c r="A35" s="882"/>
      <c r="B35" s="882"/>
      <c r="C35" s="835" t="s">
        <v>355</v>
      </c>
      <c r="D35" s="887">
        <v>0</v>
      </c>
      <c r="E35" s="889"/>
      <c r="F35" s="888">
        <v>6.0000000000000497E-2</v>
      </c>
      <c r="G35" s="888">
        <v>4.9999999999999822E-2</v>
      </c>
      <c r="H35" s="888" t="e">
        <v>#N/A</v>
      </c>
      <c r="I35" s="888">
        <v>0</v>
      </c>
      <c r="J35" s="888">
        <v>1.0000000000000231E-2</v>
      </c>
      <c r="K35" s="888"/>
      <c r="L35" s="888">
        <v>0.56999999999999984</v>
      </c>
      <c r="M35" s="889"/>
      <c r="N35" s="889"/>
      <c r="O35" s="889"/>
      <c r="P35" s="891"/>
      <c r="Q35" s="890">
        <v>0.6785000000000001</v>
      </c>
      <c r="R35" s="892">
        <v>8.4300000000000264E-2</v>
      </c>
      <c r="S35" s="819"/>
    </row>
    <row r="36" spans="1:19">
      <c r="A36" s="893"/>
      <c r="B36" s="893"/>
      <c r="C36" s="835" t="s">
        <v>356</v>
      </c>
      <c r="D36" s="836">
        <v>126.43809089873564</v>
      </c>
      <c r="E36" s="849"/>
      <c r="F36" s="837">
        <v>133.55735277366443</v>
      </c>
      <c r="G36" s="837">
        <v>73.75555302426244</v>
      </c>
      <c r="H36" s="837" t="e">
        <v>#N/A</v>
      </c>
      <c r="I36" s="837">
        <v>95.967650074040321</v>
      </c>
      <c r="J36" s="837">
        <v>105.36507574894635</v>
      </c>
      <c r="K36" s="837"/>
      <c r="L36" s="837">
        <v>73.75555302426244</v>
      </c>
      <c r="M36" s="837"/>
      <c r="N36" s="837"/>
      <c r="O36" s="837"/>
      <c r="P36" s="838"/>
      <c r="Q36" s="838">
        <v>63.264608725367353</v>
      </c>
      <c r="R36" s="839"/>
      <c r="S36" s="819"/>
    </row>
    <row r="37" spans="1:19">
      <c r="A37" s="700" t="s">
        <v>361</v>
      </c>
      <c r="B37" s="700" t="s">
        <v>367</v>
      </c>
      <c r="C37" s="840" t="s">
        <v>357</v>
      </c>
      <c r="D37" s="841">
        <v>2.91</v>
      </c>
      <c r="E37" s="842"/>
      <c r="F37" s="842">
        <v>24.6</v>
      </c>
      <c r="G37" s="842">
        <v>24.33</v>
      </c>
      <c r="H37" s="842">
        <v>0</v>
      </c>
      <c r="I37" s="842">
        <v>21.81</v>
      </c>
      <c r="J37" s="842">
        <v>16.37</v>
      </c>
      <c r="K37" s="842"/>
      <c r="L37" s="842">
        <v>4.87</v>
      </c>
      <c r="M37" s="842"/>
      <c r="N37" s="842"/>
      <c r="O37" s="842"/>
      <c r="P37" s="843"/>
      <c r="Q37" s="844">
        <v>3.54</v>
      </c>
      <c r="R37" s="845">
        <v>100.01000000000002</v>
      </c>
      <c r="S37" s="819"/>
    </row>
    <row r="38" spans="1:19" ht="14.25">
      <c r="C38" s="829" t="s">
        <v>368</v>
      </c>
      <c r="D38" s="846"/>
      <c r="E38" s="847"/>
      <c r="F38" s="847"/>
      <c r="G38" s="847"/>
      <c r="H38" s="847"/>
      <c r="I38" s="847"/>
      <c r="J38" s="847"/>
      <c r="K38" s="847"/>
      <c r="L38" s="847"/>
      <c r="M38" s="847"/>
      <c r="N38" s="847"/>
      <c r="O38" s="847"/>
      <c r="P38" s="847"/>
      <c r="Q38" s="847"/>
      <c r="R38" s="848"/>
      <c r="S38" s="819"/>
    </row>
    <row r="39" spans="1:19">
      <c r="C39" s="833" t="s">
        <v>364</v>
      </c>
      <c r="D39" s="878">
        <v>3.2</v>
      </c>
      <c r="E39" s="879"/>
      <c r="F39" s="879">
        <v>2.61</v>
      </c>
      <c r="G39" s="879">
        <v>2.64</v>
      </c>
      <c r="H39" s="879" t="e">
        <v>#N/A</v>
      </c>
      <c r="I39" s="879">
        <v>3.15</v>
      </c>
      <c r="J39" s="879">
        <v>2.98</v>
      </c>
      <c r="K39" s="879"/>
      <c r="L39" s="879">
        <v>2.38</v>
      </c>
      <c r="M39" s="879"/>
      <c r="N39" s="879"/>
      <c r="O39" s="879"/>
      <c r="P39" s="880"/>
      <c r="Q39" s="880">
        <v>2.1480000000000001</v>
      </c>
      <c r="R39" s="881">
        <v>2.8675000000000002</v>
      </c>
      <c r="S39" s="819"/>
    </row>
    <row r="40" spans="1:19">
      <c r="A40" s="882"/>
      <c r="B40" s="882"/>
      <c r="C40" s="834" t="s">
        <v>354</v>
      </c>
      <c r="D40" s="883">
        <v>3.2</v>
      </c>
      <c r="E40" s="884"/>
      <c r="F40" s="884">
        <v>2.5499999999999998</v>
      </c>
      <c r="G40" s="884">
        <v>2.64</v>
      </c>
      <c r="H40" s="884" t="e">
        <v>#N/A</v>
      </c>
      <c r="I40" s="884">
        <v>3.15</v>
      </c>
      <c r="J40" s="884">
        <v>2.98</v>
      </c>
      <c r="K40" s="884"/>
      <c r="L40" s="884">
        <v>2.37</v>
      </c>
      <c r="M40" s="884"/>
      <c r="N40" s="884"/>
      <c r="O40" s="884"/>
      <c r="P40" s="885"/>
      <c r="Q40" s="885">
        <v>2.351</v>
      </c>
      <c r="R40" s="886">
        <v>2.8544999999999998</v>
      </c>
      <c r="S40" s="819"/>
    </row>
    <row r="41" spans="1:19">
      <c r="A41" s="882"/>
      <c r="B41" s="882"/>
      <c r="C41" s="835" t="s">
        <v>355</v>
      </c>
      <c r="D41" s="887">
        <v>0</v>
      </c>
      <c r="E41" s="889"/>
      <c r="F41" s="888">
        <v>6.0000000000000053E-2</v>
      </c>
      <c r="G41" s="888">
        <v>0</v>
      </c>
      <c r="H41" s="888" t="e">
        <v>#N/A</v>
      </c>
      <c r="I41" s="888">
        <v>0</v>
      </c>
      <c r="J41" s="888">
        <v>0</v>
      </c>
      <c r="K41" s="888"/>
      <c r="L41" s="888">
        <v>9.9999999999997868E-3</v>
      </c>
      <c r="M41" s="889"/>
      <c r="N41" s="889"/>
      <c r="O41" s="889"/>
      <c r="P41" s="891"/>
      <c r="Q41" s="890">
        <v>-0.20299999999999985</v>
      </c>
      <c r="R41" s="892">
        <v>1.3000000000000345E-2</v>
      </c>
      <c r="S41" s="819"/>
    </row>
    <row r="42" spans="1:19">
      <c r="A42" s="893"/>
      <c r="B42" s="893"/>
      <c r="C42" s="835" t="s">
        <v>356</v>
      </c>
      <c r="D42" s="836">
        <v>111.5954664341761</v>
      </c>
      <c r="E42" s="849"/>
      <c r="F42" s="837">
        <v>91.020052310374879</v>
      </c>
      <c r="G42" s="837">
        <v>92.066259808195298</v>
      </c>
      <c r="H42" s="837" t="e">
        <v>#N/A</v>
      </c>
      <c r="I42" s="837">
        <v>109.85178727114211</v>
      </c>
      <c r="J42" s="837">
        <v>103.92327811682649</v>
      </c>
      <c r="K42" s="837"/>
      <c r="L42" s="837">
        <v>82.999128160418479</v>
      </c>
      <c r="M42" s="837"/>
      <c r="N42" s="837"/>
      <c r="O42" s="837"/>
      <c r="P42" s="838"/>
      <c r="Q42" s="838">
        <v>74.908456843940712</v>
      </c>
      <c r="R42" s="839"/>
      <c r="S42" s="819"/>
    </row>
    <row r="43" spans="1:19" ht="13.5" thickBot="1">
      <c r="C43" s="850" t="s">
        <v>357</v>
      </c>
      <c r="D43" s="851">
        <v>5.08</v>
      </c>
      <c r="E43" s="852"/>
      <c r="F43" s="852">
        <v>24.92</v>
      </c>
      <c r="G43" s="852">
        <v>13.78</v>
      </c>
      <c r="H43" s="852">
        <v>0</v>
      </c>
      <c r="I43" s="852">
        <v>32.659999999999997</v>
      </c>
      <c r="J43" s="852">
        <v>14.49</v>
      </c>
      <c r="K43" s="852"/>
      <c r="L43" s="852">
        <v>3.69</v>
      </c>
      <c r="M43" s="852"/>
      <c r="N43" s="852"/>
      <c r="O43" s="852"/>
      <c r="P43" s="853"/>
      <c r="Q43" s="854">
        <v>3.08</v>
      </c>
      <c r="R43" s="855">
        <v>99.999999999999986</v>
      </c>
      <c r="S43" s="819"/>
    </row>
    <row r="44" spans="1:19" ht="13.5" thickBot="1">
      <c r="A44" s="877" t="s">
        <v>369</v>
      </c>
      <c r="B44" s="877" t="s">
        <v>370</v>
      </c>
      <c r="C44" s="819"/>
      <c r="D44" s="819"/>
      <c r="E44" s="819"/>
      <c r="F44" s="819"/>
      <c r="G44" s="819"/>
      <c r="H44" s="819"/>
      <c r="I44" s="819"/>
      <c r="J44" s="819"/>
      <c r="K44" s="819"/>
      <c r="L44" s="819"/>
      <c r="M44" s="819"/>
      <c r="N44" s="819"/>
      <c r="O44" s="819"/>
      <c r="P44" s="819"/>
      <c r="Q44" s="819"/>
      <c r="R44" s="819"/>
      <c r="S44" s="819"/>
    </row>
    <row r="45" spans="1:19" ht="18.75" thickBot="1">
      <c r="A45" s="877"/>
      <c r="B45" s="877"/>
      <c r="C45" s="821" t="s">
        <v>371</v>
      </c>
      <c r="D45" s="822"/>
      <c r="E45" s="822"/>
      <c r="F45" s="822"/>
      <c r="G45" s="822"/>
      <c r="H45" s="822"/>
      <c r="I45" s="822"/>
      <c r="J45" s="822"/>
      <c r="K45" s="822"/>
      <c r="L45" s="822"/>
      <c r="M45" s="822"/>
      <c r="N45" s="822"/>
      <c r="O45" s="822"/>
      <c r="P45" s="822"/>
      <c r="Q45" s="822"/>
      <c r="R45" s="823"/>
      <c r="S45" s="819"/>
    </row>
    <row r="46" spans="1:19" ht="13.5" thickBot="1">
      <c r="C46" s="824"/>
      <c r="D46" s="825" t="s">
        <v>297</v>
      </c>
      <c r="E46" s="826" t="s">
        <v>300</v>
      </c>
      <c r="F46" s="826" t="s">
        <v>301</v>
      </c>
      <c r="G46" s="826" t="s">
        <v>303</v>
      </c>
      <c r="H46" s="826" t="s">
        <v>305</v>
      </c>
      <c r="I46" s="826" t="s">
        <v>306</v>
      </c>
      <c r="J46" s="826" t="s">
        <v>308</v>
      </c>
      <c r="K46" s="826" t="s">
        <v>315</v>
      </c>
      <c r="L46" s="826" t="s">
        <v>316</v>
      </c>
      <c r="M46" s="826" t="s">
        <v>317</v>
      </c>
      <c r="N46" s="826" t="s">
        <v>318</v>
      </c>
      <c r="O46" s="826" t="s">
        <v>319</v>
      </c>
      <c r="P46" s="827" t="s">
        <v>320</v>
      </c>
      <c r="Q46" s="827" t="s">
        <v>323</v>
      </c>
      <c r="R46" s="828" t="s">
        <v>349</v>
      </c>
      <c r="S46" s="819"/>
    </row>
    <row r="47" spans="1:19">
      <c r="C47" s="861" t="s">
        <v>372</v>
      </c>
      <c r="D47" s="862">
        <v>718.25</v>
      </c>
      <c r="E47" s="863"/>
      <c r="F47" s="864">
        <v>611</v>
      </c>
      <c r="G47" s="864"/>
      <c r="H47" s="864"/>
      <c r="I47" s="864">
        <v>737</v>
      </c>
      <c r="J47" s="864">
        <v>615.12</v>
      </c>
      <c r="K47" s="863">
        <v>601.29999999999995</v>
      </c>
      <c r="L47" s="863"/>
      <c r="M47" s="863"/>
      <c r="N47" s="863">
        <v>478.85</v>
      </c>
      <c r="O47" s="863"/>
      <c r="P47" s="863">
        <v>436.7</v>
      </c>
      <c r="Q47" s="863"/>
      <c r="R47" s="865">
        <v>652.16629999999998</v>
      </c>
      <c r="S47" s="819"/>
    </row>
    <row r="48" spans="1:19">
      <c r="A48" s="882"/>
      <c r="B48" s="882"/>
      <c r="C48" s="866" t="s">
        <v>354</v>
      </c>
      <c r="D48" s="867">
        <v>718.25</v>
      </c>
      <c r="E48" s="868"/>
      <c r="F48" s="868">
        <v>604</v>
      </c>
      <c r="G48" s="868"/>
      <c r="H48" s="868"/>
      <c r="I48" s="868">
        <v>734</v>
      </c>
      <c r="J48" s="868">
        <v>636.38</v>
      </c>
      <c r="K48" s="868">
        <v>601.29999999999995</v>
      </c>
      <c r="L48" s="868"/>
      <c r="M48" s="868"/>
      <c r="N48" s="868">
        <v>476.95</v>
      </c>
      <c r="O48" s="868"/>
      <c r="P48" s="868">
        <v>437.18</v>
      </c>
      <c r="Q48" s="869"/>
      <c r="R48" s="870">
        <v>654.05370000000005</v>
      </c>
      <c r="S48" s="819"/>
    </row>
    <row r="49" spans="1:19">
      <c r="A49" s="882"/>
      <c r="B49" s="882"/>
      <c r="C49" s="835" t="s">
        <v>355</v>
      </c>
      <c r="D49" s="887">
        <v>0</v>
      </c>
      <c r="E49" s="889"/>
      <c r="F49" s="888">
        <v>7</v>
      </c>
      <c r="G49" s="888"/>
      <c r="H49" s="888"/>
      <c r="I49" s="888">
        <v>3</v>
      </c>
      <c r="J49" s="888">
        <v>-21.259999999999991</v>
      </c>
      <c r="K49" s="888">
        <v>0</v>
      </c>
      <c r="L49" s="888"/>
      <c r="M49" s="888"/>
      <c r="N49" s="888">
        <v>1.9000000000000341</v>
      </c>
      <c r="O49" s="888"/>
      <c r="P49" s="888">
        <v>-0.48000000000001819</v>
      </c>
      <c r="Q49" s="891"/>
      <c r="R49" s="892">
        <v>-1.8874000000000706</v>
      </c>
      <c r="S49" s="819"/>
    </row>
    <row r="50" spans="1:19">
      <c r="A50" s="893"/>
      <c r="B50" s="893"/>
      <c r="C50" s="835" t="s">
        <v>356</v>
      </c>
      <c r="D50" s="836">
        <v>110.13295228532969</v>
      </c>
      <c r="E50" s="837"/>
      <c r="F50" s="837">
        <v>93.687760315122077</v>
      </c>
      <c r="G50" s="837"/>
      <c r="H50" s="837"/>
      <c r="I50" s="837">
        <v>113.00798584655479</v>
      </c>
      <c r="J50" s="837">
        <v>94.319501022975288</v>
      </c>
      <c r="K50" s="837">
        <v>92.200409619448294</v>
      </c>
      <c r="L50" s="837"/>
      <c r="M50" s="837"/>
      <c r="N50" s="837">
        <v>73.42452377560754</v>
      </c>
      <c r="O50" s="837"/>
      <c r="P50" s="837">
        <v>66.961448329973507</v>
      </c>
      <c r="Q50" s="838"/>
      <c r="R50" s="860"/>
      <c r="S50" s="819"/>
    </row>
    <row r="51" spans="1:19" ht="13.5" thickBot="1">
      <c r="C51" s="850" t="s">
        <v>357</v>
      </c>
      <c r="D51" s="851">
        <v>7.56</v>
      </c>
      <c r="E51" s="852"/>
      <c r="F51" s="852">
        <v>8.02</v>
      </c>
      <c r="G51" s="852"/>
      <c r="H51" s="852"/>
      <c r="I51" s="852">
        <v>30.45</v>
      </c>
      <c r="J51" s="852">
        <v>15.93</v>
      </c>
      <c r="K51" s="852">
        <v>36.32</v>
      </c>
      <c r="L51" s="852"/>
      <c r="M51" s="852"/>
      <c r="N51" s="852">
        <v>1.37</v>
      </c>
      <c r="O51" s="852"/>
      <c r="P51" s="853">
        <v>0.36</v>
      </c>
      <c r="Q51" s="854"/>
      <c r="R51" s="855">
        <v>100.01</v>
      </c>
      <c r="S51" s="819"/>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activeCell="A18" sqref="A18:F26"/>
    </sheetView>
  </sheetViews>
  <sheetFormatPr defaultRowHeight="12.75"/>
  <cols>
    <col min="1" max="1" width="18.85546875" style="1075" customWidth="1"/>
    <col min="2" max="2" width="14.28515625" style="1075" customWidth="1"/>
    <col min="3" max="3" width="13.7109375" style="1075" customWidth="1"/>
    <col min="4" max="4" width="15" style="1075" customWidth="1"/>
    <col min="5" max="5" width="14.28515625" style="1075" customWidth="1"/>
    <col min="6" max="6" width="18.42578125" style="1075" customWidth="1"/>
    <col min="7" max="7" width="9.140625" style="1075"/>
    <col min="8" max="8" width="18.85546875" style="1075" bestFit="1" customWidth="1"/>
    <col min="9" max="9" width="12.5703125" style="1075" customWidth="1"/>
    <col min="10" max="251" width="9.140625" style="1075"/>
    <col min="252" max="252" width="4.42578125" style="1075" customWidth="1"/>
    <col min="253" max="253" width="20.85546875" style="1075" customWidth="1"/>
    <col min="254" max="255" width="12" style="1075" customWidth="1"/>
    <col min="256" max="256" width="14.5703125" style="1075" customWidth="1"/>
    <col min="257" max="257" width="12.42578125" style="1075" customWidth="1"/>
    <col min="258" max="258" width="19.7109375" style="1075" customWidth="1"/>
    <col min="259" max="259" width="9.140625" style="1075"/>
    <col min="260" max="260" width="16.85546875" style="1075" customWidth="1"/>
    <col min="261" max="261" width="12.5703125" style="1075" customWidth="1"/>
    <col min="262" max="262" width="11.7109375" style="1075" customWidth="1"/>
    <col min="263" max="263" width="12.28515625" style="1075" customWidth="1"/>
    <col min="264" max="507" width="9.140625" style="1075"/>
    <col min="508" max="508" width="4.42578125" style="1075" customWidth="1"/>
    <col min="509" max="509" width="20.85546875" style="1075" customWidth="1"/>
    <col min="510" max="511" width="12" style="1075" customWidth="1"/>
    <col min="512" max="512" width="14.5703125" style="1075" customWidth="1"/>
    <col min="513" max="513" width="12.42578125" style="1075" customWidth="1"/>
    <col min="514" max="514" width="19.7109375" style="1075" customWidth="1"/>
    <col min="515" max="515" width="9.140625" style="1075"/>
    <col min="516" max="516" width="16.85546875" style="1075" customWidth="1"/>
    <col min="517" max="517" width="12.5703125" style="1075" customWidth="1"/>
    <col min="518" max="518" width="11.7109375" style="1075" customWidth="1"/>
    <col min="519" max="519" width="12.28515625" style="1075" customWidth="1"/>
    <col min="520" max="763" width="9.140625" style="1075"/>
    <col min="764" max="764" width="4.42578125" style="1075" customWidth="1"/>
    <col min="765" max="765" width="20.85546875" style="1075" customWidth="1"/>
    <col min="766" max="767" width="12" style="1075" customWidth="1"/>
    <col min="768" max="768" width="14.5703125" style="1075" customWidth="1"/>
    <col min="769" max="769" width="12.42578125" style="1075" customWidth="1"/>
    <col min="770" max="770" width="19.7109375" style="1075" customWidth="1"/>
    <col min="771" max="771" width="9.140625" style="1075"/>
    <col min="772" max="772" width="16.85546875" style="1075" customWidth="1"/>
    <col min="773" max="773" width="12.5703125" style="1075" customWidth="1"/>
    <col min="774" max="774" width="11.7109375" style="1075" customWidth="1"/>
    <col min="775" max="775" width="12.28515625" style="1075" customWidth="1"/>
    <col min="776" max="1019" width="9.140625" style="1075"/>
    <col min="1020" max="1020" width="4.42578125" style="1075" customWidth="1"/>
    <col min="1021" max="1021" width="20.85546875" style="1075" customWidth="1"/>
    <col min="1022" max="1023" width="12" style="1075" customWidth="1"/>
    <col min="1024" max="1024" width="14.5703125" style="1075" customWidth="1"/>
    <col min="1025" max="1025" width="12.42578125" style="1075" customWidth="1"/>
    <col min="1026" max="1026" width="19.7109375" style="1075" customWidth="1"/>
    <col min="1027" max="1027" width="9.140625" style="1075"/>
    <col min="1028" max="1028" width="16.85546875" style="1075" customWidth="1"/>
    <col min="1029" max="1029" width="12.5703125" style="1075" customWidth="1"/>
    <col min="1030" max="1030" width="11.7109375" style="1075" customWidth="1"/>
    <col min="1031" max="1031" width="12.28515625" style="1075" customWidth="1"/>
    <col min="1032" max="1275" width="9.140625" style="1075"/>
    <col min="1276" max="1276" width="4.42578125" style="1075" customWidth="1"/>
    <col min="1277" max="1277" width="20.85546875" style="1075" customWidth="1"/>
    <col min="1278" max="1279" width="12" style="1075" customWidth="1"/>
    <col min="1280" max="1280" width="14.5703125" style="1075" customWidth="1"/>
    <col min="1281" max="1281" width="12.42578125" style="1075" customWidth="1"/>
    <col min="1282" max="1282" width="19.7109375" style="1075" customWidth="1"/>
    <col min="1283" max="1283" width="9.140625" style="1075"/>
    <col min="1284" max="1284" width="16.85546875" style="1075" customWidth="1"/>
    <col min="1285" max="1285" width="12.5703125" style="1075" customWidth="1"/>
    <col min="1286" max="1286" width="11.7109375" style="1075" customWidth="1"/>
    <col min="1287" max="1287" width="12.28515625" style="1075" customWidth="1"/>
    <col min="1288" max="1531" width="9.140625" style="1075"/>
    <col min="1532" max="1532" width="4.42578125" style="1075" customWidth="1"/>
    <col min="1533" max="1533" width="20.85546875" style="1075" customWidth="1"/>
    <col min="1534" max="1535" width="12" style="1075" customWidth="1"/>
    <col min="1536" max="1536" width="14.5703125" style="1075" customWidth="1"/>
    <col min="1537" max="1537" width="12.42578125" style="1075" customWidth="1"/>
    <col min="1538" max="1538" width="19.7109375" style="1075" customWidth="1"/>
    <col min="1539" max="1539" width="9.140625" style="1075"/>
    <col min="1540" max="1540" width="16.85546875" style="1075" customWidth="1"/>
    <col min="1541" max="1541" width="12.5703125" style="1075" customWidth="1"/>
    <col min="1542" max="1542" width="11.7109375" style="1075" customWidth="1"/>
    <col min="1543" max="1543" width="12.28515625" style="1075" customWidth="1"/>
    <col min="1544" max="1787" width="9.140625" style="1075"/>
    <col min="1788" max="1788" width="4.42578125" style="1075" customWidth="1"/>
    <col min="1789" max="1789" width="20.85546875" style="1075" customWidth="1"/>
    <col min="1790" max="1791" width="12" style="1075" customWidth="1"/>
    <col min="1792" max="1792" width="14.5703125" style="1075" customWidth="1"/>
    <col min="1793" max="1793" width="12.42578125" style="1075" customWidth="1"/>
    <col min="1794" max="1794" width="19.7109375" style="1075" customWidth="1"/>
    <col min="1795" max="1795" width="9.140625" style="1075"/>
    <col min="1796" max="1796" width="16.85546875" style="1075" customWidth="1"/>
    <col min="1797" max="1797" width="12.5703125" style="1075" customWidth="1"/>
    <col min="1798" max="1798" width="11.7109375" style="1075" customWidth="1"/>
    <col min="1799" max="1799" width="12.28515625" style="1075" customWidth="1"/>
    <col min="1800" max="2043" width="9.140625" style="1075"/>
    <col min="2044" max="2044" width="4.42578125" style="1075" customWidth="1"/>
    <col min="2045" max="2045" width="20.85546875" style="1075" customWidth="1"/>
    <col min="2046" max="2047" width="12" style="1075" customWidth="1"/>
    <col min="2048" max="2048" width="14.5703125" style="1075" customWidth="1"/>
    <col min="2049" max="2049" width="12.42578125" style="1075" customWidth="1"/>
    <col min="2050" max="2050" width="19.7109375" style="1075" customWidth="1"/>
    <col min="2051" max="2051" width="9.140625" style="1075"/>
    <col min="2052" max="2052" width="16.85546875" style="1075" customWidth="1"/>
    <col min="2053" max="2053" width="12.5703125" style="1075" customWidth="1"/>
    <col min="2054" max="2054" width="11.7109375" style="1075" customWidth="1"/>
    <col min="2055" max="2055" width="12.28515625" style="1075" customWidth="1"/>
    <col min="2056" max="2299" width="9.140625" style="1075"/>
    <col min="2300" max="2300" width="4.42578125" style="1075" customWidth="1"/>
    <col min="2301" max="2301" width="20.85546875" style="1075" customWidth="1"/>
    <col min="2302" max="2303" width="12" style="1075" customWidth="1"/>
    <col min="2304" max="2304" width="14.5703125" style="1075" customWidth="1"/>
    <col min="2305" max="2305" width="12.42578125" style="1075" customWidth="1"/>
    <col min="2306" max="2306" width="19.7109375" style="1075" customWidth="1"/>
    <col min="2307" max="2307" width="9.140625" style="1075"/>
    <col min="2308" max="2308" width="16.85546875" style="1075" customWidth="1"/>
    <col min="2309" max="2309" width="12.5703125" style="1075" customWidth="1"/>
    <col min="2310" max="2310" width="11.7109375" style="1075" customWidth="1"/>
    <col min="2311" max="2311" width="12.28515625" style="1075" customWidth="1"/>
    <col min="2312" max="2555" width="9.140625" style="1075"/>
    <col min="2556" max="2556" width="4.42578125" style="1075" customWidth="1"/>
    <col min="2557" max="2557" width="20.85546875" style="1075" customWidth="1"/>
    <col min="2558" max="2559" width="12" style="1075" customWidth="1"/>
    <col min="2560" max="2560" width="14.5703125" style="1075" customWidth="1"/>
    <col min="2561" max="2561" width="12.42578125" style="1075" customWidth="1"/>
    <col min="2562" max="2562" width="19.7109375" style="1075" customWidth="1"/>
    <col min="2563" max="2563" width="9.140625" style="1075"/>
    <col min="2564" max="2564" width="16.85546875" style="1075" customWidth="1"/>
    <col min="2565" max="2565" width="12.5703125" style="1075" customWidth="1"/>
    <col min="2566" max="2566" width="11.7109375" style="1075" customWidth="1"/>
    <col min="2567" max="2567" width="12.28515625" style="1075" customWidth="1"/>
    <col min="2568" max="2811" width="9.140625" style="1075"/>
    <col min="2812" max="2812" width="4.42578125" style="1075" customWidth="1"/>
    <col min="2813" max="2813" width="20.85546875" style="1075" customWidth="1"/>
    <col min="2814" max="2815" width="12" style="1075" customWidth="1"/>
    <col min="2816" max="2816" width="14.5703125" style="1075" customWidth="1"/>
    <col min="2817" max="2817" width="12.42578125" style="1075" customWidth="1"/>
    <col min="2818" max="2818" width="19.7109375" style="1075" customWidth="1"/>
    <col min="2819" max="2819" width="9.140625" style="1075"/>
    <col min="2820" max="2820" width="16.85546875" style="1075" customWidth="1"/>
    <col min="2821" max="2821" width="12.5703125" style="1075" customWidth="1"/>
    <col min="2822" max="2822" width="11.7109375" style="1075" customWidth="1"/>
    <col min="2823" max="2823" width="12.28515625" style="1075" customWidth="1"/>
    <col min="2824" max="3067" width="9.140625" style="1075"/>
    <col min="3068" max="3068" width="4.42578125" style="1075" customWidth="1"/>
    <col min="3069" max="3069" width="20.85546875" style="1075" customWidth="1"/>
    <col min="3070" max="3071" width="12" style="1075" customWidth="1"/>
    <col min="3072" max="3072" width="14.5703125" style="1075" customWidth="1"/>
    <col min="3073" max="3073" width="12.42578125" style="1075" customWidth="1"/>
    <col min="3074" max="3074" width="19.7109375" style="1075" customWidth="1"/>
    <col min="3075" max="3075" width="9.140625" style="1075"/>
    <col min="3076" max="3076" width="16.85546875" style="1075" customWidth="1"/>
    <col min="3077" max="3077" width="12.5703125" style="1075" customWidth="1"/>
    <col min="3078" max="3078" width="11.7109375" style="1075" customWidth="1"/>
    <col min="3079" max="3079" width="12.28515625" style="1075" customWidth="1"/>
    <col min="3080" max="3323" width="9.140625" style="1075"/>
    <col min="3324" max="3324" width="4.42578125" style="1075" customWidth="1"/>
    <col min="3325" max="3325" width="20.85546875" style="1075" customWidth="1"/>
    <col min="3326" max="3327" width="12" style="1075" customWidth="1"/>
    <col min="3328" max="3328" width="14.5703125" style="1075" customWidth="1"/>
    <col min="3329" max="3329" width="12.42578125" style="1075" customWidth="1"/>
    <col min="3330" max="3330" width="19.7109375" style="1075" customWidth="1"/>
    <col min="3331" max="3331" width="9.140625" style="1075"/>
    <col min="3332" max="3332" width="16.85546875" style="1075" customWidth="1"/>
    <col min="3333" max="3333" width="12.5703125" style="1075" customWidth="1"/>
    <col min="3334" max="3334" width="11.7109375" style="1075" customWidth="1"/>
    <col min="3335" max="3335" width="12.28515625" style="1075" customWidth="1"/>
    <col min="3336" max="3579" width="9.140625" style="1075"/>
    <col min="3580" max="3580" width="4.42578125" style="1075" customWidth="1"/>
    <col min="3581" max="3581" width="20.85546875" style="1075" customWidth="1"/>
    <col min="3582" max="3583" width="12" style="1075" customWidth="1"/>
    <col min="3584" max="3584" width="14.5703125" style="1075" customWidth="1"/>
    <col min="3585" max="3585" width="12.42578125" style="1075" customWidth="1"/>
    <col min="3586" max="3586" width="19.7109375" style="1075" customWidth="1"/>
    <col min="3587" max="3587" width="9.140625" style="1075"/>
    <col min="3588" max="3588" width="16.85546875" style="1075" customWidth="1"/>
    <col min="3589" max="3589" width="12.5703125" style="1075" customWidth="1"/>
    <col min="3590" max="3590" width="11.7109375" style="1075" customWidth="1"/>
    <col min="3591" max="3591" width="12.28515625" style="1075" customWidth="1"/>
    <col min="3592" max="3835" width="9.140625" style="1075"/>
    <col min="3836" max="3836" width="4.42578125" style="1075" customWidth="1"/>
    <col min="3837" max="3837" width="20.85546875" style="1075" customWidth="1"/>
    <col min="3838" max="3839" width="12" style="1075" customWidth="1"/>
    <col min="3840" max="3840" width="14.5703125" style="1075" customWidth="1"/>
    <col min="3841" max="3841" width="12.42578125" style="1075" customWidth="1"/>
    <col min="3842" max="3842" width="19.7109375" style="1075" customWidth="1"/>
    <col min="3843" max="3843" width="9.140625" style="1075"/>
    <col min="3844" max="3844" width="16.85546875" style="1075" customWidth="1"/>
    <col min="3845" max="3845" width="12.5703125" style="1075" customWidth="1"/>
    <col min="3846" max="3846" width="11.7109375" style="1075" customWidth="1"/>
    <col min="3847" max="3847" width="12.28515625" style="1075" customWidth="1"/>
    <col min="3848" max="4091" width="9.140625" style="1075"/>
    <col min="4092" max="4092" width="4.42578125" style="1075" customWidth="1"/>
    <col min="4093" max="4093" width="20.85546875" style="1075" customWidth="1"/>
    <col min="4094" max="4095" width="12" style="1075" customWidth="1"/>
    <col min="4096" max="4096" width="14.5703125" style="1075" customWidth="1"/>
    <col min="4097" max="4097" width="12.42578125" style="1075" customWidth="1"/>
    <col min="4098" max="4098" width="19.7109375" style="1075" customWidth="1"/>
    <col min="4099" max="4099" width="9.140625" style="1075"/>
    <col min="4100" max="4100" width="16.85546875" style="1075" customWidth="1"/>
    <col min="4101" max="4101" width="12.5703125" style="1075" customWidth="1"/>
    <col min="4102" max="4102" width="11.7109375" style="1075" customWidth="1"/>
    <col min="4103" max="4103" width="12.28515625" style="1075" customWidth="1"/>
    <col min="4104" max="4347" width="9.140625" style="1075"/>
    <col min="4348" max="4348" width="4.42578125" style="1075" customWidth="1"/>
    <col min="4349" max="4349" width="20.85546875" style="1075" customWidth="1"/>
    <col min="4350" max="4351" width="12" style="1075" customWidth="1"/>
    <col min="4352" max="4352" width="14.5703125" style="1075" customWidth="1"/>
    <col min="4353" max="4353" width="12.42578125" style="1075" customWidth="1"/>
    <col min="4354" max="4354" width="19.7109375" style="1075" customWidth="1"/>
    <col min="4355" max="4355" width="9.140625" style="1075"/>
    <col min="4356" max="4356" width="16.85546875" style="1075" customWidth="1"/>
    <col min="4357" max="4357" width="12.5703125" style="1075" customWidth="1"/>
    <col min="4358" max="4358" width="11.7109375" style="1075" customWidth="1"/>
    <col min="4359" max="4359" width="12.28515625" style="1075" customWidth="1"/>
    <col min="4360" max="4603" width="9.140625" style="1075"/>
    <col min="4604" max="4604" width="4.42578125" style="1075" customWidth="1"/>
    <col min="4605" max="4605" width="20.85546875" style="1075" customWidth="1"/>
    <col min="4606" max="4607" width="12" style="1075" customWidth="1"/>
    <col min="4608" max="4608" width="14.5703125" style="1075" customWidth="1"/>
    <col min="4609" max="4609" width="12.42578125" style="1075" customWidth="1"/>
    <col min="4610" max="4610" width="19.7109375" style="1075" customWidth="1"/>
    <col min="4611" max="4611" width="9.140625" style="1075"/>
    <col min="4612" max="4612" width="16.85546875" style="1075" customWidth="1"/>
    <col min="4613" max="4613" width="12.5703125" style="1075" customWidth="1"/>
    <col min="4614" max="4614" width="11.7109375" style="1075" customWidth="1"/>
    <col min="4615" max="4615" width="12.28515625" style="1075" customWidth="1"/>
    <col min="4616" max="4859" width="9.140625" style="1075"/>
    <col min="4860" max="4860" width="4.42578125" style="1075" customWidth="1"/>
    <col min="4861" max="4861" width="20.85546875" style="1075" customWidth="1"/>
    <col min="4862" max="4863" width="12" style="1075" customWidth="1"/>
    <col min="4864" max="4864" width="14.5703125" style="1075" customWidth="1"/>
    <col min="4865" max="4865" width="12.42578125" style="1075" customWidth="1"/>
    <col min="4866" max="4866" width="19.7109375" style="1075" customWidth="1"/>
    <col min="4867" max="4867" width="9.140625" style="1075"/>
    <col min="4868" max="4868" width="16.85546875" style="1075" customWidth="1"/>
    <col min="4869" max="4869" width="12.5703125" style="1075" customWidth="1"/>
    <col min="4870" max="4870" width="11.7109375" style="1075" customWidth="1"/>
    <col min="4871" max="4871" width="12.28515625" style="1075" customWidth="1"/>
    <col min="4872" max="5115" width="9.140625" style="1075"/>
    <col min="5116" max="5116" width="4.42578125" style="1075" customWidth="1"/>
    <col min="5117" max="5117" width="20.85546875" style="1075" customWidth="1"/>
    <col min="5118" max="5119" width="12" style="1075" customWidth="1"/>
    <col min="5120" max="5120" width="14.5703125" style="1075" customWidth="1"/>
    <col min="5121" max="5121" width="12.42578125" style="1075" customWidth="1"/>
    <col min="5122" max="5122" width="19.7109375" style="1075" customWidth="1"/>
    <col min="5123" max="5123" width="9.140625" style="1075"/>
    <col min="5124" max="5124" width="16.85546875" style="1075" customWidth="1"/>
    <col min="5125" max="5125" width="12.5703125" style="1075" customWidth="1"/>
    <col min="5126" max="5126" width="11.7109375" style="1075" customWidth="1"/>
    <col min="5127" max="5127" width="12.28515625" style="1075" customWidth="1"/>
    <col min="5128" max="5371" width="9.140625" style="1075"/>
    <col min="5372" max="5372" width="4.42578125" style="1075" customWidth="1"/>
    <col min="5373" max="5373" width="20.85546875" style="1075" customWidth="1"/>
    <col min="5374" max="5375" width="12" style="1075" customWidth="1"/>
    <col min="5376" max="5376" width="14.5703125" style="1075" customWidth="1"/>
    <col min="5377" max="5377" width="12.42578125" style="1075" customWidth="1"/>
    <col min="5378" max="5378" width="19.7109375" style="1075" customWidth="1"/>
    <col min="5379" max="5379" width="9.140625" style="1075"/>
    <col min="5380" max="5380" width="16.85546875" style="1075" customWidth="1"/>
    <col min="5381" max="5381" width="12.5703125" style="1075" customWidth="1"/>
    <col min="5382" max="5382" width="11.7109375" style="1075" customWidth="1"/>
    <col min="5383" max="5383" width="12.28515625" style="1075" customWidth="1"/>
    <col min="5384" max="5627" width="9.140625" style="1075"/>
    <col min="5628" max="5628" width="4.42578125" style="1075" customWidth="1"/>
    <col min="5629" max="5629" width="20.85546875" style="1075" customWidth="1"/>
    <col min="5630" max="5631" width="12" style="1075" customWidth="1"/>
    <col min="5632" max="5632" width="14.5703125" style="1075" customWidth="1"/>
    <col min="5633" max="5633" width="12.42578125" style="1075" customWidth="1"/>
    <col min="5634" max="5634" width="19.7109375" style="1075" customWidth="1"/>
    <col min="5635" max="5635" width="9.140625" style="1075"/>
    <col min="5636" max="5636" width="16.85546875" style="1075" customWidth="1"/>
    <col min="5637" max="5637" width="12.5703125" style="1075" customWidth="1"/>
    <col min="5638" max="5638" width="11.7109375" style="1075" customWidth="1"/>
    <col min="5639" max="5639" width="12.28515625" style="1075" customWidth="1"/>
    <col min="5640" max="5883" width="9.140625" style="1075"/>
    <col min="5884" max="5884" width="4.42578125" style="1075" customWidth="1"/>
    <col min="5885" max="5885" width="20.85546875" style="1075" customWidth="1"/>
    <col min="5886" max="5887" width="12" style="1075" customWidth="1"/>
    <col min="5888" max="5888" width="14.5703125" style="1075" customWidth="1"/>
    <col min="5889" max="5889" width="12.42578125" style="1075" customWidth="1"/>
    <col min="5890" max="5890" width="19.7109375" style="1075" customWidth="1"/>
    <col min="5891" max="5891" width="9.140625" style="1075"/>
    <col min="5892" max="5892" width="16.85546875" style="1075" customWidth="1"/>
    <col min="5893" max="5893" width="12.5703125" style="1075" customWidth="1"/>
    <col min="5894" max="5894" width="11.7109375" style="1075" customWidth="1"/>
    <col min="5895" max="5895" width="12.28515625" style="1075" customWidth="1"/>
    <col min="5896" max="6139" width="9.140625" style="1075"/>
    <col min="6140" max="6140" width="4.42578125" style="1075" customWidth="1"/>
    <col min="6141" max="6141" width="20.85546875" style="1075" customWidth="1"/>
    <col min="6142" max="6143" width="12" style="1075" customWidth="1"/>
    <col min="6144" max="6144" width="14.5703125" style="1075" customWidth="1"/>
    <col min="6145" max="6145" width="12.42578125" style="1075" customWidth="1"/>
    <col min="6146" max="6146" width="19.7109375" style="1075" customWidth="1"/>
    <col min="6147" max="6147" width="9.140625" style="1075"/>
    <col min="6148" max="6148" width="16.85546875" style="1075" customWidth="1"/>
    <col min="6149" max="6149" width="12.5703125" style="1075" customWidth="1"/>
    <col min="6150" max="6150" width="11.7109375" style="1075" customWidth="1"/>
    <col min="6151" max="6151" width="12.28515625" style="1075" customWidth="1"/>
    <col min="6152" max="6395" width="9.140625" style="1075"/>
    <col min="6396" max="6396" width="4.42578125" style="1075" customWidth="1"/>
    <col min="6397" max="6397" width="20.85546875" style="1075" customWidth="1"/>
    <col min="6398" max="6399" width="12" style="1075" customWidth="1"/>
    <col min="6400" max="6400" width="14.5703125" style="1075" customWidth="1"/>
    <col min="6401" max="6401" width="12.42578125" style="1075" customWidth="1"/>
    <col min="6402" max="6402" width="19.7109375" style="1075" customWidth="1"/>
    <col min="6403" max="6403" width="9.140625" style="1075"/>
    <col min="6404" max="6404" width="16.85546875" style="1075" customWidth="1"/>
    <col min="6405" max="6405" width="12.5703125" style="1075" customWidth="1"/>
    <col min="6406" max="6406" width="11.7109375" style="1075" customWidth="1"/>
    <col min="6407" max="6407" width="12.28515625" style="1075" customWidth="1"/>
    <col min="6408" max="6651" width="9.140625" style="1075"/>
    <col min="6652" max="6652" width="4.42578125" style="1075" customWidth="1"/>
    <col min="6653" max="6653" width="20.85546875" style="1075" customWidth="1"/>
    <col min="6654" max="6655" width="12" style="1075" customWidth="1"/>
    <col min="6656" max="6656" width="14.5703125" style="1075" customWidth="1"/>
    <col min="6657" max="6657" width="12.42578125" style="1075" customWidth="1"/>
    <col min="6658" max="6658" width="19.7109375" style="1075" customWidth="1"/>
    <col min="6659" max="6659" width="9.140625" style="1075"/>
    <col min="6660" max="6660" width="16.85546875" style="1075" customWidth="1"/>
    <col min="6661" max="6661" width="12.5703125" style="1075" customWidth="1"/>
    <col min="6662" max="6662" width="11.7109375" style="1075" customWidth="1"/>
    <col min="6663" max="6663" width="12.28515625" style="1075" customWidth="1"/>
    <col min="6664" max="6907" width="9.140625" style="1075"/>
    <col min="6908" max="6908" width="4.42578125" style="1075" customWidth="1"/>
    <col min="6909" max="6909" width="20.85546875" style="1075" customWidth="1"/>
    <col min="6910" max="6911" width="12" style="1075" customWidth="1"/>
    <col min="6912" max="6912" width="14.5703125" style="1075" customWidth="1"/>
    <col min="6913" max="6913" width="12.42578125" style="1075" customWidth="1"/>
    <col min="6914" max="6914" width="19.7109375" style="1075" customWidth="1"/>
    <col min="6915" max="6915" width="9.140625" style="1075"/>
    <col min="6916" max="6916" width="16.85546875" style="1075" customWidth="1"/>
    <col min="6917" max="6917" width="12.5703125" style="1075" customWidth="1"/>
    <col min="6918" max="6918" width="11.7109375" style="1075" customWidth="1"/>
    <col min="6919" max="6919" width="12.28515625" style="1075" customWidth="1"/>
    <col min="6920" max="7163" width="9.140625" style="1075"/>
    <col min="7164" max="7164" width="4.42578125" style="1075" customWidth="1"/>
    <col min="7165" max="7165" width="20.85546875" style="1075" customWidth="1"/>
    <col min="7166" max="7167" width="12" style="1075" customWidth="1"/>
    <col min="7168" max="7168" width="14.5703125" style="1075" customWidth="1"/>
    <col min="7169" max="7169" width="12.42578125" style="1075" customWidth="1"/>
    <col min="7170" max="7170" width="19.7109375" style="1075" customWidth="1"/>
    <col min="7171" max="7171" width="9.140625" style="1075"/>
    <col min="7172" max="7172" width="16.85546875" style="1075" customWidth="1"/>
    <col min="7173" max="7173" width="12.5703125" style="1075" customWidth="1"/>
    <col min="7174" max="7174" width="11.7109375" style="1075" customWidth="1"/>
    <col min="7175" max="7175" width="12.28515625" style="1075" customWidth="1"/>
    <col min="7176" max="7419" width="9.140625" style="1075"/>
    <col min="7420" max="7420" width="4.42578125" style="1075" customWidth="1"/>
    <col min="7421" max="7421" width="20.85546875" style="1075" customWidth="1"/>
    <col min="7422" max="7423" width="12" style="1075" customWidth="1"/>
    <col min="7424" max="7424" width="14.5703125" style="1075" customWidth="1"/>
    <col min="7425" max="7425" width="12.42578125" style="1075" customWidth="1"/>
    <col min="7426" max="7426" width="19.7109375" style="1075" customWidth="1"/>
    <col min="7427" max="7427" width="9.140625" style="1075"/>
    <col min="7428" max="7428" width="16.85546875" style="1075" customWidth="1"/>
    <col min="7429" max="7429" width="12.5703125" style="1075" customWidth="1"/>
    <col min="7430" max="7430" width="11.7109375" style="1075" customWidth="1"/>
    <col min="7431" max="7431" width="12.28515625" style="1075" customWidth="1"/>
    <col min="7432" max="7675" width="9.140625" style="1075"/>
    <col min="7676" max="7676" width="4.42578125" style="1075" customWidth="1"/>
    <col min="7677" max="7677" width="20.85546875" style="1075" customWidth="1"/>
    <col min="7678" max="7679" width="12" style="1075" customWidth="1"/>
    <col min="7680" max="7680" width="14.5703125" style="1075" customWidth="1"/>
    <col min="7681" max="7681" width="12.42578125" style="1075" customWidth="1"/>
    <col min="7682" max="7682" width="19.7109375" style="1075" customWidth="1"/>
    <col min="7683" max="7683" width="9.140625" style="1075"/>
    <col min="7684" max="7684" width="16.85546875" style="1075" customWidth="1"/>
    <col min="7685" max="7685" width="12.5703125" style="1075" customWidth="1"/>
    <col min="7686" max="7686" width="11.7109375" style="1075" customWidth="1"/>
    <col min="7687" max="7687" width="12.28515625" style="1075" customWidth="1"/>
    <col min="7688" max="7931" width="9.140625" style="1075"/>
    <col min="7932" max="7932" width="4.42578125" style="1075" customWidth="1"/>
    <col min="7933" max="7933" width="20.85546875" style="1075" customWidth="1"/>
    <col min="7934" max="7935" width="12" style="1075" customWidth="1"/>
    <col min="7936" max="7936" width="14.5703125" style="1075" customWidth="1"/>
    <col min="7937" max="7937" width="12.42578125" style="1075" customWidth="1"/>
    <col min="7938" max="7938" width="19.7109375" style="1075" customWidth="1"/>
    <col min="7939" max="7939" width="9.140625" style="1075"/>
    <col min="7940" max="7940" width="16.85546875" style="1075" customWidth="1"/>
    <col min="7941" max="7941" width="12.5703125" style="1075" customWidth="1"/>
    <col min="7942" max="7942" width="11.7109375" style="1075" customWidth="1"/>
    <col min="7943" max="7943" width="12.28515625" style="1075" customWidth="1"/>
    <col min="7944" max="8187" width="9.140625" style="1075"/>
    <col min="8188" max="8188" width="4.42578125" style="1075" customWidth="1"/>
    <col min="8189" max="8189" width="20.85546875" style="1075" customWidth="1"/>
    <col min="8190" max="8191" width="12" style="1075" customWidth="1"/>
    <col min="8192" max="8192" width="14.5703125" style="1075" customWidth="1"/>
    <col min="8193" max="8193" width="12.42578125" style="1075" customWidth="1"/>
    <col min="8194" max="8194" width="19.7109375" style="1075" customWidth="1"/>
    <col min="8195" max="8195" width="9.140625" style="1075"/>
    <col min="8196" max="8196" width="16.85546875" style="1075" customWidth="1"/>
    <col min="8197" max="8197" width="12.5703125" style="1075" customWidth="1"/>
    <col min="8198" max="8198" width="11.7109375" style="1075" customWidth="1"/>
    <col min="8199" max="8199" width="12.28515625" style="1075" customWidth="1"/>
    <col min="8200" max="8443" width="9.140625" style="1075"/>
    <col min="8444" max="8444" width="4.42578125" style="1075" customWidth="1"/>
    <col min="8445" max="8445" width="20.85546875" style="1075" customWidth="1"/>
    <col min="8446" max="8447" width="12" style="1075" customWidth="1"/>
    <col min="8448" max="8448" width="14.5703125" style="1075" customWidth="1"/>
    <col min="8449" max="8449" width="12.42578125" style="1075" customWidth="1"/>
    <col min="8450" max="8450" width="19.7109375" style="1075" customWidth="1"/>
    <col min="8451" max="8451" width="9.140625" style="1075"/>
    <col min="8452" max="8452" width="16.85546875" style="1075" customWidth="1"/>
    <col min="8453" max="8453" width="12.5703125" style="1075" customWidth="1"/>
    <col min="8454" max="8454" width="11.7109375" style="1075" customWidth="1"/>
    <col min="8455" max="8455" width="12.28515625" style="1075" customWidth="1"/>
    <col min="8456" max="8699" width="9.140625" style="1075"/>
    <col min="8700" max="8700" width="4.42578125" style="1075" customWidth="1"/>
    <col min="8701" max="8701" width="20.85546875" style="1075" customWidth="1"/>
    <col min="8702" max="8703" width="12" style="1075" customWidth="1"/>
    <col min="8704" max="8704" width="14.5703125" style="1075" customWidth="1"/>
    <col min="8705" max="8705" width="12.42578125" style="1075" customWidth="1"/>
    <col min="8706" max="8706" width="19.7109375" style="1075" customWidth="1"/>
    <col min="8707" max="8707" width="9.140625" style="1075"/>
    <col min="8708" max="8708" width="16.85546875" style="1075" customWidth="1"/>
    <col min="8709" max="8709" width="12.5703125" style="1075" customWidth="1"/>
    <col min="8710" max="8710" width="11.7109375" style="1075" customWidth="1"/>
    <col min="8711" max="8711" width="12.28515625" style="1075" customWidth="1"/>
    <col min="8712" max="8955" width="9.140625" style="1075"/>
    <col min="8956" max="8956" width="4.42578125" style="1075" customWidth="1"/>
    <col min="8957" max="8957" width="20.85546875" style="1075" customWidth="1"/>
    <col min="8958" max="8959" width="12" style="1075" customWidth="1"/>
    <col min="8960" max="8960" width="14.5703125" style="1075" customWidth="1"/>
    <col min="8961" max="8961" width="12.42578125" style="1075" customWidth="1"/>
    <col min="8962" max="8962" width="19.7109375" style="1075" customWidth="1"/>
    <col min="8963" max="8963" width="9.140625" style="1075"/>
    <col min="8964" max="8964" width="16.85546875" style="1075" customWidth="1"/>
    <col min="8965" max="8965" width="12.5703125" style="1075" customWidth="1"/>
    <col min="8966" max="8966" width="11.7109375" style="1075" customWidth="1"/>
    <col min="8967" max="8967" width="12.28515625" style="1075" customWidth="1"/>
    <col min="8968" max="9211" width="9.140625" style="1075"/>
    <col min="9212" max="9212" width="4.42578125" style="1075" customWidth="1"/>
    <col min="9213" max="9213" width="20.85546875" style="1075" customWidth="1"/>
    <col min="9214" max="9215" width="12" style="1075" customWidth="1"/>
    <col min="9216" max="9216" width="14.5703125" style="1075" customWidth="1"/>
    <col min="9217" max="9217" width="12.42578125" style="1075" customWidth="1"/>
    <col min="9218" max="9218" width="19.7109375" style="1075" customWidth="1"/>
    <col min="9219" max="9219" width="9.140625" style="1075"/>
    <col min="9220" max="9220" width="16.85546875" style="1075" customWidth="1"/>
    <col min="9221" max="9221" width="12.5703125" style="1075" customWidth="1"/>
    <col min="9222" max="9222" width="11.7109375" style="1075" customWidth="1"/>
    <col min="9223" max="9223" width="12.28515625" style="1075" customWidth="1"/>
    <col min="9224" max="9467" width="9.140625" style="1075"/>
    <col min="9468" max="9468" width="4.42578125" style="1075" customWidth="1"/>
    <col min="9469" max="9469" width="20.85546875" style="1075" customWidth="1"/>
    <col min="9470" max="9471" width="12" style="1075" customWidth="1"/>
    <col min="9472" max="9472" width="14.5703125" style="1075" customWidth="1"/>
    <col min="9473" max="9473" width="12.42578125" style="1075" customWidth="1"/>
    <col min="9474" max="9474" width="19.7109375" style="1075" customWidth="1"/>
    <col min="9475" max="9475" width="9.140625" style="1075"/>
    <col min="9476" max="9476" width="16.85546875" style="1075" customWidth="1"/>
    <col min="9477" max="9477" width="12.5703125" style="1075" customWidth="1"/>
    <col min="9478" max="9478" width="11.7109375" style="1075" customWidth="1"/>
    <col min="9479" max="9479" width="12.28515625" style="1075" customWidth="1"/>
    <col min="9480" max="9723" width="9.140625" style="1075"/>
    <col min="9724" max="9724" width="4.42578125" style="1075" customWidth="1"/>
    <col min="9725" max="9725" width="20.85546875" style="1075" customWidth="1"/>
    <col min="9726" max="9727" width="12" style="1075" customWidth="1"/>
    <col min="9728" max="9728" width="14.5703125" style="1075" customWidth="1"/>
    <col min="9729" max="9729" width="12.42578125" style="1075" customWidth="1"/>
    <col min="9730" max="9730" width="19.7109375" style="1075" customWidth="1"/>
    <col min="9731" max="9731" width="9.140625" style="1075"/>
    <col min="9732" max="9732" width="16.85546875" style="1075" customWidth="1"/>
    <col min="9733" max="9733" width="12.5703125" style="1075" customWidth="1"/>
    <col min="9734" max="9734" width="11.7109375" style="1075" customWidth="1"/>
    <col min="9735" max="9735" width="12.28515625" style="1075" customWidth="1"/>
    <col min="9736" max="9979" width="9.140625" style="1075"/>
    <col min="9980" max="9980" width="4.42578125" style="1075" customWidth="1"/>
    <col min="9981" max="9981" width="20.85546875" style="1075" customWidth="1"/>
    <col min="9982" max="9983" width="12" style="1075" customWidth="1"/>
    <col min="9984" max="9984" width="14.5703125" style="1075" customWidth="1"/>
    <col min="9985" max="9985" width="12.42578125" style="1075" customWidth="1"/>
    <col min="9986" max="9986" width="19.7109375" style="1075" customWidth="1"/>
    <col min="9987" max="9987" width="9.140625" style="1075"/>
    <col min="9988" max="9988" width="16.85546875" style="1075" customWidth="1"/>
    <col min="9989" max="9989" width="12.5703125" style="1075" customWidth="1"/>
    <col min="9990" max="9990" width="11.7109375" style="1075" customWidth="1"/>
    <col min="9991" max="9991" width="12.28515625" style="1075" customWidth="1"/>
    <col min="9992" max="10235" width="9.140625" style="1075"/>
    <col min="10236" max="10236" width="4.42578125" style="1075" customWidth="1"/>
    <col min="10237" max="10237" width="20.85546875" style="1075" customWidth="1"/>
    <col min="10238" max="10239" width="12" style="1075" customWidth="1"/>
    <col min="10240" max="10240" width="14.5703125" style="1075" customWidth="1"/>
    <col min="10241" max="10241" width="12.42578125" style="1075" customWidth="1"/>
    <col min="10242" max="10242" width="19.7109375" style="1075" customWidth="1"/>
    <col min="10243" max="10243" width="9.140625" style="1075"/>
    <col min="10244" max="10244" width="16.85546875" style="1075" customWidth="1"/>
    <col min="10245" max="10245" width="12.5703125" style="1075" customWidth="1"/>
    <col min="10246" max="10246" width="11.7109375" style="1075" customWidth="1"/>
    <col min="10247" max="10247" width="12.28515625" style="1075" customWidth="1"/>
    <col min="10248" max="10491" width="9.140625" style="1075"/>
    <col min="10492" max="10492" width="4.42578125" style="1075" customWidth="1"/>
    <col min="10493" max="10493" width="20.85546875" style="1075" customWidth="1"/>
    <col min="10494" max="10495" width="12" style="1075" customWidth="1"/>
    <col min="10496" max="10496" width="14.5703125" style="1075" customWidth="1"/>
    <col min="10497" max="10497" width="12.42578125" style="1075" customWidth="1"/>
    <col min="10498" max="10498" width="19.7109375" style="1075" customWidth="1"/>
    <col min="10499" max="10499" width="9.140625" style="1075"/>
    <col min="10500" max="10500" width="16.85546875" style="1075" customWidth="1"/>
    <col min="10501" max="10501" width="12.5703125" style="1075" customWidth="1"/>
    <col min="10502" max="10502" width="11.7109375" style="1075" customWidth="1"/>
    <col min="10503" max="10503" width="12.28515625" style="1075" customWidth="1"/>
    <col min="10504" max="10747" width="9.140625" style="1075"/>
    <col min="10748" max="10748" width="4.42578125" style="1075" customWidth="1"/>
    <col min="10749" max="10749" width="20.85546875" style="1075" customWidth="1"/>
    <col min="10750" max="10751" width="12" style="1075" customWidth="1"/>
    <col min="10752" max="10752" width="14.5703125" style="1075" customWidth="1"/>
    <col min="10753" max="10753" width="12.42578125" style="1075" customWidth="1"/>
    <col min="10754" max="10754" width="19.7109375" style="1075" customWidth="1"/>
    <col min="10755" max="10755" width="9.140625" style="1075"/>
    <col min="10756" max="10756" width="16.85546875" style="1075" customWidth="1"/>
    <col min="10757" max="10757" width="12.5703125" style="1075" customWidth="1"/>
    <col min="10758" max="10758" width="11.7109375" style="1075" customWidth="1"/>
    <col min="10759" max="10759" width="12.28515625" style="1075" customWidth="1"/>
    <col min="10760" max="11003" width="9.140625" style="1075"/>
    <col min="11004" max="11004" width="4.42578125" style="1075" customWidth="1"/>
    <col min="11005" max="11005" width="20.85546875" style="1075" customWidth="1"/>
    <col min="11006" max="11007" width="12" style="1075" customWidth="1"/>
    <col min="11008" max="11008" width="14.5703125" style="1075" customWidth="1"/>
    <col min="11009" max="11009" width="12.42578125" style="1075" customWidth="1"/>
    <col min="11010" max="11010" width="19.7109375" style="1075" customWidth="1"/>
    <col min="11011" max="11011" width="9.140625" style="1075"/>
    <col min="11012" max="11012" width="16.85546875" style="1075" customWidth="1"/>
    <col min="11013" max="11013" width="12.5703125" style="1075" customWidth="1"/>
    <col min="11014" max="11014" width="11.7109375" style="1075" customWidth="1"/>
    <col min="11015" max="11015" width="12.28515625" style="1075" customWidth="1"/>
    <col min="11016" max="11259" width="9.140625" style="1075"/>
    <col min="11260" max="11260" width="4.42578125" style="1075" customWidth="1"/>
    <col min="11261" max="11261" width="20.85546875" style="1075" customWidth="1"/>
    <col min="11262" max="11263" width="12" style="1075" customWidth="1"/>
    <col min="11264" max="11264" width="14.5703125" style="1075" customWidth="1"/>
    <col min="11265" max="11265" width="12.42578125" style="1075" customWidth="1"/>
    <col min="11266" max="11266" width="19.7109375" style="1075" customWidth="1"/>
    <col min="11267" max="11267" width="9.140625" style="1075"/>
    <col min="11268" max="11268" width="16.85546875" style="1075" customWidth="1"/>
    <col min="11269" max="11269" width="12.5703125" style="1075" customWidth="1"/>
    <col min="11270" max="11270" width="11.7109375" style="1075" customWidth="1"/>
    <col min="11271" max="11271" width="12.28515625" style="1075" customWidth="1"/>
    <col min="11272" max="11515" width="9.140625" style="1075"/>
    <col min="11516" max="11516" width="4.42578125" style="1075" customWidth="1"/>
    <col min="11517" max="11517" width="20.85546875" style="1075" customWidth="1"/>
    <col min="11518" max="11519" width="12" style="1075" customWidth="1"/>
    <col min="11520" max="11520" width="14.5703125" style="1075" customWidth="1"/>
    <col min="11521" max="11521" width="12.42578125" style="1075" customWidth="1"/>
    <col min="11522" max="11522" width="19.7109375" style="1075" customWidth="1"/>
    <col min="11523" max="11523" width="9.140625" style="1075"/>
    <col min="11524" max="11524" width="16.85546875" style="1075" customWidth="1"/>
    <col min="11525" max="11525" width="12.5703125" style="1075" customWidth="1"/>
    <col min="11526" max="11526" width="11.7109375" style="1075" customWidth="1"/>
    <col min="11527" max="11527" width="12.28515625" style="1075" customWidth="1"/>
    <col min="11528" max="11771" width="9.140625" style="1075"/>
    <col min="11772" max="11772" width="4.42578125" style="1075" customWidth="1"/>
    <col min="11773" max="11773" width="20.85546875" style="1075" customWidth="1"/>
    <col min="11774" max="11775" width="12" style="1075" customWidth="1"/>
    <col min="11776" max="11776" width="14.5703125" style="1075" customWidth="1"/>
    <col min="11777" max="11777" width="12.42578125" style="1075" customWidth="1"/>
    <col min="11778" max="11778" width="19.7109375" style="1075" customWidth="1"/>
    <col min="11779" max="11779" width="9.140625" style="1075"/>
    <col min="11780" max="11780" width="16.85546875" style="1075" customWidth="1"/>
    <col min="11781" max="11781" width="12.5703125" style="1075" customWidth="1"/>
    <col min="11782" max="11782" width="11.7109375" style="1075" customWidth="1"/>
    <col min="11783" max="11783" width="12.28515625" style="1075" customWidth="1"/>
    <col min="11784" max="12027" width="9.140625" style="1075"/>
    <col min="12028" max="12028" width="4.42578125" style="1075" customWidth="1"/>
    <col min="12029" max="12029" width="20.85546875" style="1075" customWidth="1"/>
    <col min="12030" max="12031" width="12" style="1075" customWidth="1"/>
    <col min="12032" max="12032" width="14.5703125" style="1075" customWidth="1"/>
    <col min="12033" max="12033" width="12.42578125" style="1075" customWidth="1"/>
    <col min="12034" max="12034" width="19.7109375" style="1075" customWidth="1"/>
    <col min="12035" max="12035" width="9.140625" style="1075"/>
    <col min="12036" max="12036" width="16.85546875" style="1075" customWidth="1"/>
    <col min="12037" max="12037" width="12.5703125" style="1075" customWidth="1"/>
    <col min="12038" max="12038" width="11.7109375" style="1075" customWidth="1"/>
    <col min="12039" max="12039" width="12.28515625" style="1075" customWidth="1"/>
    <col min="12040" max="12283" width="9.140625" style="1075"/>
    <col min="12284" max="12284" width="4.42578125" style="1075" customWidth="1"/>
    <col min="12285" max="12285" width="20.85546875" style="1075" customWidth="1"/>
    <col min="12286" max="12287" width="12" style="1075" customWidth="1"/>
    <col min="12288" max="12288" width="14.5703125" style="1075" customWidth="1"/>
    <col min="12289" max="12289" width="12.42578125" style="1075" customWidth="1"/>
    <col min="12290" max="12290" width="19.7109375" style="1075" customWidth="1"/>
    <col min="12291" max="12291" width="9.140625" style="1075"/>
    <col min="12292" max="12292" width="16.85546875" style="1075" customWidth="1"/>
    <col min="12293" max="12293" width="12.5703125" style="1075" customWidth="1"/>
    <col min="12294" max="12294" width="11.7109375" style="1075" customWidth="1"/>
    <col min="12295" max="12295" width="12.28515625" style="1075" customWidth="1"/>
    <col min="12296" max="12539" width="9.140625" style="1075"/>
    <col min="12540" max="12540" width="4.42578125" style="1075" customWidth="1"/>
    <col min="12541" max="12541" width="20.85546875" style="1075" customWidth="1"/>
    <col min="12542" max="12543" width="12" style="1075" customWidth="1"/>
    <col min="12544" max="12544" width="14.5703125" style="1075" customWidth="1"/>
    <col min="12545" max="12545" width="12.42578125" style="1075" customWidth="1"/>
    <col min="12546" max="12546" width="19.7109375" style="1075" customWidth="1"/>
    <col min="12547" max="12547" width="9.140625" style="1075"/>
    <col min="12548" max="12548" width="16.85546875" style="1075" customWidth="1"/>
    <col min="12549" max="12549" width="12.5703125" style="1075" customWidth="1"/>
    <col min="12550" max="12550" width="11.7109375" style="1075" customWidth="1"/>
    <col min="12551" max="12551" width="12.28515625" style="1075" customWidth="1"/>
    <col min="12552" max="12795" width="9.140625" style="1075"/>
    <col min="12796" max="12796" width="4.42578125" style="1075" customWidth="1"/>
    <col min="12797" max="12797" width="20.85546875" style="1075" customWidth="1"/>
    <col min="12798" max="12799" width="12" style="1075" customWidth="1"/>
    <col min="12800" max="12800" width="14.5703125" style="1075" customWidth="1"/>
    <col min="12801" max="12801" width="12.42578125" style="1075" customWidth="1"/>
    <col min="12802" max="12802" width="19.7109375" style="1075" customWidth="1"/>
    <col min="12803" max="12803" width="9.140625" style="1075"/>
    <col min="12804" max="12804" width="16.85546875" style="1075" customWidth="1"/>
    <col min="12805" max="12805" width="12.5703125" style="1075" customWidth="1"/>
    <col min="12806" max="12806" width="11.7109375" style="1075" customWidth="1"/>
    <col min="12807" max="12807" width="12.28515625" style="1075" customWidth="1"/>
    <col min="12808" max="13051" width="9.140625" style="1075"/>
    <col min="13052" max="13052" width="4.42578125" style="1075" customWidth="1"/>
    <col min="13053" max="13053" width="20.85546875" style="1075" customWidth="1"/>
    <col min="13054" max="13055" width="12" style="1075" customWidth="1"/>
    <col min="13056" max="13056" width="14.5703125" style="1075" customWidth="1"/>
    <col min="13057" max="13057" width="12.42578125" style="1075" customWidth="1"/>
    <col min="13058" max="13058" width="19.7109375" style="1075" customWidth="1"/>
    <col min="13059" max="13059" width="9.140625" style="1075"/>
    <col min="13060" max="13060" width="16.85546875" style="1075" customWidth="1"/>
    <col min="13061" max="13061" width="12.5703125" style="1075" customWidth="1"/>
    <col min="13062" max="13062" width="11.7109375" style="1075" customWidth="1"/>
    <col min="13063" max="13063" width="12.28515625" style="1075" customWidth="1"/>
    <col min="13064" max="13307" width="9.140625" style="1075"/>
    <col min="13308" max="13308" width="4.42578125" style="1075" customWidth="1"/>
    <col min="13309" max="13309" width="20.85546875" style="1075" customWidth="1"/>
    <col min="13310" max="13311" width="12" style="1075" customWidth="1"/>
    <col min="13312" max="13312" width="14.5703125" style="1075" customWidth="1"/>
    <col min="13313" max="13313" width="12.42578125" style="1075" customWidth="1"/>
    <col min="13314" max="13314" width="19.7109375" style="1075" customWidth="1"/>
    <col min="13315" max="13315" width="9.140625" style="1075"/>
    <col min="13316" max="13316" width="16.85546875" style="1075" customWidth="1"/>
    <col min="13317" max="13317" width="12.5703125" style="1075" customWidth="1"/>
    <col min="13318" max="13318" width="11.7109375" style="1075" customWidth="1"/>
    <col min="13319" max="13319" width="12.28515625" style="1075" customWidth="1"/>
    <col min="13320" max="13563" width="9.140625" style="1075"/>
    <col min="13564" max="13564" width="4.42578125" style="1075" customWidth="1"/>
    <col min="13565" max="13565" width="20.85546875" style="1075" customWidth="1"/>
    <col min="13566" max="13567" width="12" style="1075" customWidth="1"/>
    <col min="13568" max="13568" width="14.5703125" style="1075" customWidth="1"/>
    <col min="13569" max="13569" width="12.42578125" style="1075" customWidth="1"/>
    <col min="13570" max="13570" width="19.7109375" style="1075" customWidth="1"/>
    <col min="13571" max="13571" width="9.140625" style="1075"/>
    <col min="13572" max="13572" width="16.85546875" style="1075" customWidth="1"/>
    <col min="13573" max="13573" width="12.5703125" style="1075" customWidth="1"/>
    <col min="13574" max="13574" width="11.7109375" style="1075" customWidth="1"/>
    <col min="13575" max="13575" width="12.28515625" style="1075" customWidth="1"/>
    <col min="13576" max="13819" width="9.140625" style="1075"/>
    <col min="13820" max="13820" width="4.42578125" style="1075" customWidth="1"/>
    <col min="13821" max="13821" width="20.85546875" style="1075" customWidth="1"/>
    <col min="13822" max="13823" width="12" style="1075" customWidth="1"/>
    <col min="13824" max="13824" width="14.5703125" style="1075" customWidth="1"/>
    <col min="13825" max="13825" width="12.42578125" style="1075" customWidth="1"/>
    <col min="13826" max="13826" width="19.7109375" style="1075" customWidth="1"/>
    <col min="13827" max="13827" width="9.140625" style="1075"/>
    <col min="13828" max="13828" width="16.85546875" style="1075" customWidth="1"/>
    <col min="13829" max="13829" width="12.5703125" style="1075" customWidth="1"/>
    <col min="13830" max="13830" width="11.7109375" style="1075" customWidth="1"/>
    <col min="13831" max="13831" width="12.28515625" style="1075" customWidth="1"/>
    <col min="13832" max="14075" width="9.140625" style="1075"/>
    <col min="14076" max="14076" width="4.42578125" style="1075" customWidth="1"/>
    <col min="14077" max="14077" width="20.85546875" style="1075" customWidth="1"/>
    <col min="14078" max="14079" width="12" style="1075" customWidth="1"/>
    <col min="14080" max="14080" width="14.5703125" style="1075" customWidth="1"/>
    <col min="14081" max="14081" width="12.42578125" style="1075" customWidth="1"/>
    <col min="14082" max="14082" width="19.7109375" style="1075" customWidth="1"/>
    <col min="14083" max="14083" width="9.140625" style="1075"/>
    <col min="14084" max="14084" width="16.85546875" style="1075" customWidth="1"/>
    <col min="14085" max="14085" width="12.5703125" style="1075" customWidth="1"/>
    <col min="14086" max="14086" width="11.7109375" style="1075" customWidth="1"/>
    <col min="14087" max="14087" width="12.28515625" style="1075" customWidth="1"/>
    <col min="14088" max="14331" width="9.140625" style="1075"/>
    <col min="14332" max="14332" width="4.42578125" style="1075" customWidth="1"/>
    <col min="14333" max="14333" width="20.85546875" style="1075" customWidth="1"/>
    <col min="14334" max="14335" width="12" style="1075" customWidth="1"/>
    <col min="14336" max="14336" width="14.5703125" style="1075" customWidth="1"/>
    <col min="14337" max="14337" width="12.42578125" style="1075" customWidth="1"/>
    <col min="14338" max="14338" width="19.7109375" style="1075" customWidth="1"/>
    <col min="14339" max="14339" width="9.140625" style="1075"/>
    <col min="14340" max="14340" width="16.85546875" style="1075" customWidth="1"/>
    <col min="14341" max="14341" width="12.5703125" style="1075" customWidth="1"/>
    <col min="14342" max="14342" width="11.7109375" style="1075" customWidth="1"/>
    <col min="14343" max="14343" width="12.28515625" style="1075" customWidth="1"/>
    <col min="14344" max="14587" width="9.140625" style="1075"/>
    <col min="14588" max="14588" width="4.42578125" style="1075" customWidth="1"/>
    <col min="14589" max="14589" width="20.85546875" style="1075" customWidth="1"/>
    <col min="14590" max="14591" width="12" style="1075" customWidth="1"/>
    <col min="14592" max="14592" width="14.5703125" style="1075" customWidth="1"/>
    <col min="14593" max="14593" width="12.42578125" style="1075" customWidth="1"/>
    <col min="14594" max="14594" width="19.7109375" style="1075" customWidth="1"/>
    <col min="14595" max="14595" width="9.140625" style="1075"/>
    <col min="14596" max="14596" width="16.85546875" style="1075" customWidth="1"/>
    <col min="14597" max="14597" width="12.5703125" style="1075" customWidth="1"/>
    <col min="14598" max="14598" width="11.7109375" style="1075" customWidth="1"/>
    <col min="14599" max="14599" width="12.28515625" style="1075" customWidth="1"/>
    <col min="14600" max="14843" width="9.140625" style="1075"/>
    <col min="14844" max="14844" width="4.42578125" style="1075" customWidth="1"/>
    <col min="14845" max="14845" width="20.85546875" style="1075" customWidth="1"/>
    <col min="14846" max="14847" width="12" style="1075" customWidth="1"/>
    <col min="14848" max="14848" width="14.5703125" style="1075" customWidth="1"/>
    <col min="14849" max="14849" width="12.42578125" style="1075" customWidth="1"/>
    <col min="14850" max="14850" width="19.7109375" style="1075" customWidth="1"/>
    <col min="14851" max="14851" width="9.140625" style="1075"/>
    <col min="14852" max="14852" width="16.85546875" style="1075" customWidth="1"/>
    <col min="14853" max="14853" width="12.5703125" style="1075" customWidth="1"/>
    <col min="14854" max="14854" width="11.7109375" style="1075" customWidth="1"/>
    <col min="14855" max="14855" width="12.28515625" style="1075" customWidth="1"/>
    <col min="14856" max="15099" width="9.140625" style="1075"/>
    <col min="15100" max="15100" width="4.42578125" style="1075" customWidth="1"/>
    <col min="15101" max="15101" width="20.85546875" style="1075" customWidth="1"/>
    <col min="15102" max="15103" width="12" style="1075" customWidth="1"/>
    <col min="15104" max="15104" width="14.5703125" style="1075" customWidth="1"/>
    <col min="15105" max="15105" width="12.42578125" style="1075" customWidth="1"/>
    <col min="15106" max="15106" width="19.7109375" style="1075" customWidth="1"/>
    <col min="15107" max="15107" width="9.140625" style="1075"/>
    <col min="15108" max="15108" width="16.85546875" style="1075" customWidth="1"/>
    <col min="15109" max="15109" width="12.5703125" style="1075" customWidth="1"/>
    <col min="15110" max="15110" width="11.7109375" style="1075" customWidth="1"/>
    <col min="15111" max="15111" width="12.28515625" style="1075" customWidth="1"/>
    <col min="15112" max="15355" width="9.140625" style="1075"/>
    <col min="15356" max="15356" width="4.42578125" style="1075" customWidth="1"/>
    <col min="15357" max="15357" width="20.85546875" style="1075" customWidth="1"/>
    <col min="15358" max="15359" width="12" style="1075" customWidth="1"/>
    <col min="15360" max="15360" width="14.5703125" style="1075" customWidth="1"/>
    <col min="15361" max="15361" width="12.42578125" style="1075" customWidth="1"/>
    <col min="15362" max="15362" width="19.7109375" style="1075" customWidth="1"/>
    <col min="15363" max="15363" width="9.140625" style="1075"/>
    <col min="15364" max="15364" width="16.85546875" style="1075" customWidth="1"/>
    <col min="15365" max="15365" width="12.5703125" style="1075" customWidth="1"/>
    <col min="15366" max="15366" width="11.7109375" style="1075" customWidth="1"/>
    <col min="15367" max="15367" width="12.28515625" style="1075" customWidth="1"/>
    <col min="15368" max="15611" width="9.140625" style="1075"/>
    <col min="15612" max="15612" width="4.42578125" style="1075" customWidth="1"/>
    <col min="15613" max="15613" width="20.85546875" style="1075" customWidth="1"/>
    <col min="15614" max="15615" width="12" style="1075" customWidth="1"/>
    <col min="15616" max="15616" width="14.5703125" style="1075" customWidth="1"/>
    <col min="15617" max="15617" width="12.42578125" style="1075" customWidth="1"/>
    <col min="15618" max="15618" width="19.7109375" style="1075" customWidth="1"/>
    <col min="15619" max="15619" width="9.140625" style="1075"/>
    <col min="15620" max="15620" width="16.85546875" style="1075" customWidth="1"/>
    <col min="15621" max="15621" width="12.5703125" style="1075" customWidth="1"/>
    <col min="15622" max="15622" width="11.7109375" style="1075" customWidth="1"/>
    <col min="15623" max="15623" width="12.28515625" style="1075" customWidth="1"/>
    <col min="15624" max="15867" width="9.140625" style="1075"/>
    <col min="15868" max="15868" width="4.42578125" style="1075" customWidth="1"/>
    <col min="15869" max="15869" width="20.85546875" style="1075" customWidth="1"/>
    <col min="15870" max="15871" width="12" style="1075" customWidth="1"/>
    <col min="15872" max="15872" width="14.5703125" style="1075" customWidth="1"/>
    <col min="15873" max="15873" width="12.42578125" style="1075" customWidth="1"/>
    <col min="15874" max="15874" width="19.7109375" style="1075" customWidth="1"/>
    <col min="15875" max="15875" width="9.140625" style="1075"/>
    <col min="15876" max="15876" width="16.85546875" style="1075" customWidth="1"/>
    <col min="15877" max="15877" width="12.5703125" style="1075" customWidth="1"/>
    <col min="15878" max="15878" width="11.7109375" style="1075" customWidth="1"/>
    <col min="15879" max="15879" width="12.28515625" style="1075" customWidth="1"/>
    <col min="15880" max="16123" width="9.140625" style="1075"/>
    <col min="16124" max="16124" width="4.42578125" style="1075" customWidth="1"/>
    <col min="16125" max="16125" width="20.85546875" style="1075" customWidth="1"/>
    <col min="16126" max="16127" width="12" style="1075" customWidth="1"/>
    <col min="16128" max="16128" width="14.5703125" style="1075" customWidth="1"/>
    <col min="16129" max="16129" width="12.42578125" style="1075" customWidth="1"/>
    <col min="16130" max="16130" width="19.7109375" style="1075" customWidth="1"/>
    <col min="16131" max="16131" width="9.140625" style="1075"/>
    <col min="16132" max="16132" width="16.85546875" style="1075" customWidth="1"/>
    <col min="16133" max="16133" width="12.5703125" style="1075" customWidth="1"/>
    <col min="16134" max="16134" width="11.7109375" style="1075" customWidth="1"/>
    <col min="16135" max="16135" width="12.28515625" style="1075" customWidth="1"/>
    <col min="16136" max="16384" width="9.140625" style="1075"/>
  </cols>
  <sheetData>
    <row r="1" spans="1:20" ht="15.75">
      <c r="A1" s="1074" t="s">
        <v>223</v>
      </c>
    </row>
    <row r="2" spans="1:20" ht="26.25" customHeight="1">
      <c r="A2" s="1076" t="s">
        <v>224</v>
      </c>
    </row>
    <row r="5" spans="1:20" ht="38.25" customHeight="1" thickBot="1">
      <c r="A5" s="1402" t="s">
        <v>472</v>
      </c>
      <c r="B5" s="1402"/>
      <c r="C5" s="1402"/>
      <c r="D5" s="1402"/>
      <c r="E5" s="1402"/>
      <c r="F5" s="1402"/>
      <c r="H5" s="1077" t="s">
        <v>239</v>
      </c>
      <c r="K5" s="3"/>
      <c r="L5" s="3"/>
      <c r="M5" s="3"/>
      <c r="N5" s="3"/>
      <c r="O5" s="3"/>
      <c r="P5" s="3"/>
    </row>
    <row r="6" spans="1:20" ht="15.75" customHeight="1" thickBot="1">
      <c r="A6" s="1403" t="s">
        <v>92</v>
      </c>
      <c r="B6" s="1405" t="s">
        <v>469</v>
      </c>
      <c r="C6" s="1406"/>
      <c r="D6" s="1407"/>
      <c r="E6" s="1408" t="s">
        <v>470</v>
      </c>
      <c r="F6" s="1410" t="s">
        <v>471</v>
      </c>
      <c r="K6" s="3"/>
      <c r="L6" s="3"/>
      <c r="M6" s="3"/>
      <c r="N6" s="3"/>
      <c r="O6" s="3"/>
      <c r="P6" s="3"/>
    </row>
    <row r="7" spans="1:20" ht="21" customHeight="1" thickBot="1">
      <c r="A7" s="1404"/>
      <c r="B7" s="1078" t="s">
        <v>228</v>
      </c>
      <c r="C7" s="1078" t="s">
        <v>230</v>
      </c>
      <c r="D7" s="1078" t="s">
        <v>231</v>
      </c>
      <c r="E7" s="1409"/>
      <c r="F7" s="1411"/>
      <c r="K7" s="3"/>
      <c r="L7" s="3"/>
      <c r="M7" s="3"/>
      <c r="N7" s="3"/>
      <c r="O7" s="3"/>
      <c r="P7" s="3"/>
    </row>
    <row r="8" spans="1:20" ht="17.25" customHeight="1" thickBot="1">
      <c r="A8" s="1079" t="s">
        <v>93</v>
      </c>
      <c r="B8" s="1080">
        <v>821.25800000000004</v>
      </c>
      <c r="C8" s="1081">
        <v>580.91399999999999</v>
      </c>
      <c r="D8" s="1082">
        <f t="shared" ref="D8:D13" si="0">(C8/B8)*100</f>
        <v>70.734653421945353</v>
      </c>
      <c r="E8" s="1081">
        <v>624.91499999999996</v>
      </c>
      <c r="F8" s="1082">
        <f t="shared" ref="F8:F13" si="1">((B8-E8)/E8)*100</f>
        <v>31.41915300480867</v>
      </c>
      <c r="H8" s="1083" t="s">
        <v>94</v>
      </c>
      <c r="K8" s="3"/>
      <c r="L8" s="3"/>
      <c r="M8" s="3"/>
      <c r="N8" s="3"/>
      <c r="O8" s="3"/>
      <c r="P8" s="3"/>
    </row>
    <row r="9" spans="1:20" ht="18" customHeight="1" thickBot="1">
      <c r="A9" s="1079" t="s">
        <v>95</v>
      </c>
      <c r="B9" s="1084">
        <v>2538</v>
      </c>
      <c r="C9" s="1081">
        <v>1186</v>
      </c>
      <c r="D9" s="1082">
        <f t="shared" si="0"/>
        <v>46.729708431836094</v>
      </c>
      <c r="E9" s="1085">
        <v>2288</v>
      </c>
      <c r="F9" s="1082">
        <f t="shared" si="1"/>
        <v>10.926573426573427</v>
      </c>
      <c r="H9" s="1086">
        <f>B9-E9</f>
        <v>250</v>
      </c>
      <c r="K9" s="3"/>
      <c r="L9" s="3"/>
      <c r="M9" s="3"/>
      <c r="N9" s="3"/>
      <c r="O9" s="3"/>
      <c r="P9" s="3"/>
      <c r="Q9" s="1067"/>
      <c r="R9" s="1067"/>
      <c r="S9" s="1067"/>
      <c r="T9" s="1067"/>
    </row>
    <row r="10" spans="1:20" ht="15" customHeight="1" thickBot="1">
      <c r="A10" s="1087" t="s">
        <v>225</v>
      </c>
      <c r="B10" s="1084">
        <v>525</v>
      </c>
      <c r="C10" s="1088">
        <v>0</v>
      </c>
      <c r="D10" s="1089">
        <f t="shared" si="0"/>
        <v>0</v>
      </c>
      <c r="E10" s="1088">
        <v>466</v>
      </c>
      <c r="F10" s="1089">
        <f t="shared" si="1"/>
        <v>12.660944206008583</v>
      </c>
      <c r="K10" s="3"/>
      <c r="L10" s="3"/>
      <c r="M10" s="3"/>
      <c r="N10" s="3"/>
      <c r="O10" s="3"/>
      <c r="P10" s="1067"/>
      <c r="Q10" s="1067"/>
      <c r="R10" s="1067"/>
      <c r="S10" s="1067"/>
      <c r="T10" s="1067"/>
    </row>
    <row r="11" spans="1:20" ht="17.25" customHeight="1" thickBot="1">
      <c r="A11" s="1079" t="s">
        <v>96</v>
      </c>
      <c r="B11" s="1084">
        <v>21321.419000000002</v>
      </c>
      <c r="C11" s="1090">
        <v>1793.444</v>
      </c>
      <c r="D11" s="1082">
        <f t="shared" si="0"/>
        <v>8.4114664225678393</v>
      </c>
      <c r="E11" s="1090">
        <v>17682.764999999999</v>
      </c>
      <c r="F11" s="1082">
        <f t="shared" si="1"/>
        <v>20.577404042863222</v>
      </c>
      <c r="J11" s="1091"/>
      <c r="K11" s="3"/>
      <c r="L11" s="3"/>
      <c r="M11" s="3"/>
      <c r="N11" s="3"/>
      <c r="O11" s="3"/>
      <c r="P11" s="1067"/>
      <c r="Q11" s="1067"/>
      <c r="R11" s="1067"/>
      <c r="S11" s="1067"/>
      <c r="T11" s="1067"/>
    </row>
    <row r="12" spans="1:20" ht="15" customHeight="1" thickBot="1">
      <c r="A12" s="1092" t="s">
        <v>97</v>
      </c>
      <c r="B12" s="1084">
        <v>8640.4660000000003</v>
      </c>
      <c r="C12" s="1093">
        <v>1225.625</v>
      </c>
      <c r="D12" s="1082">
        <f t="shared" si="0"/>
        <v>14.184709482104321</v>
      </c>
      <c r="E12" s="1093">
        <v>7899.64</v>
      </c>
      <c r="F12" s="1082">
        <f t="shared" si="1"/>
        <v>9.3779716544045044</v>
      </c>
      <c r="K12" s="3"/>
      <c r="L12" s="3"/>
      <c r="M12" s="3"/>
      <c r="N12" s="3"/>
      <c r="O12" s="3"/>
      <c r="P12" s="1067"/>
      <c r="Q12" s="1067"/>
      <c r="R12" s="1067"/>
      <c r="S12" s="1067"/>
      <c r="T12" s="1067"/>
    </row>
    <row r="13" spans="1:20" ht="15" customHeight="1" thickBot="1">
      <c r="A13" s="1092" t="s">
        <v>98</v>
      </c>
      <c r="B13" s="1084">
        <f>B11+B12</f>
        <v>29961.885000000002</v>
      </c>
      <c r="C13" s="1093">
        <f>C11+C12</f>
        <v>3019.069</v>
      </c>
      <c r="D13" s="1094">
        <f t="shared" si="0"/>
        <v>10.076365355517519</v>
      </c>
      <c r="E13" s="1093">
        <f>E11+E12</f>
        <v>25582.404999999999</v>
      </c>
      <c r="F13" s="1094">
        <f t="shared" si="1"/>
        <v>17.119109794407535</v>
      </c>
      <c r="K13" s="3"/>
      <c r="L13" s="3"/>
      <c r="M13" s="3"/>
      <c r="N13" s="3"/>
      <c r="O13" s="3"/>
      <c r="P13" s="1067"/>
      <c r="Q13" s="1067"/>
      <c r="R13" s="1067"/>
      <c r="S13" s="1067"/>
      <c r="T13" s="1067"/>
    </row>
    <row r="14" spans="1:20">
      <c r="E14" s="1095"/>
      <c r="K14" s="3"/>
      <c r="L14" s="3"/>
      <c r="M14" s="3"/>
      <c r="N14" s="3"/>
      <c r="O14" s="3"/>
      <c r="P14" s="1067"/>
      <c r="Q14" s="1067"/>
      <c r="R14" s="1067"/>
      <c r="S14" s="1067"/>
      <c r="T14" s="1067"/>
    </row>
    <row r="15" spans="1:20">
      <c r="K15" s="3"/>
      <c r="L15" s="3"/>
      <c r="M15" s="3"/>
      <c r="N15" s="3"/>
      <c r="O15" s="3"/>
      <c r="P15" s="1067"/>
      <c r="Q15" s="1067"/>
      <c r="R15" s="1067"/>
      <c r="S15" s="1067"/>
      <c r="T15" s="1067"/>
    </row>
    <row r="16" spans="1:20" ht="15.75">
      <c r="A16" s="1096" t="s">
        <v>226</v>
      </c>
      <c r="K16" s="3"/>
      <c r="L16" s="3"/>
      <c r="M16" s="3"/>
      <c r="N16" s="3"/>
      <c r="O16" s="3"/>
      <c r="P16" s="1067"/>
      <c r="Q16" s="1067"/>
      <c r="R16" s="1067"/>
      <c r="S16" s="1067"/>
      <c r="T16" s="1067"/>
    </row>
    <row r="17" spans="1:20">
      <c r="K17" s="3"/>
      <c r="L17" s="3"/>
      <c r="M17" s="3"/>
      <c r="N17" s="3"/>
      <c r="O17" s="1067"/>
      <c r="P17" s="1067"/>
      <c r="Q17" s="1067"/>
      <c r="R17" s="1067"/>
      <c r="S17" s="1067"/>
      <c r="T17" s="1067"/>
    </row>
    <row r="18" spans="1:20" ht="33" customHeight="1" thickBot="1">
      <c r="A18" s="1402" t="s">
        <v>473</v>
      </c>
      <c r="B18" s="1402"/>
      <c r="C18" s="1402"/>
      <c r="D18" s="1402"/>
      <c r="E18" s="1402"/>
      <c r="F18" s="1402"/>
      <c r="K18" s="3"/>
      <c r="L18" s="3"/>
      <c r="M18" s="3"/>
      <c r="N18" s="3"/>
      <c r="O18" s="1067"/>
      <c r="P18" s="1067"/>
      <c r="Q18" s="1067"/>
      <c r="R18" s="1067"/>
      <c r="S18" s="1067"/>
      <c r="T18" s="1067"/>
    </row>
    <row r="19" spans="1:20" ht="16.5" customHeight="1" thickBot="1">
      <c r="A19" s="1412" t="s">
        <v>455</v>
      </c>
      <c r="B19" s="1405" t="s">
        <v>474</v>
      </c>
      <c r="C19" s="1406"/>
      <c r="D19" s="1407"/>
      <c r="E19" s="1408" t="s">
        <v>470</v>
      </c>
      <c r="F19" s="1410" t="s">
        <v>475</v>
      </c>
      <c r="K19" s="3"/>
      <c r="L19" s="3"/>
      <c r="M19" s="3"/>
      <c r="N19" s="3"/>
      <c r="O19" s="1067"/>
      <c r="P19" s="1067"/>
      <c r="Q19" s="1067"/>
      <c r="R19" s="1067"/>
      <c r="S19" s="1067"/>
      <c r="T19" s="1067"/>
    </row>
    <row r="20" spans="1:20" ht="21" customHeight="1" thickBot="1">
      <c r="A20" s="1413"/>
      <c r="B20" s="1097" t="s">
        <v>228</v>
      </c>
      <c r="C20" s="1097" t="s">
        <v>337</v>
      </c>
      <c r="D20" s="1097" t="s">
        <v>338</v>
      </c>
      <c r="E20" s="1414"/>
      <c r="F20" s="1415"/>
      <c r="K20" s="3"/>
      <c r="L20" s="3"/>
      <c r="M20" s="3"/>
      <c r="N20" s="3"/>
      <c r="O20" s="1067"/>
      <c r="P20" s="1067"/>
      <c r="Q20" s="1067"/>
      <c r="R20" s="1067"/>
      <c r="S20" s="1067"/>
      <c r="T20" s="1067"/>
    </row>
    <row r="21" spans="1:20" ht="15.75" thickBot="1">
      <c r="A21" s="1098" t="s">
        <v>93</v>
      </c>
      <c r="B21" s="1084">
        <v>3567.6849999999999</v>
      </c>
      <c r="C21" s="1099">
        <v>0</v>
      </c>
      <c r="D21" s="1100">
        <f t="shared" ref="D21:D26" si="2">(C21/B21)*100</f>
        <v>0</v>
      </c>
      <c r="E21" s="1093">
        <v>5723.1629999999996</v>
      </c>
      <c r="F21" s="1100">
        <f t="shared" ref="F21:F26" si="3">((B21-E21)/E21)*100</f>
        <v>-37.662355589033538</v>
      </c>
      <c r="H21" s="1083" t="s">
        <v>100</v>
      </c>
      <c r="K21" s="3"/>
      <c r="L21" s="3"/>
      <c r="M21" s="3"/>
      <c r="N21" s="3"/>
      <c r="O21" s="1067"/>
      <c r="P21" s="1067"/>
      <c r="Q21" s="1067"/>
      <c r="R21" s="1067"/>
      <c r="S21" s="1067"/>
      <c r="T21" s="1067"/>
    </row>
    <row r="22" spans="1:20" ht="15.75" thickBot="1">
      <c r="A22" s="1098" t="s">
        <v>95</v>
      </c>
      <c r="B22" s="1084">
        <v>15850</v>
      </c>
      <c r="C22" s="1099">
        <v>0</v>
      </c>
      <c r="D22" s="1082">
        <f t="shared" si="2"/>
        <v>0</v>
      </c>
      <c r="E22" s="1093">
        <v>23606</v>
      </c>
      <c r="F22" s="1082">
        <f t="shared" si="3"/>
        <v>-32.856053545708718</v>
      </c>
      <c r="H22" s="1086">
        <f>B22-E22</f>
        <v>-7756</v>
      </c>
      <c r="K22" s="1067"/>
      <c r="L22" s="1067"/>
      <c r="M22" s="1067"/>
      <c r="O22" s="1067"/>
      <c r="P22" s="1067"/>
      <c r="Q22" s="1067"/>
      <c r="R22" s="1067"/>
      <c r="S22" s="1067"/>
      <c r="T22" s="1067"/>
    </row>
    <row r="23" spans="1:20" ht="15.75" thickBot="1">
      <c r="A23" s="1101" t="s">
        <v>225</v>
      </c>
      <c r="B23" s="1084">
        <v>5039</v>
      </c>
      <c r="C23" s="1102">
        <v>0</v>
      </c>
      <c r="D23" s="1082">
        <f t="shared" si="2"/>
        <v>0</v>
      </c>
      <c r="E23" s="1088">
        <v>7825</v>
      </c>
      <c r="F23" s="1082">
        <f t="shared" si="3"/>
        <v>-35.6038338658147</v>
      </c>
      <c r="N23" s="1067"/>
      <c r="O23" s="1067"/>
      <c r="P23" s="1067"/>
      <c r="Q23" s="1067"/>
      <c r="R23" s="1067"/>
      <c r="S23" s="1067"/>
      <c r="T23" s="1067"/>
    </row>
    <row r="24" spans="1:20" ht="15.75" thickBot="1">
      <c r="A24" s="1098" t="s">
        <v>96</v>
      </c>
      <c r="B24" s="1084">
        <v>1009.827</v>
      </c>
      <c r="C24" s="1103">
        <v>7.8920000000000003</v>
      </c>
      <c r="D24" s="1089">
        <f t="shared" si="2"/>
        <v>0.78152000293119517</v>
      </c>
      <c r="E24" s="1093">
        <v>1148.1089999999999</v>
      </c>
      <c r="F24" s="1089">
        <f t="shared" si="3"/>
        <v>-12.044326801723525</v>
      </c>
      <c r="N24" s="1067"/>
      <c r="O24" s="1067"/>
      <c r="P24" s="1067"/>
      <c r="Q24" s="1067"/>
      <c r="R24" s="1067"/>
      <c r="S24" s="1067"/>
      <c r="T24" s="1067"/>
    </row>
    <row r="25" spans="1:20" ht="15.75" thickBot="1">
      <c r="A25" s="1098" t="s">
        <v>97</v>
      </c>
      <c r="B25" s="1084">
        <v>614.923</v>
      </c>
      <c r="C25" s="1103">
        <v>101.108</v>
      </c>
      <c r="D25" s="1082">
        <f t="shared" si="2"/>
        <v>16.442383843180366</v>
      </c>
      <c r="E25" s="1093">
        <v>879.57799999999997</v>
      </c>
      <c r="F25" s="1082">
        <f t="shared" si="3"/>
        <v>-30.088860794608319</v>
      </c>
      <c r="N25" s="1067"/>
      <c r="O25" s="1067"/>
      <c r="P25" s="1067"/>
      <c r="Q25" s="1067"/>
      <c r="R25" s="1067"/>
      <c r="S25" s="1067"/>
      <c r="T25" s="1067"/>
    </row>
    <row r="26" spans="1:20" ht="15.75" thickBot="1">
      <c r="A26" s="1098" t="s">
        <v>98</v>
      </c>
      <c r="B26" s="1084">
        <f>B24+B25</f>
        <v>1624.75</v>
      </c>
      <c r="C26" s="1093">
        <f>C24+C25</f>
        <v>109</v>
      </c>
      <c r="D26" s="1094">
        <f t="shared" si="2"/>
        <v>6.708724419141407</v>
      </c>
      <c r="E26" s="1093">
        <f>E24+E25</f>
        <v>2027.6869999999999</v>
      </c>
      <c r="F26" s="1094">
        <f t="shared" si="3"/>
        <v>-19.871755354746561</v>
      </c>
      <c r="N26" s="1067"/>
      <c r="O26" s="1067"/>
      <c r="P26" s="1067"/>
      <c r="Q26" s="1067"/>
      <c r="R26" s="1067"/>
      <c r="S26" s="1067"/>
      <c r="T26" s="1067"/>
    </row>
    <row r="27" spans="1:20">
      <c r="A27" s="1104" t="s">
        <v>340</v>
      </c>
      <c r="B27" s="1105"/>
      <c r="C27" s="1106"/>
      <c r="D27" s="1106"/>
      <c r="E27" s="1106"/>
      <c r="F27" s="1107"/>
      <c r="H27" s="1067"/>
      <c r="I27" s="1067"/>
      <c r="J27" s="1067"/>
      <c r="K27" s="1067"/>
      <c r="L27" s="1067"/>
      <c r="M27" s="1067"/>
      <c r="N27" s="1067"/>
      <c r="O27" s="1067"/>
      <c r="P27" s="1067"/>
      <c r="Q27" s="1067"/>
      <c r="R27" s="1067"/>
      <c r="S27" s="1067"/>
      <c r="T27" s="1067"/>
    </row>
    <row r="28" spans="1:20">
      <c r="A28" s="1108"/>
      <c r="B28" s="1109"/>
      <c r="C28" s="1110"/>
      <c r="D28" s="1111"/>
      <c r="E28" s="1067"/>
      <c r="F28" s="1067"/>
      <c r="G28" s="1067"/>
      <c r="H28" s="1067"/>
      <c r="I28" s="1067"/>
      <c r="J28" s="1067"/>
      <c r="K28" s="1067"/>
      <c r="L28" s="1067"/>
      <c r="M28" s="1067"/>
      <c r="N28" s="1067"/>
      <c r="O28" s="1067"/>
      <c r="P28" s="1067"/>
      <c r="Q28" s="1067"/>
      <c r="R28" s="1067"/>
      <c r="S28" s="1067"/>
      <c r="T28" s="1067"/>
    </row>
    <row r="29" spans="1:20">
      <c r="A29" s="1108"/>
      <c r="B29" s="1112"/>
      <c r="C29" s="1111"/>
      <c r="D29" s="1113"/>
      <c r="E29" s="1067"/>
      <c r="F29" s="1067"/>
      <c r="G29" s="1067"/>
      <c r="H29" s="1067"/>
      <c r="I29" s="1067"/>
      <c r="J29" s="1067"/>
      <c r="K29" s="1067"/>
      <c r="L29" s="1067"/>
      <c r="M29" s="1067"/>
      <c r="N29" s="1067"/>
      <c r="O29" s="1067"/>
      <c r="P29" s="1067"/>
      <c r="Q29" s="1067"/>
      <c r="R29" s="1067"/>
      <c r="S29" s="1067"/>
      <c r="T29" s="1067"/>
    </row>
    <row r="30" spans="1:20">
      <c r="A30" s="1105"/>
      <c r="B30" s="1111"/>
      <c r="C30" s="1401"/>
      <c r="D30" s="1401"/>
      <c r="E30" s="1067"/>
      <c r="F30" s="1067"/>
      <c r="G30" s="1067"/>
      <c r="H30" s="1067"/>
      <c r="I30" s="1067"/>
      <c r="J30" s="1067"/>
      <c r="K30" s="1067"/>
      <c r="L30" s="1067"/>
      <c r="M30" s="1067"/>
      <c r="N30" s="1067"/>
      <c r="O30" s="1067"/>
      <c r="P30" s="1067"/>
      <c r="Q30" s="1067"/>
      <c r="R30" s="1067"/>
      <c r="S30" s="1067"/>
      <c r="T30" s="1067"/>
    </row>
    <row r="31" spans="1:20">
      <c r="A31" s="1111"/>
      <c r="B31" s="1113"/>
      <c r="C31" s="1111"/>
      <c r="D31" s="1111"/>
      <c r="E31" s="1067"/>
      <c r="F31" s="1067"/>
      <c r="G31" s="1067"/>
      <c r="H31" s="1067"/>
      <c r="I31" s="1067"/>
      <c r="J31" s="1067"/>
      <c r="K31" s="1067"/>
      <c r="L31" s="1067"/>
      <c r="M31" s="1067"/>
      <c r="N31" s="1067"/>
      <c r="O31" s="1067"/>
      <c r="P31" s="1067"/>
      <c r="Q31" s="1067"/>
      <c r="R31" s="1067"/>
      <c r="S31" s="1067"/>
      <c r="T31" s="1067"/>
    </row>
    <row r="32" spans="1:20" ht="15.75">
      <c r="A32" s="1114"/>
      <c r="B32" s="1113"/>
      <c r="C32" s="1115"/>
      <c r="D32" s="1067"/>
      <c r="E32" s="1067"/>
      <c r="F32" s="1067"/>
      <c r="G32" s="1067"/>
      <c r="H32" s="1067"/>
      <c r="I32" s="1067"/>
      <c r="J32" s="1067"/>
      <c r="K32" s="1067"/>
      <c r="L32" s="1067"/>
      <c r="M32" s="1067"/>
      <c r="N32" s="1067"/>
      <c r="O32" s="1067"/>
      <c r="P32" s="1067"/>
      <c r="Q32" s="1067"/>
      <c r="R32" s="1067"/>
      <c r="S32" s="1067"/>
      <c r="T32" s="1067"/>
    </row>
    <row r="33" spans="1:20">
      <c r="A33" s="1111"/>
      <c r="B33" s="1116"/>
      <c r="C33" s="1111"/>
      <c r="D33" s="1067"/>
      <c r="E33" s="1067"/>
      <c r="F33" s="1067"/>
      <c r="G33" s="1067"/>
      <c r="H33" s="1067"/>
      <c r="I33" s="1067"/>
      <c r="J33" s="1067"/>
      <c r="K33" s="1067"/>
      <c r="L33" s="1067"/>
      <c r="M33" s="1067"/>
      <c r="N33" s="1067"/>
      <c r="O33" s="1067"/>
      <c r="P33" s="1067"/>
      <c r="Q33" s="1067"/>
      <c r="R33" s="1067"/>
      <c r="S33" s="1067"/>
      <c r="T33" s="1067"/>
    </row>
    <row r="34" spans="1:20">
      <c r="A34" s="1117"/>
      <c r="B34" s="1116"/>
      <c r="C34" s="1111"/>
      <c r="D34" s="1067"/>
      <c r="E34" s="1067"/>
      <c r="F34" s="1067"/>
      <c r="G34" s="1067"/>
      <c r="H34" s="1067"/>
      <c r="I34" s="1067"/>
      <c r="J34" s="1067"/>
      <c r="K34" s="1067"/>
      <c r="L34" s="1067"/>
      <c r="M34" s="1067"/>
      <c r="N34" s="1067"/>
      <c r="O34" s="1067"/>
      <c r="P34" s="1067"/>
      <c r="Q34" s="1067"/>
      <c r="R34" s="1067"/>
      <c r="S34" s="1067"/>
      <c r="T34" s="1067"/>
    </row>
    <row r="35" spans="1:20">
      <c r="A35" s="1117"/>
      <c r="B35" s="1111"/>
      <c r="C35" s="1111"/>
      <c r="D35" s="1067"/>
      <c r="E35" s="1067"/>
      <c r="F35" s="1111"/>
      <c r="G35" s="1111"/>
      <c r="H35" s="1067"/>
      <c r="I35" s="1067"/>
      <c r="J35" s="1067"/>
      <c r="K35" s="1067"/>
      <c r="L35" s="1067"/>
      <c r="M35" s="1067"/>
      <c r="N35" s="1067"/>
      <c r="O35" s="1067"/>
      <c r="P35" s="1067"/>
      <c r="Q35" s="1067"/>
      <c r="R35" s="1067"/>
      <c r="S35" s="1067"/>
      <c r="T35" s="1067"/>
    </row>
    <row r="36" spans="1:20">
      <c r="A36" s="1108"/>
      <c r="B36" s="1118"/>
      <c r="C36" s="1118"/>
      <c r="D36" s="1067"/>
      <c r="E36" s="1067"/>
      <c r="F36" s="1107"/>
      <c r="G36" s="1111"/>
      <c r="H36" s="1067"/>
      <c r="I36" s="1067"/>
      <c r="J36" s="1067"/>
      <c r="K36" s="1067"/>
      <c r="L36" s="1067"/>
      <c r="M36" s="1067"/>
      <c r="N36" s="1067"/>
      <c r="O36" s="1067"/>
      <c r="P36" s="1067"/>
      <c r="Q36" s="1067"/>
      <c r="R36" s="1067"/>
    </row>
    <row r="37" spans="1:20">
      <c r="A37" s="1108"/>
      <c r="B37" s="1118"/>
      <c r="C37" s="1118"/>
      <c r="D37" s="1067"/>
      <c r="E37" s="1067"/>
      <c r="F37" s="1107"/>
      <c r="G37" s="1111"/>
      <c r="H37" s="1067"/>
      <c r="I37" s="1067"/>
      <c r="J37" s="1067"/>
      <c r="K37" s="1067"/>
      <c r="L37" s="1067"/>
      <c r="M37" s="1067"/>
      <c r="N37" s="1067"/>
      <c r="O37" s="1067"/>
      <c r="P37" s="1067"/>
      <c r="Q37" s="1067"/>
      <c r="R37" s="1067"/>
    </row>
    <row r="38" spans="1:20">
      <c r="A38" s="1105"/>
      <c r="B38" s="1106"/>
      <c r="C38" s="1106"/>
      <c r="D38" s="1067"/>
      <c r="E38" s="1067"/>
      <c r="F38" s="1107"/>
      <c r="G38" s="1119"/>
      <c r="H38" s="1067"/>
      <c r="I38" s="1067"/>
      <c r="J38" s="1067"/>
      <c r="K38" s="1067"/>
      <c r="L38" s="1067"/>
      <c r="M38" s="1067"/>
      <c r="N38" s="1067"/>
      <c r="O38" s="1067"/>
      <c r="P38" s="1067"/>
      <c r="Q38" s="1067"/>
      <c r="R38" s="1067"/>
    </row>
    <row r="39" spans="1:20">
      <c r="A39" s="1109"/>
      <c r="B39" s="1111"/>
      <c r="C39" s="1111"/>
      <c r="D39" s="1067"/>
      <c r="E39" s="1067"/>
      <c r="F39" s="1111"/>
      <c r="G39" s="1111"/>
      <c r="H39" s="1067"/>
      <c r="I39" s="1067"/>
      <c r="J39" s="1067"/>
      <c r="K39" s="1067"/>
      <c r="L39" s="1067"/>
      <c r="M39" s="1067"/>
      <c r="N39" s="1067"/>
      <c r="O39" s="1067"/>
      <c r="P39" s="1067"/>
      <c r="Q39" s="1067"/>
      <c r="R39" s="1067"/>
    </row>
    <row r="40" spans="1:20">
      <c r="A40" s="1112"/>
      <c r="B40" s="1111"/>
      <c r="C40" s="1113"/>
      <c r="D40" s="1067"/>
      <c r="E40" s="1067"/>
      <c r="F40" s="1111"/>
      <c r="G40" s="1111"/>
      <c r="H40" s="1111"/>
    </row>
    <row r="41" spans="1:20">
      <c r="A41" s="1111"/>
      <c r="B41" s="1401"/>
      <c r="C41" s="1401"/>
      <c r="D41" s="1111"/>
      <c r="E41" s="1111"/>
      <c r="F41" s="1111"/>
      <c r="G41" s="1111"/>
    </row>
    <row r="42" spans="1:20">
      <c r="A42" s="1113"/>
      <c r="B42" s="1111"/>
      <c r="C42" s="1111"/>
      <c r="D42" s="1111"/>
      <c r="E42" s="1111"/>
      <c r="F42" s="1111"/>
      <c r="G42" s="1111"/>
    </row>
    <row r="43" spans="1:20">
      <c r="A43" s="1113"/>
      <c r="B43" s="1115"/>
      <c r="C43" s="1111"/>
      <c r="D43" s="1111"/>
      <c r="E43" s="1111"/>
      <c r="F43" s="1111"/>
      <c r="G43" s="1111"/>
    </row>
    <row r="44" spans="1:20">
      <c r="A44" s="1116"/>
      <c r="B44" s="1111"/>
      <c r="C44" s="1111"/>
      <c r="D44" s="1111"/>
      <c r="E44" s="1111"/>
      <c r="F44" s="1111"/>
      <c r="G44" s="1111"/>
    </row>
    <row r="45" spans="1:20">
      <c r="A45" s="1116"/>
      <c r="B45" s="1111"/>
      <c r="C45" s="1111"/>
      <c r="D45" s="1115"/>
      <c r="E45" s="1111"/>
      <c r="F45" s="1111"/>
      <c r="G45" s="1111"/>
    </row>
    <row r="46" spans="1:20">
      <c r="A46" s="1111"/>
      <c r="B46" s="1111"/>
      <c r="C46" s="1111"/>
      <c r="D46" s="1111"/>
      <c r="E46" s="1111"/>
      <c r="F46" s="1111"/>
      <c r="G46" s="1111"/>
    </row>
    <row r="47" spans="1:20">
      <c r="A47" s="1111"/>
      <c r="B47" s="1111"/>
      <c r="C47" s="1111"/>
      <c r="D47" s="1111"/>
      <c r="E47" s="1111"/>
      <c r="F47" s="1111"/>
      <c r="G47" s="11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selection activeCell="H18" sqref="H18"/>
    </sheetView>
  </sheetViews>
  <sheetFormatPr defaultRowHeight="12.75"/>
  <cols>
    <col min="1" max="1" width="21.7109375" style="1075" customWidth="1"/>
    <col min="2" max="2" width="11.140625" style="1075" customWidth="1"/>
    <col min="3" max="3" width="12.140625" style="1075" customWidth="1"/>
    <col min="4" max="4" width="8.85546875" style="1075" bestFit="1" customWidth="1"/>
    <col min="5" max="5" width="7.42578125" style="1075" customWidth="1"/>
    <col min="6" max="6" width="20.28515625" style="1075" customWidth="1"/>
    <col min="7" max="7" width="10.5703125" style="1075" customWidth="1"/>
    <col min="8" max="8" width="9.85546875" style="1091" bestFit="1" customWidth="1"/>
    <col min="9" max="9" width="8.85546875" style="1075" bestFit="1" customWidth="1"/>
    <col min="10" max="10" width="2.85546875" style="1075" customWidth="1"/>
    <col min="11" max="11" width="22.85546875" style="1075" customWidth="1"/>
    <col min="12" max="12" width="12.140625" style="1075" customWidth="1"/>
    <col min="13" max="13" width="11.7109375" style="1075" customWidth="1"/>
    <col min="14" max="14" width="8.85546875" style="1075" bestFit="1" customWidth="1"/>
    <col min="15" max="15" width="4.42578125" style="1075" customWidth="1"/>
    <col min="16" max="16" width="25" style="1075" customWidth="1"/>
    <col min="17" max="17" width="14" style="1075" customWidth="1"/>
    <col min="18" max="18" width="15" style="1075" customWidth="1"/>
    <col min="19" max="19" width="8.85546875" style="1075" bestFit="1" customWidth="1"/>
    <col min="20" max="252" width="9.140625" style="1075"/>
    <col min="253" max="253" width="5" style="1075" customWidth="1"/>
    <col min="254" max="254" width="17.7109375" style="1075" customWidth="1"/>
    <col min="255" max="255" width="13.85546875" style="1075" customWidth="1"/>
    <col min="256" max="256" width="13.140625" style="1075" customWidth="1"/>
    <col min="257" max="257" width="12.28515625" style="1075" customWidth="1"/>
    <col min="258" max="258" width="3" style="1075" customWidth="1"/>
    <col min="259" max="259" width="20.28515625" style="1075" customWidth="1"/>
    <col min="260" max="260" width="12.5703125" style="1075" customWidth="1"/>
    <col min="261" max="261" width="11.7109375" style="1075" customWidth="1"/>
    <col min="262" max="262" width="9.140625" style="1075"/>
    <col min="263" max="263" width="2.85546875" style="1075" customWidth="1"/>
    <col min="264" max="264" width="18.5703125" style="1075" customWidth="1"/>
    <col min="265" max="265" width="14.42578125" style="1075" customWidth="1"/>
    <col min="266" max="266" width="13.7109375" style="1075" customWidth="1"/>
    <col min="267" max="267" width="10.140625" style="1075" customWidth="1"/>
    <col min="268" max="268" width="4.42578125" style="1075" customWidth="1"/>
    <col min="269" max="269" width="24" style="1075" customWidth="1"/>
    <col min="270" max="270" width="13.140625" style="1075" customWidth="1"/>
    <col min="271" max="271" width="13" style="1075" customWidth="1"/>
    <col min="272" max="272" width="10.42578125" style="1075" customWidth="1"/>
    <col min="273" max="508" width="9.140625" style="1075"/>
    <col min="509" max="509" width="5" style="1075" customWidth="1"/>
    <col min="510" max="510" width="17.7109375" style="1075" customWidth="1"/>
    <col min="511" max="511" width="13.85546875" style="1075" customWidth="1"/>
    <col min="512" max="512" width="13.140625" style="1075" customWidth="1"/>
    <col min="513" max="513" width="12.28515625" style="1075" customWidth="1"/>
    <col min="514" max="514" width="3" style="1075" customWidth="1"/>
    <col min="515" max="515" width="20.28515625" style="1075" customWidth="1"/>
    <col min="516" max="516" width="12.5703125" style="1075" customWidth="1"/>
    <col min="517" max="517" width="11.7109375" style="1075" customWidth="1"/>
    <col min="518" max="518" width="9.140625" style="1075"/>
    <col min="519" max="519" width="2.85546875" style="1075" customWidth="1"/>
    <col min="520" max="520" width="18.5703125" style="1075" customWidth="1"/>
    <col min="521" max="521" width="14.42578125" style="1075" customWidth="1"/>
    <col min="522" max="522" width="13.7109375" style="1075" customWidth="1"/>
    <col min="523" max="523" width="10.140625" style="1075" customWidth="1"/>
    <col min="524" max="524" width="4.42578125" style="1075" customWidth="1"/>
    <col min="525" max="525" width="24" style="1075" customWidth="1"/>
    <col min="526" max="526" width="13.140625" style="1075" customWidth="1"/>
    <col min="527" max="527" width="13" style="1075" customWidth="1"/>
    <col min="528" max="528" width="10.42578125" style="1075" customWidth="1"/>
    <col min="529" max="764" width="9.140625" style="1075"/>
    <col min="765" max="765" width="5" style="1075" customWidth="1"/>
    <col min="766" max="766" width="17.7109375" style="1075" customWidth="1"/>
    <col min="767" max="767" width="13.85546875" style="1075" customWidth="1"/>
    <col min="768" max="768" width="13.140625" style="1075" customWidth="1"/>
    <col min="769" max="769" width="12.28515625" style="1075" customWidth="1"/>
    <col min="770" max="770" width="3" style="1075" customWidth="1"/>
    <col min="771" max="771" width="20.28515625" style="1075" customWidth="1"/>
    <col min="772" max="772" width="12.5703125" style="1075" customWidth="1"/>
    <col min="773" max="773" width="11.7109375" style="1075" customWidth="1"/>
    <col min="774" max="774" width="9.140625" style="1075"/>
    <col min="775" max="775" width="2.85546875" style="1075" customWidth="1"/>
    <col min="776" max="776" width="18.5703125" style="1075" customWidth="1"/>
    <col min="777" max="777" width="14.42578125" style="1075" customWidth="1"/>
    <col min="778" max="778" width="13.7109375" style="1075" customWidth="1"/>
    <col min="779" max="779" width="10.140625" style="1075" customWidth="1"/>
    <col min="780" max="780" width="4.42578125" style="1075" customWidth="1"/>
    <col min="781" max="781" width="24" style="1075" customWidth="1"/>
    <col min="782" max="782" width="13.140625" style="1075" customWidth="1"/>
    <col min="783" max="783" width="13" style="1075" customWidth="1"/>
    <col min="784" max="784" width="10.42578125" style="1075" customWidth="1"/>
    <col min="785" max="1020" width="9.140625" style="1075"/>
    <col min="1021" max="1021" width="5" style="1075" customWidth="1"/>
    <col min="1022" max="1022" width="17.7109375" style="1075" customWidth="1"/>
    <col min="1023" max="1023" width="13.85546875" style="1075" customWidth="1"/>
    <col min="1024" max="1024" width="13.140625" style="1075" customWidth="1"/>
    <col min="1025" max="1025" width="12.28515625" style="1075" customWidth="1"/>
    <col min="1026" max="1026" width="3" style="1075" customWidth="1"/>
    <col min="1027" max="1027" width="20.28515625" style="1075" customWidth="1"/>
    <col min="1028" max="1028" width="12.5703125" style="1075" customWidth="1"/>
    <col min="1029" max="1029" width="11.7109375" style="1075" customWidth="1"/>
    <col min="1030" max="1030" width="9.140625" style="1075"/>
    <col min="1031" max="1031" width="2.85546875" style="1075" customWidth="1"/>
    <col min="1032" max="1032" width="18.5703125" style="1075" customWidth="1"/>
    <col min="1033" max="1033" width="14.42578125" style="1075" customWidth="1"/>
    <col min="1034" max="1034" width="13.7109375" style="1075" customWidth="1"/>
    <col min="1035" max="1035" width="10.140625" style="1075" customWidth="1"/>
    <col min="1036" max="1036" width="4.42578125" style="1075" customWidth="1"/>
    <col min="1037" max="1037" width="24" style="1075" customWidth="1"/>
    <col min="1038" max="1038" width="13.140625" style="1075" customWidth="1"/>
    <col min="1039" max="1039" width="13" style="1075" customWidth="1"/>
    <col min="1040" max="1040" width="10.42578125" style="1075" customWidth="1"/>
    <col min="1041" max="1276" width="9.140625" style="1075"/>
    <col min="1277" max="1277" width="5" style="1075" customWidth="1"/>
    <col min="1278" max="1278" width="17.7109375" style="1075" customWidth="1"/>
    <col min="1279" max="1279" width="13.85546875" style="1075" customWidth="1"/>
    <col min="1280" max="1280" width="13.140625" style="1075" customWidth="1"/>
    <col min="1281" max="1281" width="12.28515625" style="1075" customWidth="1"/>
    <col min="1282" max="1282" width="3" style="1075" customWidth="1"/>
    <col min="1283" max="1283" width="20.28515625" style="1075" customWidth="1"/>
    <col min="1284" max="1284" width="12.5703125" style="1075" customWidth="1"/>
    <col min="1285" max="1285" width="11.7109375" style="1075" customWidth="1"/>
    <col min="1286" max="1286" width="9.140625" style="1075"/>
    <col min="1287" max="1287" width="2.85546875" style="1075" customWidth="1"/>
    <col min="1288" max="1288" width="18.5703125" style="1075" customWidth="1"/>
    <col min="1289" max="1289" width="14.42578125" style="1075" customWidth="1"/>
    <col min="1290" max="1290" width="13.7109375" style="1075" customWidth="1"/>
    <col min="1291" max="1291" width="10.140625" style="1075" customWidth="1"/>
    <col min="1292" max="1292" width="4.42578125" style="1075" customWidth="1"/>
    <col min="1293" max="1293" width="24" style="1075" customWidth="1"/>
    <col min="1294" max="1294" width="13.140625" style="1075" customWidth="1"/>
    <col min="1295" max="1295" width="13" style="1075" customWidth="1"/>
    <col min="1296" max="1296" width="10.42578125" style="1075" customWidth="1"/>
    <col min="1297" max="1532" width="9.140625" style="1075"/>
    <col min="1533" max="1533" width="5" style="1075" customWidth="1"/>
    <col min="1534" max="1534" width="17.7109375" style="1075" customWidth="1"/>
    <col min="1535" max="1535" width="13.85546875" style="1075" customWidth="1"/>
    <col min="1536" max="1536" width="13.140625" style="1075" customWidth="1"/>
    <col min="1537" max="1537" width="12.28515625" style="1075" customWidth="1"/>
    <col min="1538" max="1538" width="3" style="1075" customWidth="1"/>
    <col min="1539" max="1539" width="20.28515625" style="1075" customWidth="1"/>
    <col min="1540" max="1540" width="12.5703125" style="1075" customWidth="1"/>
    <col min="1541" max="1541" width="11.7109375" style="1075" customWidth="1"/>
    <col min="1542" max="1542" width="9.140625" style="1075"/>
    <col min="1543" max="1543" width="2.85546875" style="1075" customWidth="1"/>
    <col min="1544" max="1544" width="18.5703125" style="1075" customWidth="1"/>
    <col min="1545" max="1545" width="14.42578125" style="1075" customWidth="1"/>
    <col min="1546" max="1546" width="13.7109375" style="1075" customWidth="1"/>
    <col min="1547" max="1547" width="10.140625" style="1075" customWidth="1"/>
    <col min="1548" max="1548" width="4.42578125" style="1075" customWidth="1"/>
    <col min="1549" max="1549" width="24" style="1075" customWidth="1"/>
    <col min="1550" max="1550" width="13.140625" style="1075" customWidth="1"/>
    <col min="1551" max="1551" width="13" style="1075" customWidth="1"/>
    <col min="1552" max="1552" width="10.42578125" style="1075" customWidth="1"/>
    <col min="1553" max="1788" width="9.140625" style="1075"/>
    <col min="1789" max="1789" width="5" style="1075" customWidth="1"/>
    <col min="1790" max="1790" width="17.7109375" style="1075" customWidth="1"/>
    <col min="1791" max="1791" width="13.85546875" style="1075" customWidth="1"/>
    <col min="1792" max="1792" width="13.140625" style="1075" customWidth="1"/>
    <col min="1793" max="1793" width="12.28515625" style="1075" customWidth="1"/>
    <col min="1794" max="1794" width="3" style="1075" customWidth="1"/>
    <col min="1795" max="1795" width="20.28515625" style="1075" customWidth="1"/>
    <col min="1796" max="1796" width="12.5703125" style="1075" customWidth="1"/>
    <col min="1797" max="1797" width="11.7109375" style="1075" customWidth="1"/>
    <col min="1798" max="1798" width="9.140625" style="1075"/>
    <col min="1799" max="1799" width="2.85546875" style="1075" customWidth="1"/>
    <col min="1800" max="1800" width="18.5703125" style="1075" customWidth="1"/>
    <col min="1801" max="1801" width="14.42578125" style="1075" customWidth="1"/>
    <col min="1802" max="1802" width="13.7109375" style="1075" customWidth="1"/>
    <col min="1803" max="1803" width="10.140625" style="1075" customWidth="1"/>
    <col min="1804" max="1804" width="4.42578125" style="1075" customWidth="1"/>
    <col min="1805" max="1805" width="24" style="1075" customWidth="1"/>
    <col min="1806" max="1806" width="13.140625" style="1075" customWidth="1"/>
    <col min="1807" max="1807" width="13" style="1075" customWidth="1"/>
    <col min="1808" max="1808" width="10.42578125" style="1075" customWidth="1"/>
    <col min="1809" max="2044" width="9.140625" style="1075"/>
    <col min="2045" max="2045" width="5" style="1075" customWidth="1"/>
    <col min="2046" max="2046" width="17.7109375" style="1075" customWidth="1"/>
    <col min="2047" max="2047" width="13.85546875" style="1075" customWidth="1"/>
    <col min="2048" max="2048" width="13.140625" style="1075" customWidth="1"/>
    <col min="2049" max="2049" width="12.28515625" style="1075" customWidth="1"/>
    <col min="2050" max="2050" width="3" style="1075" customWidth="1"/>
    <col min="2051" max="2051" width="20.28515625" style="1075" customWidth="1"/>
    <col min="2052" max="2052" width="12.5703125" style="1075" customWidth="1"/>
    <col min="2053" max="2053" width="11.7109375" style="1075" customWidth="1"/>
    <col min="2054" max="2054" width="9.140625" style="1075"/>
    <col min="2055" max="2055" width="2.85546875" style="1075" customWidth="1"/>
    <col min="2056" max="2056" width="18.5703125" style="1075" customWidth="1"/>
    <col min="2057" max="2057" width="14.42578125" style="1075" customWidth="1"/>
    <col min="2058" max="2058" width="13.7109375" style="1075" customWidth="1"/>
    <col min="2059" max="2059" width="10.140625" style="1075" customWidth="1"/>
    <col min="2060" max="2060" width="4.42578125" style="1075" customWidth="1"/>
    <col min="2061" max="2061" width="24" style="1075" customWidth="1"/>
    <col min="2062" max="2062" width="13.140625" style="1075" customWidth="1"/>
    <col min="2063" max="2063" width="13" style="1075" customWidth="1"/>
    <col min="2064" max="2064" width="10.42578125" style="1075" customWidth="1"/>
    <col min="2065" max="2300" width="9.140625" style="1075"/>
    <col min="2301" max="2301" width="5" style="1075" customWidth="1"/>
    <col min="2302" max="2302" width="17.7109375" style="1075" customWidth="1"/>
    <col min="2303" max="2303" width="13.85546875" style="1075" customWidth="1"/>
    <col min="2304" max="2304" width="13.140625" style="1075" customWidth="1"/>
    <col min="2305" max="2305" width="12.28515625" style="1075" customWidth="1"/>
    <col min="2306" max="2306" width="3" style="1075" customWidth="1"/>
    <col min="2307" max="2307" width="20.28515625" style="1075" customWidth="1"/>
    <col min="2308" max="2308" width="12.5703125" style="1075" customWidth="1"/>
    <col min="2309" max="2309" width="11.7109375" style="1075" customWidth="1"/>
    <col min="2310" max="2310" width="9.140625" style="1075"/>
    <col min="2311" max="2311" width="2.85546875" style="1075" customWidth="1"/>
    <col min="2312" max="2312" width="18.5703125" style="1075" customWidth="1"/>
    <col min="2313" max="2313" width="14.42578125" style="1075" customWidth="1"/>
    <col min="2314" max="2314" width="13.7109375" style="1075" customWidth="1"/>
    <col min="2315" max="2315" width="10.140625" style="1075" customWidth="1"/>
    <col min="2316" max="2316" width="4.42578125" style="1075" customWidth="1"/>
    <col min="2317" max="2317" width="24" style="1075" customWidth="1"/>
    <col min="2318" max="2318" width="13.140625" style="1075" customWidth="1"/>
    <col min="2319" max="2319" width="13" style="1075" customWidth="1"/>
    <col min="2320" max="2320" width="10.42578125" style="1075" customWidth="1"/>
    <col min="2321" max="2556" width="9.140625" style="1075"/>
    <col min="2557" max="2557" width="5" style="1075" customWidth="1"/>
    <col min="2558" max="2558" width="17.7109375" style="1075" customWidth="1"/>
    <col min="2559" max="2559" width="13.85546875" style="1075" customWidth="1"/>
    <col min="2560" max="2560" width="13.140625" style="1075" customWidth="1"/>
    <col min="2561" max="2561" width="12.28515625" style="1075" customWidth="1"/>
    <col min="2562" max="2562" width="3" style="1075" customWidth="1"/>
    <col min="2563" max="2563" width="20.28515625" style="1075" customWidth="1"/>
    <col min="2564" max="2564" width="12.5703125" style="1075" customWidth="1"/>
    <col min="2565" max="2565" width="11.7109375" style="1075" customWidth="1"/>
    <col min="2566" max="2566" width="9.140625" style="1075"/>
    <col min="2567" max="2567" width="2.85546875" style="1075" customWidth="1"/>
    <col min="2568" max="2568" width="18.5703125" style="1075" customWidth="1"/>
    <col min="2569" max="2569" width="14.42578125" style="1075" customWidth="1"/>
    <col min="2570" max="2570" width="13.7109375" style="1075" customWidth="1"/>
    <col min="2571" max="2571" width="10.140625" style="1075" customWidth="1"/>
    <col min="2572" max="2572" width="4.42578125" style="1075" customWidth="1"/>
    <col min="2573" max="2573" width="24" style="1075" customWidth="1"/>
    <col min="2574" max="2574" width="13.140625" style="1075" customWidth="1"/>
    <col min="2575" max="2575" width="13" style="1075" customWidth="1"/>
    <col min="2576" max="2576" width="10.42578125" style="1075" customWidth="1"/>
    <col min="2577" max="2812" width="9.140625" style="1075"/>
    <col min="2813" max="2813" width="5" style="1075" customWidth="1"/>
    <col min="2814" max="2814" width="17.7109375" style="1075" customWidth="1"/>
    <col min="2815" max="2815" width="13.85546875" style="1075" customWidth="1"/>
    <col min="2816" max="2816" width="13.140625" style="1075" customWidth="1"/>
    <col min="2817" max="2817" width="12.28515625" style="1075" customWidth="1"/>
    <col min="2818" max="2818" width="3" style="1075" customWidth="1"/>
    <col min="2819" max="2819" width="20.28515625" style="1075" customWidth="1"/>
    <col min="2820" max="2820" width="12.5703125" style="1075" customWidth="1"/>
    <col min="2821" max="2821" width="11.7109375" style="1075" customWidth="1"/>
    <col min="2822" max="2822" width="9.140625" style="1075"/>
    <col min="2823" max="2823" width="2.85546875" style="1075" customWidth="1"/>
    <col min="2824" max="2824" width="18.5703125" style="1075" customWidth="1"/>
    <col min="2825" max="2825" width="14.42578125" style="1075" customWidth="1"/>
    <col min="2826" max="2826" width="13.7109375" style="1075" customWidth="1"/>
    <col min="2827" max="2827" width="10.140625" style="1075" customWidth="1"/>
    <col min="2828" max="2828" width="4.42578125" style="1075" customWidth="1"/>
    <col min="2829" max="2829" width="24" style="1075" customWidth="1"/>
    <col min="2830" max="2830" width="13.140625" style="1075" customWidth="1"/>
    <col min="2831" max="2831" width="13" style="1075" customWidth="1"/>
    <col min="2832" max="2832" width="10.42578125" style="1075" customWidth="1"/>
    <col min="2833" max="3068" width="9.140625" style="1075"/>
    <col min="3069" max="3069" width="5" style="1075" customWidth="1"/>
    <col min="3070" max="3070" width="17.7109375" style="1075" customWidth="1"/>
    <col min="3071" max="3071" width="13.85546875" style="1075" customWidth="1"/>
    <col min="3072" max="3072" width="13.140625" style="1075" customWidth="1"/>
    <col min="3073" max="3073" width="12.28515625" style="1075" customWidth="1"/>
    <col min="3074" max="3074" width="3" style="1075" customWidth="1"/>
    <col min="3075" max="3075" width="20.28515625" style="1075" customWidth="1"/>
    <col min="3076" max="3076" width="12.5703125" style="1075" customWidth="1"/>
    <col min="3077" max="3077" width="11.7109375" style="1075" customWidth="1"/>
    <col min="3078" max="3078" width="9.140625" style="1075"/>
    <col min="3079" max="3079" width="2.85546875" style="1075" customWidth="1"/>
    <col min="3080" max="3080" width="18.5703125" style="1075" customWidth="1"/>
    <col min="3081" max="3081" width="14.42578125" style="1075" customWidth="1"/>
    <col min="3082" max="3082" width="13.7109375" style="1075" customWidth="1"/>
    <col min="3083" max="3083" width="10.140625" style="1075" customWidth="1"/>
    <col min="3084" max="3084" width="4.42578125" style="1075" customWidth="1"/>
    <col min="3085" max="3085" width="24" style="1075" customWidth="1"/>
    <col min="3086" max="3086" width="13.140625" style="1075" customWidth="1"/>
    <col min="3087" max="3087" width="13" style="1075" customWidth="1"/>
    <col min="3088" max="3088" width="10.42578125" style="1075" customWidth="1"/>
    <col min="3089" max="3324" width="9.140625" style="1075"/>
    <col min="3325" max="3325" width="5" style="1075" customWidth="1"/>
    <col min="3326" max="3326" width="17.7109375" style="1075" customWidth="1"/>
    <col min="3327" max="3327" width="13.85546875" style="1075" customWidth="1"/>
    <col min="3328" max="3328" width="13.140625" style="1075" customWidth="1"/>
    <col min="3329" max="3329" width="12.28515625" style="1075" customWidth="1"/>
    <col min="3330" max="3330" width="3" style="1075" customWidth="1"/>
    <col min="3331" max="3331" width="20.28515625" style="1075" customWidth="1"/>
    <col min="3332" max="3332" width="12.5703125" style="1075" customWidth="1"/>
    <col min="3333" max="3333" width="11.7109375" style="1075" customWidth="1"/>
    <col min="3334" max="3334" width="9.140625" style="1075"/>
    <col min="3335" max="3335" width="2.85546875" style="1075" customWidth="1"/>
    <col min="3336" max="3336" width="18.5703125" style="1075" customWidth="1"/>
    <col min="3337" max="3337" width="14.42578125" style="1075" customWidth="1"/>
    <col min="3338" max="3338" width="13.7109375" style="1075" customWidth="1"/>
    <col min="3339" max="3339" width="10.140625" style="1075" customWidth="1"/>
    <col min="3340" max="3340" width="4.42578125" style="1075" customWidth="1"/>
    <col min="3341" max="3341" width="24" style="1075" customWidth="1"/>
    <col min="3342" max="3342" width="13.140625" style="1075" customWidth="1"/>
    <col min="3343" max="3343" width="13" style="1075" customWidth="1"/>
    <col min="3344" max="3344" width="10.42578125" style="1075" customWidth="1"/>
    <col min="3345" max="3580" width="9.140625" style="1075"/>
    <col min="3581" max="3581" width="5" style="1075" customWidth="1"/>
    <col min="3582" max="3582" width="17.7109375" style="1075" customWidth="1"/>
    <col min="3583" max="3583" width="13.85546875" style="1075" customWidth="1"/>
    <col min="3584" max="3584" width="13.140625" style="1075" customWidth="1"/>
    <col min="3585" max="3585" width="12.28515625" style="1075" customWidth="1"/>
    <col min="3586" max="3586" width="3" style="1075" customWidth="1"/>
    <col min="3587" max="3587" width="20.28515625" style="1075" customWidth="1"/>
    <col min="3588" max="3588" width="12.5703125" style="1075" customWidth="1"/>
    <col min="3589" max="3589" width="11.7109375" style="1075" customWidth="1"/>
    <col min="3590" max="3590" width="9.140625" style="1075"/>
    <col min="3591" max="3591" width="2.85546875" style="1075" customWidth="1"/>
    <col min="3592" max="3592" width="18.5703125" style="1075" customWidth="1"/>
    <col min="3593" max="3593" width="14.42578125" style="1075" customWidth="1"/>
    <col min="3594" max="3594" width="13.7109375" style="1075" customWidth="1"/>
    <col min="3595" max="3595" width="10.140625" style="1075" customWidth="1"/>
    <col min="3596" max="3596" width="4.42578125" style="1075" customWidth="1"/>
    <col min="3597" max="3597" width="24" style="1075" customWidth="1"/>
    <col min="3598" max="3598" width="13.140625" style="1075" customWidth="1"/>
    <col min="3599" max="3599" width="13" style="1075" customWidth="1"/>
    <col min="3600" max="3600" width="10.42578125" style="1075" customWidth="1"/>
    <col min="3601" max="3836" width="9.140625" style="1075"/>
    <col min="3837" max="3837" width="5" style="1075" customWidth="1"/>
    <col min="3838" max="3838" width="17.7109375" style="1075" customWidth="1"/>
    <col min="3839" max="3839" width="13.85546875" style="1075" customWidth="1"/>
    <col min="3840" max="3840" width="13.140625" style="1075" customWidth="1"/>
    <col min="3841" max="3841" width="12.28515625" style="1075" customWidth="1"/>
    <col min="3842" max="3842" width="3" style="1075" customWidth="1"/>
    <col min="3843" max="3843" width="20.28515625" style="1075" customWidth="1"/>
    <col min="3844" max="3844" width="12.5703125" style="1075" customWidth="1"/>
    <col min="3845" max="3845" width="11.7109375" style="1075" customWidth="1"/>
    <col min="3846" max="3846" width="9.140625" style="1075"/>
    <col min="3847" max="3847" width="2.85546875" style="1075" customWidth="1"/>
    <col min="3848" max="3848" width="18.5703125" style="1075" customWidth="1"/>
    <col min="3849" max="3849" width="14.42578125" style="1075" customWidth="1"/>
    <col min="3850" max="3850" width="13.7109375" style="1075" customWidth="1"/>
    <col min="3851" max="3851" width="10.140625" style="1075" customWidth="1"/>
    <col min="3852" max="3852" width="4.42578125" style="1075" customWidth="1"/>
    <col min="3853" max="3853" width="24" style="1075" customWidth="1"/>
    <col min="3854" max="3854" width="13.140625" style="1075" customWidth="1"/>
    <col min="3855" max="3855" width="13" style="1075" customWidth="1"/>
    <col min="3856" max="3856" width="10.42578125" style="1075" customWidth="1"/>
    <col min="3857" max="4092" width="9.140625" style="1075"/>
    <col min="4093" max="4093" width="5" style="1075" customWidth="1"/>
    <col min="4094" max="4094" width="17.7109375" style="1075" customWidth="1"/>
    <col min="4095" max="4095" width="13.85546875" style="1075" customWidth="1"/>
    <col min="4096" max="4096" width="13.140625" style="1075" customWidth="1"/>
    <col min="4097" max="4097" width="12.28515625" style="1075" customWidth="1"/>
    <col min="4098" max="4098" width="3" style="1075" customWidth="1"/>
    <col min="4099" max="4099" width="20.28515625" style="1075" customWidth="1"/>
    <col min="4100" max="4100" width="12.5703125" style="1075" customWidth="1"/>
    <col min="4101" max="4101" width="11.7109375" style="1075" customWidth="1"/>
    <col min="4102" max="4102" width="9.140625" style="1075"/>
    <col min="4103" max="4103" width="2.85546875" style="1075" customWidth="1"/>
    <col min="4104" max="4104" width="18.5703125" style="1075" customWidth="1"/>
    <col min="4105" max="4105" width="14.42578125" style="1075" customWidth="1"/>
    <col min="4106" max="4106" width="13.7109375" style="1075" customWidth="1"/>
    <col min="4107" max="4107" width="10.140625" style="1075" customWidth="1"/>
    <col min="4108" max="4108" width="4.42578125" style="1075" customWidth="1"/>
    <col min="4109" max="4109" width="24" style="1075" customWidth="1"/>
    <col min="4110" max="4110" width="13.140625" style="1075" customWidth="1"/>
    <col min="4111" max="4111" width="13" style="1075" customWidth="1"/>
    <col min="4112" max="4112" width="10.42578125" style="1075" customWidth="1"/>
    <col min="4113" max="4348" width="9.140625" style="1075"/>
    <col min="4349" max="4349" width="5" style="1075" customWidth="1"/>
    <col min="4350" max="4350" width="17.7109375" style="1075" customWidth="1"/>
    <col min="4351" max="4351" width="13.85546875" style="1075" customWidth="1"/>
    <col min="4352" max="4352" width="13.140625" style="1075" customWidth="1"/>
    <col min="4353" max="4353" width="12.28515625" style="1075" customWidth="1"/>
    <col min="4354" max="4354" width="3" style="1075" customWidth="1"/>
    <col min="4355" max="4355" width="20.28515625" style="1075" customWidth="1"/>
    <col min="4356" max="4356" width="12.5703125" style="1075" customWidth="1"/>
    <col min="4357" max="4357" width="11.7109375" style="1075" customWidth="1"/>
    <col min="4358" max="4358" width="9.140625" style="1075"/>
    <col min="4359" max="4359" width="2.85546875" style="1075" customWidth="1"/>
    <col min="4360" max="4360" width="18.5703125" style="1075" customWidth="1"/>
    <col min="4361" max="4361" width="14.42578125" style="1075" customWidth="1"/>
    <col min="4362" max="4362" width="13.7109375" style="1075" customWidth="1"/>
    <col min="4363" max="4363" width="10.140625" style="1075" customWidth="1"/>
    <col min="4364" max="4364" width="4.42578125" style="1075" customWidth="1"/>
    <col min="4365" max="4365" width="24" style="1075" customWidth="1"/>
    <col min="4366" max="4366" width="13.140625" style="1075" customWidth="1"/>
    <col min="4367" max="4367" width="13" style="1075" customWidth="1"/>
    <col min="4368" max="4368" width="10.42578125" style="1075" customWidth="1"/>
    <col min="4369" max="4604" width="9.140625" style="1075"/>
    <col min="4605" max="4605" width="5" style="1075" customWidth="1"/>
    <col min="4606" max="4606" width="17.7109375" style="1075" customWidth="1"/>
    <col min="4607" max="4607" width="13.85546875" style="1075" customWidth="1"/>
    <col min="4608" max="4608" width="13.140625" style="1075" customWidth="1"/>
    <col min="4609" max="4609" width="12.28515625" style="1075" customWidth="1"/>
    <col min="4610" max="4610" width="3" style="1075" customWidth="1"/>
    <col min="4611" max="4611" width="20.28515625" style="1075" customWidth="1"/>
    <col min="4612" max="4612" width="12.5703125" style="1075" customWidth="1"/>
    <col min="4613" max="4613" width="11.7109375" style="1075" customWidth="1"/>
    <col min="4614" max="4614" width="9.140625" style="1075"/>
    <col min="4615" max="4615" width="2.85546875" style="1075" customWidth="1"/>
    <col min="4616" max="4616" width="18.5703125" style="1075" customWidth="1"/>
    <col min="4617" max="4617" width="14.42578125" style="1075" customWidth="1"/>
    <col min="4618" max="4618" width="13.7109375" style="1075" customWidth="1"/>
    <col min="4619" max="4619" width="10.140625" style="1075" customWidth="1"/>
    <col min="4620" max="4620" width="4.42578125" style="1075" customWidth="1"/>
    <col min="4621" max="4621" width="24" style="1075" customWidth="1"/>
    <col min="4622" max="4622" width="13.140625" style="1075" customWidth="1"/>
    <col min="4623" max="4623" width="13" style="1075" customWidth="1"/>
    <col min="4624" max="4624" width="10.42578125" style="1075" customWidth="1"/>
    <col min="4625" max="4860" width="9.140625" style="1075"/>
    <col min="4861" max="4861" width="5" style="1075" customWidth="1"/>
    <col min="4862" max="4862" width="17.7109375" style="1075" customWidth="1"/>
    <col min="4863" max="4863" width="13.85546875" style="1075" customWidth="1"/>
    <col min="4864" max="4864" width="13.140625" style="1075" customWidth="1"/>
    <col min="4865" max="4865" width="12.28515625" style="1075" customWidth="1"/>
    <col min="4866" max="4866" width="3" style="1075" customWidth="1"/>
    <col min="4867" max="4867" width="20.28515625" style="1075" customWidth="1"/>
    <col min="4868" max="4868" width="12.5703125" style="1075" customWidth="1"/>
    <col min="4869" max="4869" width="11.7109375" style="1075" customWidth="1"/>
    <col min="4870" max="4870" width="9.140625" style="1075"/>
    <col min="4871" max="4871" width="2.85546875" style="1075" customWidth="1"/>
    <col min="4872" max="4872" width="18.5703125" style="1075" customWidth="1"/>
    <col min="4873" max="4873" width="14.42578125" style="1075" customWidth="1"/>
    <col min="4874" max="4874" width="13.7109375" style="1075" customWidth="1"/>
    <col min="4875" max="4875" width="10.140625" style="1075" customWidth="1"/>
    <col min="4876" max="4876" width="4.42578125" style="1075" customWidth="1"/>
    <col min="4877" max="4877" width="24" style="1075" customWidth="1"/>
    <col min="4878" max="4878" width="13.140625" style="1075" customWidth="1"/>
    <col min="4879" max="4879" width="13" style="1075" customWidth="1"/>
    <col min="4880" max="4880" width="10.42578125" style="1075" customWidth="1"/>
    <col min="4881" max="5116" width="9.140625" style="1075"/>
    <col min="5117" max="5117" width="5" style="1075" customWidth="1"/>
    <col min="5118" max="5118" width="17.7109375" style="1075" customWidth="1"/>
    <col min="5119" max="5119" width="13.85546875" style="1075" customWidth="1"/>
    <col min="5120" max="5120" width="13.140625" style="1075" customWidth="1"/>
    <col min="5121" max="5121" width="12.28515625" style="1075" customWidth="1"/>
    <col min="5122" max="5122" width="3" style="1075" customWidth="1"/>
    <col min="5123" max="5123" width="20.28515625" style="1075" customWidth="1"/>
    <col min="5124" max="5124" width="12.5703125" style="1075" customWidth="1"/>
    <col min="5125" max="5125" width="11.7109375" style="1075" customWidth="1"/>
    <col min="5126" max="5126" width="9.140625" style="1075"/>
    <col min="5127" max="5127" width="2.85546875" style="1075" customWidth="1"/>
    <col min="5128" max="5128" width="18.5703125" style="1075" customWidth="1"/>
    <col min="5129" max="5129" width="14.42578125" style="1075" customWidth="1"/>
    <col min="5130" max="5130" width="13.7109375" style="1075" customWidth="1"/>
    <col min="5131" max="5131" width="10.140625" style="1075" customWidth="1"/>
    <col min="5132" max="5132" width="4.42578125" style="1075" customWidth="1"/>
    <col min="5133" max="5133" width="24" style="1075" customWidth="1"/>
    <col min="5134" max="5134" width="13.140625" style="1075" customWidth="1"/>
    <col min="5135" max="5135" width="13" style="1075" customWidth="1"/>
    <col min="5136" max="5136" width="10.42578125" style="1075" customWidth="1"/>
    <col min="5137" max="5372" width="9.140625" style="1075"/>
    <col min="5373" max="5373" width="5" style="1075" customWidth="1"/>
    <col min="5374" max="5374" width="17.7109375" style="1075" customWidth="1"/>
    <col min="5375" max="5375" width="13.85546875" style="1075" customWidth="1"/>
    <col min="5376" max="5376" width="13.140625" style="1075" customWidth="1"/>
    <col min="5377" max="5377" width="12.28515625" style="1075" customWidth="1"/>
    <col min="5378" max="5378" width="3" style="1075" customWidth="1"/>
    <col min="5379" max="5379" width="20.28515625" style="1075" customWidth="1"/>
    <col min="5380" max="5380" width="12.5703125" style="1075" customWidth="1"/>
    <col min="5381" max="5381" width="11.7109375" style="1075" customWidth="1"/>
    <col min="5382" max="5382" width="9.140625" style="1075"/>
    <col min="5383" max="5383" width="2.85546875" style="1075" customWidth="1"/>
    <col min="5384" max="5384" width="18.5703125" style="1075" customWidth="1"/>
    <col min="5385" max="5385" width="14.42578125" style="1075" customWidth="1"/>
    <col min="5386" max="5386" width="13.7109375" style="1075" customWidth="1"/>
    <col min="5387" max="5387" width="10.140625" style="1075" customWidth="1"/>
    <col min="5388" max="5388" width="4.42578125" style="1075" customWidth="1"/>
    <col min="5389" max="5389" width="24" style="1075" customWidth="1"/>
    <col min="5390" max="5390" width="13.140625" style="1075" customWidth="1"/>
    <col min="5391" max="5391" width="13" style="1075" customWidth="1"/>
    <col min="5392" max="5392" width="10.42578125" style="1075" customWidth="1"/>
    <col min="5393" max="5628" width="9.140625" style="1075"/>
    <col min="5629" max="5629" width="5" style="1075" customWidth="1"/>
    <col min="5630" max="5630" width="17.7109375" style="1075" customWidth="1"/>
    <col min="5631" max="5631" width="13.85546875" style="1075" customWidth="1"/>
    <col min="5632" max="5632" width="13.140625" style="1075" customWidth="1"/>
    <col min="5633" max="5633" width="12.28515625" style="1075" customWidth="1"/>
    <col min="5634" max="5634" width="3" style="1075" customWidth="1"/>
    <col min="5635" max="5635" width="20.28515625" style="1075" customWidth="1"/>
    <col min="5636" max="5636" width="12.5703125" style="1075" customWidth="1"/>
    <col min="5637" max="5637" width="11.7109375" style="1075" customWidth="1"/>
    <col min="5638" max="5638" width="9.140625" style="1075"/>
    <col min="5639" max="5639" width="2.85546875" style="1075" customWidth="1"/>
    <col min="5640" max="5640" width="18.5703125" style="1075" customWidth="1"/>
    <col min="5641" max="5641" width="14.42578125" style="1075" customWidth="1"/>
    <col min="5642" max="5642" width="13.7109375" style="1075" customWidth="1"/>
    <col min="5643" max="5643" width="10.140625" style="1075" customWidth="1"/>
    <col min="5644" max="5644" width="4.42578125" style="1075" customWidth="1"/>
    <col min="5645" max="5645" width="24" style="1075" customWidth="1"/>
    <col min="5646" max="5646" width="13.140625" style="1075" customWidth="1"/>
    <col min="5647" max="5647" width="13" style="1075" customWidth="1"/>
    <col min="5648" max="5648" width="10.42578125" style="1075" customWidth="1"/>
    <col min="5649" max="5884" width="9.140625" style="1075"/>
    <col min="5885" max="5885" width="5" style="1075" customWidth="1"/>
    <col min="5886" max="5886" width="17.7109375" style="1075" customWidth="1"/>
    <col min="5887" max="5887" width="13.85546875" style="1075" customWidth="1"/>
    <col min="5888" max="5888" width="13.140625" style="1075" customWidth="1"/>
    <col min="5889" max="5889" width="12.28515625" style="1075" customWidth="1"/>
    <col min="5890" max="5890" width="3" style="1075" customWidth="1"/>
    <col min="5891" max="5891" width="20.28515625" style="1075" customWidth="1"/>
    <col min="5892" max="5892" width="12.5703125" style="1075" customWidth="1"/>
    <col min="5893" max="5893" width="11.7109375" style="1075" customWidth="1"/>
    <col min="5894" max="5894" width="9.140625" style="1075"/>
    <col min="5895" max="5895" width="2.85546875" style="1075" customWidth="1"/>
    <col min="5896" max="5896" width="18.5703125" style="1075" customWidth="1"/>
    <col min="5897" max="5897" width="14.42578125" style="1075" customWidth="1"/>
    <col min="5898" max="5898" width="13.7109375" style="1075" customWidth="1"/>
    <col min="5899" max="5899" width="10.140625" style="1075" customWidth="1"/>
    <col min="5900" max="5900" width="4.42578125" style="1075" customWidth="1"/>
    <col min="5901" max="5901" width="24" style="1075" customWidth="1"/>
    <col min="5902" max="5902" width="13.140625" style="1075" customWidth="1"/>
    <col min="5903" max="5903" width="13" style="1075" customWidth="1"/>
    <col min="5904" max="5904" width="10.42578125" style="1075" customWidth="1"/>
    <col min="5905" max="6140" width="9.140625" style="1075"/>
    <col min="6141" max="6141" width="5" style="1075" customWidth="1"/>
    <col min="6142" max="6142" width="17.7109375" style="1075" customWidth="1"/>
    <col min="6143" max="6143" width="13.85546875" style="1075" customWidth="1"/>
    <col min="6144" max="6144" width="13.140625" style="1075" customWidth="1"/>
    <col min="6145" max="6145" width="12.28515625" style="1075" customWidth="1"/>
    <col min="6146" max="6146" width="3" style="1075" customWidth="1"/>
    <col min="6147" max="6147" width="20.28515625" style="1075" customWidth="1"/>
    <col min="6148" max="6148" width="12.5703125" style="1075" customWidth="1"/>
    <col min="6149" max="6149" width="11.7109375" style="1075" customWidth="1"/>
    <col min="6150" max="6150" width="9.140625" style="1075"/>
    <col min="6151" max="6151" width="2.85546875" style="1075" customWidth="1"/>
    <col min="6152" max="6152" width="18.5703125" style="1075" customWidth="1"/>
    <col min="6153" max="6153" width="14.42578125" style="1075" customWidth="1"/>
    <col min="6154" max="6154" width="13.7109375" style="1075" customWidth="1"/>
    <col min="6155" max="6155" width="10.140625" style="1075" customWidth="1"/>
    <col min="6156" max="6156" width="4.42578125" style="1075" customWidth="1"/>
    <col min="6157" max="6157" width="24" style="1075" customWidth="1"/>
    <col min="6158" max="6158" width="13.140625" style="1075" customWidth="1"/>
    <col min="6159" max="6159" width="13" style="1075" customWidth="1"/>
    <col min="6160" max="6160" width="10.42578125" style="1075" customWidth="1"/>
    <col min="6161" max="6396" width="9.140625" style="1075"/>
    <col min="6397" max="6397" width="5" style="1075" customWidth="1"/>
    <col min="6398" max="6398" width="17.7109375" style="1075" customWidth="1"/>
    <col min="6399" max="6399" width="13.85546875" style="1075" customWidth="1"/>
    <col min="6400" max="6400" width="13.140625" style="1075" customWidth="1"/>
    <col min="6401" max="6401" width="12.28515625" style="1075" customWidth="1"/>
    <col min="6402" max="6402" width="3" style="1075" customWidth="1"/>
    <col min="6403" max="6403" width="20.28515625" style="1075" customWidth="1"/>
    <col min="6404" max="6404" width="12.5703125" style="1075" customWidth="1"/>
    <col min="6405" max="6405" width="11.7109375" style="1075" customWidth="1"/>
    <col min="6406" max="6406" width="9.140625" style="1075"/>
    <col min="6407" max="6407" width="2.85546875" style="1075" customWidth="1"/>
    <col min="6408" max="6408" width="18.5703125" style="1075" customWidth="1"/>
    <col min="6409" max="6409" width="14.42578125" style="1075" customWidth="1"/>
    <col min="6410" max="6410" width="13.7109375" style="1075" customWidth="1"/>
    <col min="6411" max="6411" width="10.140625" style="1075" customWidth="1"/>
    <col min="6412" max="6412" width="4.42578125" style="1075" customWidth="1"/>
    <col min="6413" max="6413" width="24" style="1075" customWidth="1"/>
    <col min="6414" max="6414" width="13.140625" style="1075" customWidth="1"/>
    <col min="6415" max="6415" width="13" style="1075" customWidth="1"/>
    <col min="6416" max="6416" width="10.42578125" style="1075" customWidth="1"/>
    <col min="6417" max="6652" width="9.140625" style="1075"/>
    <col min="6653" max="6653" width="5" style="1075" customWidth="1"/>
    <col min="6654" max="6654" width="17.7109375" style="1075" customWidth="1"/>
    <col min="6655" max="6655" width="13.85546875" style="1075" customWidth="1"/>
    <col min="6656" max="6656" width="13.140625" style="1075" customWidth="1"/>
    <col min="6657" max="6657" width="12.28515625" style="1075" customWidth="1"/>
    <col min="6658" max="6658" width="3" style="1075" customWidth="1"/>
    <col min="6659" max="6659" width="20.28515625" style="1075" customWidth="1"/>
    <col min="6660" max="6660" width="12.5703125" style="1075" customWidth="1"/>
    <col min="6661" max="6661" width="11.7109375" style="1075" customWidth="1"/>
    <col min="6662" max="6662" width="9.140625" style="1075"/>
    <col min="6663" max="6663" width="2.85546875" style="1075" customWidth="1"/>
    <col min="6664" max="6664" width="18.5703125" style="1075" customWidth="1"/>
    <col min="6665" max="6665" width="14.42578125" style="1075" customWidth="1"/>
    <col min="6666" max="6666" width="13.7109375" style="1075" customWidth="1"/>
    <col min="6667" max="6667" width="10.140625" style="1075" customWidth="1"/>
    <col min="6668" max="6668" width="4.42578125" style="1075" customWidth="1"/>
    <col min="6669" max="6669" width="24" style="1075" customWidth="1"/>
    <col min="6670" max="6670" width="13.140625" style="1075" customWidth="1"/>
    <col min="6671" max="6671" width="13" style="1075" customWidth="1"/>
    <col min="6672" max="6672" width="10.42578125" style="1075" customWidth="1"/>
    <col min="6673" max="6908" width="9.140625" style="1075"/>
    <col min="6909" max="6909" width="5" style="1075" customWidth="1"/>
    <col min="6910" max="6910" width="17.7109375" style="1075" customWidth="1"/>
    <col min="6911" max="6911" width="13.85546875" style="1075" customWidth="1"/>
    <col min="6912" max="6912" width="13.140625" style="1075" customWidth="1"/>
    <col min="6913" max="6913" width="12.28515625" style="1075" customWidth="1"/>
    <col min="6914" max="6914" width="3" style="1075" customWidth="1"/>
    <col min="6915" max="6915" width="20.28515625" style="1075" customWidth="1"/>
    <col min="6916" max="6916" width="12.5703125" style="1075" customWidth="1"/>
    <col min="6917" max="6917" width="11.7109375" style="1075" customWidth="1"/>
    <col min="6918" max="6918" width="9.140625" style="1075"/>
    <col min="6919" max="6919" width="2.85546875" style="1075" customWidth="1"/>
    <col min="6920" max="6920" width="18.5703125" style="1075" customWidth="1"/>
    <col min="6921" max="6921" width="14.42578125" style="1075" customWidth="1"/>
    <col min="6922" max="6922" width="13.7109375" style="1075" customWidth="1"/>
    <col min="6923" max="6923" width="10.140625" style="1075" customWidth="1"/>
    <col min="6924" max="6924" width="4.42578125" style="1075" customWidth="1"/>
    <col min="6925" max="6925" width="24" style="1075" customWidth="1"/>
    <col min="6926" max="6926" width="13.140625" style="1075" customWidth="1"/>
    <col min="6927" max="6927" width="13" style="1075" customWidth="1"/>
    <col min="6928" max="6928" width="10.42578125" style="1075" customWidth="1"/>
    <col min="6929" max="7164" width="9.140625" style="1075"/>
    <col min="7165" max="7165" width="5" style="1075" customWidth="1"/>
    <col min="7166" max="7166" width="17.7109375" style="1075" customWidth="1"/>
    <col min="7167" max="7167" width="13.85546875" style="1075" customWidth="1"/>
    <col min="7168" max="7168" width="13.140625" style="1075" customWidth="1"/>
    <col min="7169" max="7169" width="12.28515625" style="1075" customWidth="1"/>
    <col min="7170" max="7170" width="3" style="1075" customWidth="1"/>
    <col min="7171" max="7171" width="20.28515625" style="1075" customWidth="1"/>
    <col min="7172" max="7172" width="12.5703125" style="1075" customWidth="1"/>
    <col min="7173" max="7173" width="11.7109375" style="1075" customWidth="1"/>
    <col min="7174" max="7174" width="9.140625" style="1075"/>
    <col min="7175" max="7175" width="2.85546875" style="1075" customWidth="1"/>
    <col min="7176" max="7176" width="18.5703125" style="1075" customWidth="1"/>
    <col min="7177" max="7177" width="14.42578125" style="1075" customWidth="1"/>
    <col min="7178" max="7178" width="13.7109375" style="1075" customWidth="1"/>
    <col min="7179" max="7179" width="10.140625" style="1075" customWidth="1"/>
    <col min="7180" max="7180" width="4.42578125" style="1075" customWidth="1"/>
    <col min="7181" max="7181" width="24" style="1075" customWidth="1"/>
    <col min="7182" max="7182" width="13.140625" style="1075" customWidth="1"/>
    <col min="7183" max="7183" width="13" style="1075" customWidth="1"/>
    <col min="7184" max="7184" width="10.42578125" style="1075" customWidth="1"/>
    <col min="7185" max="7420" width="9.140625" style="1075"/>
    <col min="7421" max="7421" width="5" style="1075" customWidth="1"/>
    <col min="7422" max="7422" width="17.7109375" style="1075" customWidth="1"/>
    <col min="7423" max="7423" width="13.85546875" style="1075" customWidth="1"/>
    <col min="7424" max="7424" width="13.140625" style="1075" customWidth="1"/>
    <col min="7425" max="7425" width="12.28515625" style="1075" customWidth="1"/>
    <col min="7426" max="7426" width="3" style="1075" customWidth="1"/>
    <col min="7427" max="7427" width="20.28515625" style="1075" customWidth="1"/>
    <col min="7428" max="7428" width="12.5703125" style="1075" customWidth="1"/>
    <col min="7429" max="7429" width="11.7109375" style="1075" customWidth="1"/>
    <col min="7430" max="7430" width="9.140625" style="1075"/>
    <col min="7431" max="7431" width="2.85546875" style="1075" customWidth="1"/>
    <col min="7432" max="7432" width="18.5703125" style="1075" customWidth="1"/>
    <col min="7433" max="7433" width="14.42578125" style="1075" customWidth="1"/>
    <col min="7434" max="7434" width="13.7109375" style="1075" customWidth="1"/>
    <col min="7435" max="7435" width="10.140625" style="1075" customWidth="1"/>
    <col min="7436" max="7436" width="4.42578125" style="1075" customWidth="1"/>
    <col min="7437" max="7437" width="24" style="1075" customWidth="1"/>
    <col min="7438" max="7438" width="13.140625" style="1075" customWidth="1"/>
    <col min="7439" max="7439" width="13" style="1075" customWidth="1"/>
    <col min="7440" max="7440" width="10.42578125" style="1075" customWidth="1"/>
    <col min="7441" max="7676" width="9.140625" style="1075"/>
    <col min="7677" max="7677" width="5" style="1075" customWidth="1"/>
    <col min="7678" max="7678" width="17.7109375" style="1075" customWidth="1"/>
    <col min="7679" max="7679" width="13.85546875" style="1075" customWidth="1"/>
    <col min="7680" max="7680" width="13.140625" style="1075" customWidth="1"/>
    <col min="7681" max="7681" width="12.28515625" style="1075" customWidth="1"/>
    <col min="7682" max="7682" width="3" style="1075" customWidth="1"/>
    <col min="7683" max="7683" width="20.28515625" style="1075" customWidth="1"/>
    <col min="7684" max="7684" width="12.5703125" style="1075" customWidth="1"/>
    <col min="7685" max="7685" width="11.7109375" style="1075" customWidth="1"/>
    <col min="7686" max="7686" width="9.140625" style="1075"/>
    <col min="7687" max="7687" width="2.85546875" style="1075" customWidth="1"/>
    <col min="7688" max="7688" width="18.5703125" style="1075" customWidth="1"/>
    <col min="7689" max="7689" width="14.42578125" style="1075" customWidth="1"/>
    <col min="7690" max="7690" width="13.7109375" style="1075" customWidth="1"/>
    <col min="7691" max="7691" width="10.140625" style="1075" customWidth="1"/>
    <col min="7692" max="7692" width="4.42578125" style="1075" customWidth="1"/>
    <col min="7693" max="7693" width="24" style="1075" customWidth="1"/>
    <col min="7694" max="7694" width="13.140625" style="1075" customWidth="1"/>
    <col min="7695" max="7695" width="13" style="1075" customWidth="1"/>
    <col min="7696" max="7696" width="10.42578125" style="1075" customWidth="1"/>
    <col min="7697" max="7932" width="9.140625" style="1075"/>
    <col min="7933" max="7933" width="5" style="1075" customWidth="1"/>
    <col min="7934" max="7934" width="17.7109375" style="1075" customWidth="1"/>
    <col min="7935" max="7935" width="13.85546875" style="1075" customWidth="1"/>
    <col min="7936" max="7936" width="13.140625" style="1075" customWidth="1"/>
    <col min="7937" max="7937" width="12.28515625" style="1075" customWidth="1"/>
    <col min="7938" max="7938" width="3" style="1075" customWidth="1"/>
    <col min="7939" max="7939" width="20.28515625" style="1075" customWidth="1"/>
    <col min="7940" max="7940" width="12.5703125" style="1075" customWidth="1"/>
    <col min="7941" max="7941" width="11.7109375" style="1075" customWidth="1"/>
    <col min="7942" max="7942" width="9.140625" style="1075"/>
    <col min="7943" max="7943" width="2.85546875" style="1075" customWidth="1"/>
    <col min="7944" max="7944" width="18.5703125" style="1075" customWidth="1"/>
    <col min="7945" max="7945" width="14.42578125" style="1075" customWidth="1"/>
    <col min="7946" max="7946" width="13.7109375" style="1075" customWidth="1"/>
    <col min="7947" max="7947" width="10.140625" style="1075" customWidth="1"/>
    <col min="7948" max="7948" width="4.42578125" style="1075" customWidth="1"/>
    <col min="7949" max="7949" width="24" style="1075" customWidth="1"/>
    <col min="7950" max="7950" width="13.140625" style="1075" customWidth="1"/>
    <col min="7951" max="7951" width="13" style="1075" customWidth="1"/>
    <col min="7952" max="7952" width="10.42578125" style="1075" customWidth="1"/>
    <col min="7953" max="8188" width="9.140625" style="1075"/>
    <col min="8189" max="8189" width="5" style="1075" customWidth="1"/>
    <col min="8190" max="8190" width="17.7109375" style="1075" customWidth="1"/>
    <col min="8191" max="8191" width="13.85546875" style="1075" customWidth="1"/>
    <col min="8192" max="8192" width="13.140625" style="1075" customWidth="1"/>
    <col min="8193" max="8193" width="12.28515625" style="1075" customWidth="1"/>
    <col min="8194" max="8194" width="3" style="1075" customWidth="1"/>
    <col min="8195" max="8195" width="20.28515625" style="1075" customWidth="1"/>
    <col min="8196" max="8196" width="12.5703125" style="1075" customWidth="1"/>
    <col min="8197" max="8197" width="11.7109375" style="1075" customWidth="1"/>
    <col min="8198" max="8198" width="9.140625" style="1075"/>
    <col min="8199" max="8199" width="2.85546875" style="1075" customWidth="1"/>
    <col min="8200" max="8200" width="18.5703125" style="1075" customWidth="1"/>
    <col min="8201" max="8201" width="14.42578125" style="1075" customWidth="1"/>
    <col min="8202" max="8202" width="13.7109375" style="1075" customWidth="1"/>
    <col min="8203" max="8203" width="10.140625" style="1075" customWidth="1"/>
    <col min="8204" max="8204" width="4.42578125" style="1075" customWidth="1"/>
    <col min="8205" max="8205" width="24" style="1075" customWidth="1"/>
    <col min="8206" max="8206" width="13.140625" style="1075" customWidth="1"/>
    <col min="8207" max="8207" width="13" style="1075" customWidth="1"/>
    <col min="8208" max="8208" width="10.42578125" style="1075" customWidth="1"/>
    <col min="8209" max="8444" width="9.140625" style="1075"/>
    <col min="8445" max="8445" width="5" style="1075" customWidth="1"/>
    <col min="8446" max="8446" width="17.7109375" style="1075" customWidth="1"/>
    <col min="8447" max="8447" width="13.85546875" style="1075" customWidth="1"/>
    <col min="8448" max="8448" width="13.140625" style="1075" customWidth="1"/>
    <col min="8449" max="8449" width="12.28515625" style="1075" customWidth="1"/>
    <col min="8450" max="8450" width="3" style="1075" customWidth="1"/>
    <col min="8451" max="8451" width="20.28515625" style="1075" customWidth="1"/>
    <col min="8452" max="8452" width="12.5703125" style="1075" customWidth="1"/>
    <col min="8453" max="8453" width="11.7109375" style="1075" customWidth="1"/>
    <col min="8454" max="8454" width="9.140625" style="1075"/>
    <col min="8455" max="8455" width="2.85546875" style="1075" customWidth="1"/>
    <col min="8456" max="8456" width="18.5703125" style="1075" customWidth="1"/>
    <col min="8457" max="8457" width="14.42578125" style="1075" customWidth="1"/>
    <col min="8458" max="8458" width="13.7109375" style="1075" customWidth="1"/>
    <col min="8459" max="8459" width="10.140625" style="1075" customWidth="1"/>
    <col min="8460" max="8460" width="4.42578125" style="1075" customWidth="1"/>
    <col min="8461" max="8461" width="24" style="1075" customWidth="1"/>
    <col min="8462" max="8462" width="13.140625" style="1075" customWidth="1"/>
    <col min="8463" max="8463" width="13" style="1075" customWidth="1"/>
    <col min="8464" max="8464" width="10.42578125" style="1075" customWidth="1"/>
    <col min="8465" max="8700" width="9.140625" style="1075"/>
    <col min="8701" max="8701" width="5" style="1075" customWidth="1"/>
    <col min="8702" max="8702" width="17.7109375" style="1075" customWidth="1"/>
    <col min="8703" max="8703" width="13.85546875" style="1075" customWidth="1"/>
    <col min="8704" max="8704" width="13.140625" style="1075" customWidth="1"/>
    <col min="8705" max="8705" width="12.28515625" style="1075" customWidth="1"/>
    <col min="8706" max="8706" width="3" style="1075" customWidth="1"/>
    <col min="8707" max="8707" width="20.28515625" style="1075" customWidth="1"/>
    <col min="8708" max="8708" width="12.5703125" style="1075" customWidth="1"/>
    <col min="8709" max="8709" width="11.7109375" style="1075" customWidth="1"/>
    <col min="8710" max="8710" width="9.140625" style="1075"/>
    <col min="8711" max="8711" width="2.85546875" style="1075" customWidth="1"/>
    <col min="8712" max="8712" width="18.5703125" style="1075" customWidth="1"/>
    <col min="8713" max="8713" width="14.42578125" style="1075" customWidth="1"/>
    <col min="8714" max="8714" width="13.7109375" style="1075" customWidth="1"/>
    <col min="8715" max="8715" width="10.140625" style="1075" customWidth="1"/>
    <col min="8716" max="8716" width="4.42578125" style="1075" customWidth="1"/>
    <col min="8717" max="8717" width="24" style="1075" customWidth="1"/>
    <col min="8718" max="8718" width="13.140625" style="1075" customWidth="1"/>
    <col min="8719" max="8719" width="13" style="1075" customWidth="1"/>
    <col min="8720" max="8720" width="10.42578125" style="1075" customWidth="1"/>
    <col min="8721" max="8956" width="9.140625" style="1075"/>
    <col min="8957" max="8957" width="5" style="1075" customWidth="1"/>
    <col min="8958" max="8958" width="17.7109375" style="1075" customWidth="1"/>
    <col min="8959" max="8959" width="13.85546875" style="1075" customWidth="1"/>
    <col min="8960" max="8960" width="13.140625" style="1075" customWidth="1"/>
    <col min="8961" max="8961" width="12.28515625" style="1075" customWidth="1"/>
    <col min="8962" max="8962" width="3" style="1075" customWidth="1"/>
    <col min="8963" max="8963" width="20.28515625" style="1075" customWidth="1"/>
    <col min="8964" max="8964" width="12.5703125" style="1075" customWidth="1"/>
    <col min="8965" max="8965" width="11.7109375" style="1075" customWidth="1"/>
    <col min="8966" max="8966" width="9.140625" style="1075"/>
    <col min="8967" max="8967" width="2.85546875" style="1075" customWidth="1"/>
    <col min="8968" max="8968" width="18.5703125" style="1075" customWidth="1"/>
    <col min="8969" max="8969" width="14.42578125" style="1075" customWidth="1"/>
    <col min="8970" max="8970" width="13.7109375" style="1075" customWidth="1"/>
    <col min="8971" max="8971" width="10.140625" style="1075" customWidth="1"/>
    <col min="8972" max="8972" width="4.42578125" style="1075" customWidth="1"/>
    <col min="8973" max="8973" width="24" style="1075" customWidth="1"/>
    <col min="8974" max="8974" width="13.140625" style="1075" customWidth="1"/>
    <col min="8975" max="8975" width="13" style="1075" customWidth="1"/>
    <col min="8976" max="8976" width="10.42578125" style="1075" customWidth="1"/>
    <col min="8977" max="9212" width="9.140625" style="1075"/>
    <col min="9213" max="9213" width="5" style="1075" customWidth="1"/>
    <col min="9214" max="9214" width="17.7109375" style="1075" customWidth="1"/>
    <col min="9215" max="9215" width="13.85546875" style="1075" customWidth="1"/>
    <col min="9216" max="9216" width="13.140625" style="1075" customWidth="1"/>
    <col min="9217" max="9217" width="12.28515625" style="1075" customWidth="1"/>
    <col min="9218" max="9218" width="3" style="1075" customWidth="1"/>
    <col min="9219" max="9219" width="20.28515625" style="1075" customWidth="1"/>
    <col min="9220" max="9220" width="12.5703125" style="1075" customWidth="1"/>
    <col min="9221" max="9221" width="11.7109375" style="1075" customWidth="1"/>
    <col min="9222" max="9222" width="9.140625" style="1075"/>
    <col min="9223" max="9223" width="2.85546875" style="1075" customWidth="1"/>
    <col min="9224" max="9224" width="18.5703125" style="1075" customWidth="1"/>
    <col min="9225" max="9225" width="14.42578125" style="1075" customWidth="1"/>
    <col min="9226" max="9226" width="13.7109375" style="1075" customWidth="1"/>
    <col min="9227" max="9227" width="10.140625" style="1075" customWidth="1"/>
    <col min="9228" max="9228" width="4.42578125" style="1075" customWidth="1"/>
    <col min="9229" max="9229" width="24" style="1075" customWidth="1"/>
    <col min="9230" max="9230" width="13.140625" style="1075" customWidth="1"/>
    <col min="9231" max="9231" width="13" style="1075" customWidth="1"/>
    <col min="9232" max="9232" width="10.42578125" style="1075" customWidth="1"/>
    <col min="9233" max="9468" width="9.140625" style="1075"/>
    <col min="9469" max="9469" width="5" style="1075" customWidth="1"/>
    <col min="9470" max="9470" width="17.7109375" style="1075" customWidth="1"/>
    <col min="9471" max="9471" width="13.85546875" style="1075" customWidth="1"/>
    <col min="9472" max="9472" width="13.140625" style="1075" customWidth="1"/>
    <col min="9473" max="9473" width="12.28515625" style="1075" customWidth="1"/>
    <col min="9474" max="9474" width="3" style="1075" customWidth="1"/>
    <col min="9475" max="9475" width="20.28515625" style="1075" customWidth="1"/>
    <col min="9476" max="9476" width="12.5703125" style="1075" customWidth="1"/>
    <col min="9477" max="9477" width="11.7109375" style="1075" customWidth="1"/>
    <col min="9478" max="9478" width="9.140625" style="1075"/>
    <col min="9479" max="9479" width="2.85546875" style="1075" customWidth="1"/>
    <col min="9480" max="9480" width="18.5703125" style="1075" customWidth="1"/>
    <col min="9481" max="9481" width="14.42578125" style="1075" customWidth="1"/>
    <col min="9482" max="9482" width="13.7109375" style="1075" customWidth="1"/>
    <col min="9483" max="9483" width="10.140625" style="1075" customWidth="1"/>
    <col min="9484" max="9484" width="4.42578125" style="1075" customWidth="1"/>
    <col min="9485" max="9485" width="24" style="1075" customWidth="1"/>
    <col min="9486" max="9486" width="13.140625" style="1075" customWidth="1"/>
    <col min="9487" max="9487" width="13" style="1075" customWidth="1"/>
    <col min="9488" max="9488" width="10.42578125" style="1075" customWidth="1"/>
    <col min="9489" max="9724" width="9.140625" style="1075"/>
    <col min="9725" max="9725" width="5" style="1075" customWidth="1"/>
    <col min="9726" max="9726" width="17.7109375" style="1075" customWidth="1"/>
    <col min="9727" max="9727" width="13.85546875" style="1075" customWidth="1"/>
    <col min="9728" max="9728" width="13.140625" style="1075" customWidth="1"/>
    <col min="9729" max="9729" width="12.28515625" style="1075" customWidth="1"/>
    <col min="9730" max="9730" width="3" style="1075" customWidth="1"/>
    <col min="9731" max="9731" width="20.28515625" style="1075" customWidth="1"/>
    <col min="9732" max="9732" width="12.5703125" style="1075" customWidth="1"/>
    <col min="9733" max="9733" width="11.7109375" style="1075" customWidth="1"/>
    <col min="9734" max="9734" width="9.140625" style="1075"/>
    <col min="9735" max="9735" width="2.85546875" style="1075" customWidth="1"/>
    <col min="9736" max="9736" width="18.5703125" style="1075" customWidth="1"/>
    <col min="9737" max="9737" width="14.42578125" style="1075" customWidth="1"/>
    <col min="9738" max="9738" width="13.7109375" style="1075" customWidth="1"/>
    <col min="9739" max="9739" width="10.140625" style="1075" customWidth="1"/>
    <col min="9740" max="9740" width="4.42578125" style="1075" customWidth="1"/>
    <col min="9741" max="9741" width="24" style="1075" customWidth="1"/>
    <col min="9742" max="9742" width="13.140625" style="1075" customWidth="1"/>
    <col min="9743" max="9743" width="13" style="1075" customWidth="1"/>
    <col min="9744" max="9744" width="10.42578125" style="1075" customWidth="1"/>
    <col min="9745" max="9980" width="9.140625" style="1075"/>
    <col min="9981" max="9981" width="5" style="1075" customWidth="1"/>
    <col min="9982" max="9982" width="17.7109375" style="1075" customWidth="1"/>
    <col min="9983" max="9983" width="13.85546875" style="1075" customWidth="1"/>
    <col min="9984" max="9984" width="13.140625" style="1075" customWidth="1"/>
    <col min="9985" max="9985" width="12.28515625" style="1075" customWidth="1"/>
    <col min="9986" max="9986" width="3" style="1075" customWidth="1"/>
    <col min="9987" max="9987" width="20.28515625" style="1075" customWidth="1"/>
    <col min="9988" max="9988" width="12.5703125" style="1075" customWidth="1"/>
    <col min="9989" max="9989" width="11.7109375" style="1075" customWidth="1"/>
    <col min="9990" max="9990" width="9.140625" style="1075"/>
    <col min="9991" max="9991" width="2.85546875" style="1075" customWidth="1"/>
    <col min="9992" max="9992" width="18.5703125" style="1075" customWidth="1"/>
    <col min="9993" max="9993" width="14.42578125" style="1075" customWidth="1"/>
    <col min="9994" max="9994" width="13.7109375" style="1075" customWidth="1"/>
    <col min="9995" max="9995" width="10.140625" style="1075" customWidth="1"/>
    <col min="9996" max="9996" width="4.42578125" style="1075" customWidth="1"/>
    <col min="9997" max="9997" width="24" style="1075" customWidth="1"/>
    <col min="9998" max="9998" width="13.140625" style="1075" customWidth="1"/>
    <col min="9999" max="9999" width="13" style="1075" customWidth="1"/>
    <col min="10000" max="10000" width="10.42578125" style="1075" customWidth="1"/>
    <col min="10001" max="10236" width="9.140625" style="1075"/>
    <col min="10237" max="10237" width="5" style="1075" customWidth="1"/>
    <col min="10238" max="10238" width="17.7109375" style="1075" customWidth="1"/>
    <col min="10239" max="10239" width="13.85546875" style="1075" customWidth="1"/>
    <col min="10240" max="10240" width="13.140625" style="1075" customWidth="1"/>
    <col min="10241" max="10241" width="12.28515625" style="1075" customWidth="1"/>
    <col min="10242" max="10242" width="3" style="1075" customWidth="1"/>
    <col min="10243" max="10243" width="20.28515625" style="1075" customWidth="1"/>
    <col min="10244" max="10244" width="12.5703125" style="1075" customWidth="1"/>
    <col min="10245" max="10245" width="11.7109375" style="1075" customWidth="1"/>
    <col min="10246" max="10246" width="9.140625" style="1075"/>
    <col min="10247" max="10247" width="2.85546875" style="1075" customWidth="1"/>
    <col min="10248" max="10248" width="18.5703125" style="1075" customWidth="1"/>
    <col min="10249" max="10249" width="14.42578125" style="1075" customWidth="1"/>
    <col min="10250" max="10250" width="13.7109375" style="1075" customWidth="1"/>
    <col min="10251" max="10251" width="10.140625" style="1075" customWidth="1"/>
    <col min="10252" max="10252" width="4.42578125" style="1075" customWidth="1"/>
    <col min="10253" max="10253" width="24" style="1075" customWidth="1"/>
    <col min="10254" max="10254" width="13.140625" style="1075" customWidth="1"/>
    <col min="10255" max="10255" width="13" style="1075" customWidth="1"/>
    <col min="10256" max="10256" width="10.42578125" style="1075" customWidth="1"/>
    <col min="10257" max="10492" width="9.140625" style="1075"/>
    <col min="10493" max="10493" width="5" style="1075" customWidth="1"/>
    <col min="10494" max="10494" width="17.7109375" style="1075" customWidth="1"/>
    <col min="10495" max="10495" width="13.85546875" style="1075" customWidth="1"/>
    <col min="10496" max="10496" width="13.140625" style="1075" customWidth="1"/>
    <col min="10497" max="10497" width="12.28515625" style="1075" customWidth="1"/>
    <col min="10498" max="10498" width="3" style="1075" customWidth="1"/>
    <col min="10499" max="10499" width="20.28515625" style="1075" customWidth="1"/>
    <col min="10500" max="10500" width="12.5703125" style="1075" customWidth="1"/>
    <col min="10501" max="10501" width="11.7109375" style="1075" customWidth="1"/>
    <col min="10502" max="10502" width="9.140625" style="1075"/>
    <col min="10503" max="10503" width="2.85546875" style="1075" customWidth="1"/>
    <col min="10504" max="10504" width="18.5703125" style="1075" customWidth="1"/>
    <col min="10505" max="10505" width="14.42578125" style="1075" customWidth="1"/>
    <col min="10506" max="10506" width="13.7109375" style="1075" customWidth="1"/>
    <col min="10507" max="10507" width="10.140625" style="1075" customWidth="1"/>
    <col min="10508" max="10508" width="4.42578125" style="1075" customWidth="1"/>
    <col min="10509" max="10509" width="24" style="1075" customWidth="1"/>
    <col min="10510" max="10510" width="13.140625" style="1075" customWidth="1"/>
    <col min="10511" max="10511" width="13" style="1075" customWidth="1"/>
    <col min="10512" max="10512" width="10.42578125" style="1075" customWidth="1"/>
    <col min="10513" max="10748" width="9.140625" style="1075"/>
    <col min="10749" max="10749" width="5" style="1075" customWidth="1"/>
    <col min="10750" max="10750" width="17.7109375" style="1075" customWidth="1"/>
    <col min="10751" max="10751" width="13.85546875" style="1075" customWidth="1"/>
    <col min="10752" max="10752" width="13.140625" style="1075" customWidth="1"/>
    <col min="10753" max="10753" width="12.28515625" style="1075" customWidth="1"/>
    <col min="10754" max="10754" width="3" style="1075" customWidth="1"/>
    <col min="10755" max="10755" width="20.28515625" style="1075" customWidth="1"/>
    <col min="10756" max="10756" width="12.5703125" style="1075" customWidth="1"/>
    <col min="10757" max="10757" width="11.7109375" style="1075" customWidth="1"/>
    <col min="10758" max="10758" width="9.140625" style="1075"/>
    <col min="10759" max="10759" width="2.85546875" style="1075" customWidth="1"/>
    <col min="10760" max="10760" width="18.5703125" style="1075" customWidth="1"/>
    <col min="10761" max="10761" width="14.42578125" style="1075" customWidth="1"/>
    <col min="10762" max="10762" width="13.7109375" style="1075" customWidth="1"/>
    <col min="10763" max="10763" width="10.140625" style="1075" customWidth="1"/>
    <col min="10764" max="10764" width="4.42578125" style="1075" customWidth="1"/>
    <col min="10765" max="10765" width="24" style="1075" customWidth="1"/>
    <col min="10766" max="10766" width="13.140625" style="1075" customWidth="1"/>
    <col min="10767" max="10767" width="13" style="1075" customWidth="1"/>
    <col min="10768" max="10768" width="10.42578125" style="1075" customWidth="1"/>
    <col min="10769" max="11004" width="9.140625" style="1075"/>
    <col min="11005" max="11005" width="5" style="1075" customWidth="1"/>
    <col min="11006" max="11006" width="17.7109375" style="1075" customWidth="1"/>
    <col min="11007" max="11007" width="13.85546875" style="1075" customWidth="1"/>
    <col min="11008" max="11008" width="13.140625" style="1075" customWidth="1"/>
    <col min="11009" max="11009" width="12.28515625" style="1075" customWidth="1"/>
    <col min="11010" max="11010" width="3" style="1075" customWidth="1"/>
    <col min="11011" max="11011" width="20.28515625" style="1075" customWidth="1"/>
    <col min="11012" max="11012" width="12.5703125" style="1075" customWidth="1"/>
    <col min="11013" max="11013" width="11.7109375" style="1075" customWidth="1"/>
    <col min="11014" max="11014" width="9.140625" style="1075"/>
    <col min="11015" max="11015" width="2.85546875" style="1075" customWidth="1"/>
    <col min="11016" max="11016" width="18.5703125" style="1075" customWidth="1"/>
    <col min="11017" max="11017" width="14.42578125" style="1075" customWidth="1"/>
    <col min="11018" max="11018" width="13.7109375" style="1075" customWidth="1"/>
    <col min="11019" max="11019" width="10.140625" style="1075" customWidth="1"/>
    <col min="11020" max="11020" width="4.42578125" style="1075" customWidth="1"/>
    <col min="11021" max="11021" width="24" style="1075" customWidth="1"/>
    <col min="11022" max="11022" width="13.140625" style="1075" customWidth="1"/>
    <col min="11023" max="11023" width="13" style="1075" customWidth="1"/>
    <col min="11024" max="11024" width="10.42578125" style="1075" customWidth="1"/>
    <col min="11025" max="11260" width="9.140625" style="1075"/>
    <col min="11261" max="11261" width="5" style="1075" customWidth="1"/>
    <col min="11262" max="11262" width="17.7109375" style="1075" customWidth="1"/>
    <col min="11263" max="11263" width="13.85546875" style="1075" customWidth="1"/>
    <col min="11264" max="11264" width="13.140625" style="1075" customWidth="1"/>
    <col min="11265" max="11265" width="12.28515625" style="1075" customWidth="1"/>
    <col min="11266" max="11266" width="3" style="1075" customWidth="1"/>
    <col min="11267" max="11267" width="20.28515625" style="1075" customWidth="1"/>
    <col min="11268" max="11268" width="12.5703125" style="1075" customWidth="1"/>
    <col min="11269" max="11269" width="11.7109375" style="1075" customWidth="1"/>
    <col min="11270" max="11270" width="9.140625" style="1075"/>
    <col min="11271" max="11271" width="2.85546875" style="1075" customWidth="1"/>
    <col min="11272" max="11272" width="18.5703125" style="1075" customWidth="1"/>
    <col min="11273" max="11273" width="14.42578125" style="1075" customWidth="1"/>
    <col min="11274" max="11274" width="13.7109375" style="1075" customWidth="1"/>
    <col min="11275" max="11275" width="10.140625" style="1075" customWidth="1"/>
    <col min="11276" max="11276" width="4.42578125" style="1075" customWidth="1"/>
    <col min="11277" max="11277" width="24" style="1075" customWidth="1"/>
    <col min="11278" max="11278" width="13.140625" style="1075" customWidth="1"/>
    <col min="11279" max="11279" width="13" style="1075" customWidth="1"/>
    <col min="11280" max="11280" width="10.42578125" style="1075" customWidth="1"/>
    <col min="11281" max="11516" width="9.140625" style="1075"/>
    <col min="11517" max="11517" width="5" style="1075" customWidth="1"/>
    <col min="11518" max="11518" width="17.7109375" style="1075" customWidth="1"/>
    <col min="11519" max="11519" width="13.85546875" style="1075" customWidth="1"/>
    <col min="11520" max="11520" width="13.140625" style="1075" customWidth="1"/>
    <col min="11521" max="11521" width="12.28515625" style="1075" customWidth="1"/>
    <col min="11522" max="11522" width="3" style="1075" customWidth="1"/>
    <col min="11523" max="11523" width="20.28515625" style="1075" customWidth="1"/>
    <col min="11524" max="11524" width="12.5703125" style="1075" customWidth="1"/>
    <col min="11525" max="11525" width="11.7109375" style="1075" customWidth="1"/>
    <col min="11526" max="11526" width="9.140625" style="1075"/>
    <col min="11527" max="11527" width="2.85546875" style="1075" customWidth="1"/>
    <col min="11528" max="11528" width="18.5703125" style="1075" customWidth="1"/>
    <col min="11529" max="11529" width="14.42578125" style="1075" customWidth="1"/>
    <col min="11530" max="11530" width="13.7109375" style="1075" customWidth="1"/>
    <col min="11531" max="11531" width="10.140625" style="1075" customWidth="1"/>
    <col min="11532" max="11532" width="4.42578125" style="1075" customWidth="1"/>
    <col min="11533" max="11533" width="24" style="1075" customWidth="1"/>
    <col min="11534" max="11534" width="13.140625" style="1075" customWidth="1"/>
    <col min="11535" max="11535" width="13" style="1075" customWidth="1"/>
    <col min="11536" max="11536" width="10.42578125" style="1075" customWidth="1"/>
    <col min="11537" max="11772" width="9.140625" style="1075"/>
    <col min="11773" max="11773" width="5" style="1075" customWidth="1"/>
    <col min="11774" max="11774" width="17.7109375" style="1075" customWidth="1"/>
    <col min="11775" max="11775" width="13.85546875" style="1075" customWidth="1"/>
    <col min="11776" max="11776" width="13.140625" style="1075" customWidth="1"/>
    <col min="11777" max="11777" width="12.28515625" style="1075" customWidth="1"/>
    <col min="11778" max="11778" width="3" style="1075" customWidth="1"/>
    <col min="11779" max="11779" width="20.28515625" style="1075" customWidth="1"/>
    <col min="11780" max="11780" width="12.5703125" style="1075" customWidth="1"/>
    <col min="11781" max="11781" width="11.7109375" style="1075" customWidth="1"/>
    <col min="11782" max="11782" width="9.140625" style="1075"/>
    <col min="11783" max="11783" width="2.85546875" style="1075" customWidth="1"/>
    <col min="11784" max="11784" width="18.5703125" style="1075" customWidth="1"/>
    <col min="11785" max="11785" width="14.42578125" style="1075" customWidth="1"/>
    <col min="11786" max="11786" width="13.7109375" style="1075" customWidth="1"/>
    <col min="11787" max="11787" width="10.140625" style="1075" customWidth="1"/>
    <col min="11788" max="11788" width="4.42578125" style="1075" customWidth="1"/>
    <col min="11789" max="11789" width="24" style="1075" customWidth="1"/>
    <col min="11790" max="11790" width="13.140625" style="1075" customWidth="1"/>
    <col min="11791" max="11791" width="13" style="1075" customWidth="1"/>
    <col min="11792" max="11792" width="10.42578125" style="1075" customWidth="1"/>
    <col min="11793" max="12028" width="9.140625" style="1075"/>
    <col min="12029" max="12029" width="5" style="1075" customWidth="1"/>
    <col min="12030" max="12030" width="17.7109375" style="1075" customWidth="1"/>
    <col min="12031" max="12031" width="13.85546875" style="1075" customWidth="1"/>
    <col min="12032" max="12032" width="13.140625" style="1075" customWidth="1"/>
    <col min="12033" max="12033" width="12.28515625" style="1075" customWidth="1"/>
    <col min="12034" max="12034" width="3" style="1075" customWidth="1"/>
    <col min="12035" max="12035" width="20.28515625" style="1075" customWidth="1"/>
    <col min="12036" max="12036" width="12.5703125" style="1075" customWidth="1"/>
    <col min="12037" max="12037" width="11.7109375" style="1075" customWidth="1"/>
    <col min="12038" max="12038" width="9.140625" style="1075"/>
    <col min="12039" max="12039" width="2.85546875" style="1075" customWidth="1"/>
    <col min="12040" max="12040" width="18.5703125" style="1075" customWidth="1"/>
    <col min="12041" max="12041" width="14.42578125" style="1075" customWidth="1"/>
    <col min="12042" max="12042" width="13.7109375" style="1075" customWidth="1"/>
    <col min="12043" max="12043" width="10.140625" style="1075" customWidth="1"/>
    <col min="12044" max="12044" width="4.42578125" style="1075" customWidth="1"/>
    <col min="12045" max="12045" width="24" style="1075" customWidth="1"/>
    <col min="12046" max="12046" width="13.140625" style="1075" customWidth="1"/>
    <col min="12047" max="12047" width="13" style="1075" customWidth="1"/>
    <col min="12048" max="12048" width="10.42578125" style="1075" customWidth="1"/>
    <col min="12049" max="12284" width="9.140625" style="1075"/>
    <col min="12285" max="12285" width="5" style="1075" customWidth="1"/>
    <col min="12286" max="12286" width="17.7109375" style="1075" customWidth="1"/>
    <col min="12287" max="12287" width="13.85546875" style="1075" customWidth="1"/>
    <col min="12288" max="12288" width="13.140625" style="1075" customWidth="1"/>
    <col min="12289" max="12289" width="12.28515625" style="1075" customWidth="1"/>
    <col min="12290" max="12290" width="3" style="1075" customWidth="1"/>
    <col min="12291" max="12291" width="20.28515625" style="1075" customWidth="1"/>
    <col min="12292" max="12292" width="12.5703125" style="1075" customWidth="1"/>
    <col min="12293" max="12293" width="11.7109375" style="1075" customWidth="1"/>
    <col min="12294" max="12294" width="9.140625" style="1075"/>
    <col min="12295" max="12295" width="2.85546875" style="1075" customWidth="1"/>
    <col min="12296" max="12296" width="18.5703125" style="1075" customWidth="1"/>
    <col min="12297" max="12297" width="14.42578125" style="1075" customWidth="1"/>
    <col min="12298" max="12298" width="13.7109375" style="1075" customWidth="1"/>
    <col min="12299" max="12299" width="10.140625" style="1075" customWidth="1"/>
    <col min="12300" max="12300" width="4.42578125" style="1075" customWidth="1"/>
    <col min="12301" max="12301" width="24" style="1075" customWidth="1"/>
    <col min="12302" max="12302" width="13.140625" style="1075" customWidth="1"/>
    <col min="12303" max="12303" width="13" style="1075" customWidth="1"/>
    <col min="12304" max="12304" width="10.42578125" style="1075" customWidth="1"/>
    <col min="12305" max="12540" width="9.140625" style="1075"/>
    <col min="12541" max="12541" width="5" style="1075" customWidth="1"/>
    <col min="12542" max="12542" width="17.7109375" style="1075" customWidth="1"/>
    <col min="12543" max="12543" width="13.85546875" style="1075" customWidth="1"/>
    <col min="12544" max="12544" width="13.140625" style="1075" customWidth="1"/>
    <col min="12545" max="12545" width="12.28515625" style="1075" customWidth="1"/>
    <col min="12546" max="12546" width="3" style="1075" customWidth="1"/>
    <col min="12547" max="12547" width="20.28515625" style="1075" customWidth="1"/>
    <col min="12548" max="12548" width="12.5703125" style="1075" customWidth="1"/>
    <col min="12549" max="12549" width="11.7109375" style="1075" customWidth="1"/>
    <col min="12550" max="12550" width="9.140625" style="1075"/>
    <col min="12551" max="12551" width="2.85546875" style="1075" customWidth="1"/>
    <col min="12552" max="12552" width="18.5703125" style="1075" customWidth="1"/>
    <col min="12553" max="12553" width="14.42578125" style="1075" customWidth="1"/>
    <col min="12554" max="12554" width="13.7109375" style="1075" customWidth="1"/>
    <col min="12555" max="12555" width="10.140625" style="1075" customWidth="1"/>
    <col min="12556" max="12556" width="4.42578125" style="1075" customWidth="1"/>
    <col min="12557" max="12557" width="24" style="1075" customWidth="1"/>
    <col min="12558" max="12558" width="13.140625" style="1075" customWidth="1"/>
    <col min="12559" max="12559" width="13" style="1075" customWidth="1"/>
    <col min="12560" max="12560" width="10.42578125" style="1075" customWidth="1"/>
    <col min="12561" max="12796" width="9.140625" style="1075"/>
    <col min="12797" max="12797" width="5" style="1075" customWidth="1"/>
    <col min="12798" max="12798" width="17.7109375" style="1075" customWidth="1"/>
    <col min="12799" max="12799" width="13.85546875" style="1075" customWidth="1"/>
    <col min="12800" max="12800" width="13.140625" style="1075" customWidth="1"/>
    <col min="12801" max="12801" width="12.28515625" style="1075" customWidth="1"/>
    <col min="12802" max="12802" width="3" style="1075" customWidth="1"/>
    <col min="12803" max="12803" width="20.28515625" style="1075" customWidth="1"/>
    <col min="12804" max="12804" width="12.5703125" style="1075" customWidth="1"/>
    <col min="12805" max="12805" width="11.7109375" style="1075" customWidth="1"/>
    <col min="12806" max="12806" width="9.140625" style="1075"/>
    <col min="12807" max="12807" width="2.85546875" style="1075" customWidth="1"/>
    <col min="12808" max="12808" width="18.5703125" style="1075" customWidth="1"/>
    <col min="12809" max="12809" width="14.42578125" style="1075" customWidth="1"/>
    <col min="12810" max="12810" width="13.7109375" style="1075" customWidth="1"/>
    <col min="12811" max="12811" width="10.140625" style="1075" customWidth="1"/>
    <col min="12812" max="12812" width="4.42578125" style="1075" customWidth="1"/>
    <col min="12813" max="12813" width="24" style="1075" customWidth="1"/>
    <col min="12814" max="12814" width="13.140625" style="1075" customWidth="1"/>
    <col min="12815" max="12815" width="13" style="1075" customWidth="1"/>
    <col min="12816" max="12816" width="10.42578125" style="1075" customWidth="1"/>
    <col min="12817" max="13052" width="9.140625" style="1075"/>
    <col min="13053" max="13053" width="5" style="1075" customWidth="1"/>
    <col min="13054" max="13054" width="17.7109375" style="1075" customWidth="1"/>
    <col min="13055" max="13055" width="13.85546875" style="1075" customWidth="1"/>
    <col min="13056" max="13056" width="13.140625" style="1075" customWidth="1"/>
    <col min="13057" max="13057" width="12.28515625" style="1075" customWidth="1"/>
    <col min="13058" max="13058" width="3" style="1075" customWidth="1"/>
    <col min="13059" max="13059" width="20.28515625" style="1075" customWidth="1"/>
    <col min="13060" max="13060" width="12.5703125" style="1075" customWidth="1"/>
    <col min="13061" max="13061" width="11.7109375" style="1075" customWidth="1"/>
    <col min="13062" max="13062" width="9.140625" style="1075"/>
    <col min="13063" max="13063" width="2.85546875" style="1075" customWidth="1"/>
    <col min="13064" max="13064" width="18.5703125" style="1075" customWidth="1"/>
    <col min="13065" max="13065" width="14.42578125" style="1075" customWidth="1"/>
    <col min="13066" max="13066" width="13.7109375" style="1075" customWidth="1"/>
    <col min="13067" max="13067" width="10.140625" style="1075" customWidth="1"/>
    <col min="13068" max="13068" width="4.42578125" style="1075" customWidth="1"/>
    <col min="13069" max="13069" width="24" style="1075" customWidth="1"/>
    <col min="13070" max="13070" width="13.140625" style="1075" customWidth="1"/>
    <col min="13071" max="13071" width="13" style="1075" customWidth="1"/>
    <col min="13072" max="13072" width="10.42578125" style="1075" customWidth="1"/>
    <col min="13073" max="13308" width="9.140625" style="1075"/>
    <col min="13309" max="13309" width="5" style="1075" customWidth="1"/>
    <col min="13310" max="13310" width="17.7109375" style="1075" customWidth="1"/>
    <col min="13311" max="13311" width="13.85546875" style="1075" customWidth="1"/>
    <col min="13312" max="13312" width="13.140625" style="1075" customWidth="1"/>
    <col min="13313" max="13313" width="12.28515625" style="1075" customWidth="1"/>
    <col min="13314" max="13314" width="3" style="1075" customWidth="1"/>
    <col min="13315" max="13315" width="20.28515625" style="1075" customWidth="1"/>
    <col min="13316" max="13316" width="12.5703125" style="1075" customWidth="1"/>
    <col min="13317" max="13317" width="11.7109375" style="1075" customWidth="1"/>
    <col min="13318" max="13318" width="9.140625" style="1075"/>
    <col min="13319" max="13319" width="2.85546875" style="1075" customWidth="1"/>
    <col min="13320" max="13320" width="18.5703125" style="1075" customWidth="1"/>
    <col min="13321" max="13321" width="14.42578125" style="1075" customWidth="1"/>
    <col min="13322" max="13322" width="13.7109375" style="1075" customWidth="1"/>
    <col min="13323" max="13323" width="10.140625" style="1075" customWidth="1"/>
    <col min="13324" max="13324" width="4.42578125" style="1075" customWidth="1"/>
    <col min="13325" max="13325" width="24" style="1075" customWidth="1"/>
    <col min="13326" max="13326" width="13.140625" style="1075" customWidth="1"/>
    <col min="13327" max="13327" width="13" style="1075" customWidth="1"/>
    <col min="13328" max="13328" width="10.42578125" style="1075" customWidth="1"/>
    <col min="13329" max="13564" width="9.140625" style="1075"/>
    <col min="13565" max="13565" width="5" style="1075" customWidth="1"/>
    <col min="13566" max="13566" width="17.7109375" style="1075" customWidth="1"/>
    <col min="13567" max="13567" width="13.85546875" style="1075" customWidth="1"/>
    <col min="13568" max="13568" width="13.140625" style="1075" customWidth="1"/>
    <col min="13569" max="13569" width="12.28515625" style="1075" customWidth="1"/>
    <col min="13570" max="13570" width="3" style="1075" customWidth="1"/>
    <col min="13571" max="13571" width="20.28515625" style="1075" customWidth="1"/>
    <col min="13572" max="13572" width="12.5703125" style="1075" customWidth="1"/>
    <col min="13573" max="13573" width="11.7109375" style="1075" customWidth="1"/>
    <col min="13574" max="13574" width="9.140625" style="1075"/>
    <col min="13575" max="13575" width="2.85546875" style="1075" customWidth="1"/>
    <col min="13576" max="13576" width="18.5703125" style="1075" customWidth="1"/>
    <col min="13577" max="13577" width="14.42578125" style="1075" customWidth="1"/>
    <col min="13578" max="13578" width="13.7109375" style="1075" customWidth="1"/>
    <col min="13579" max="13579" width="10.140625" style="1075" customWidth="1"/>
    <col min="13580" max="13580" width="4.42578125" style="1075" customWidth="1"/>
    <col min="13581" max="13581" width="24" style="1075" customWidth="1"/>
    <col min="13582" max="13582" width="13.140625" style="1075" customWidth="1"/>
    <col min="13583" max="13583" width="13" style="1075" customWidth="1"/>
    <col min="13584" max="13584" width="10.42578125" style="1075" customWidth="1"/>
    <col min="13585" max="13820" width="9.140625" style="1075"/>
    <col min="13821" max="13821" width="5" style="1075" customWidth="1"/>
    <col min="13822" max="13822" width="17.7109375" style="1075" customWidth="1"/>
    <col min="13823" max="13823" width="13.85546875" style="1075" customWidth="1"/>
    <col min="13824" max="13824" width="13.140625" style="1075" customWidth="1"/>
    <col min="13825" max="13825" width="12.28515625" style="1075" customWidth="1"/>
    <col min="13826" max="13826" width="3" style="1075" customWidth="1"/>
    <col min="13827" max="13827" width="20.28515625" style="1075" customWidth="1"/>
    <col min="13828" max="13828" width="12.5703125" style="1075" customWidth="1"/>
    <col min="13829" max="13829" width="11.7109375" style="1075" customWidth="1"/>
    <col min="13830" max="13830" width="9.140625" style="1075"/>
    <col min="13831" max="13831" width="2.85546875" style="1075" customWidth="1"/>
    <col min="13832" max="13832" width="18.5703125" style="1075" customWidth="1"/>
    <col min="13833" max="13833" width="14.42578125" style="1075" customWidth="1"/>
    <col min="13834" max="13834" width="13.7109375" style="1075" customWidth="1"/>
    <col min="13835" max="13835" width="10.140625" style="1075" customWidth="1"/>
    <col min="13836" max="13836" width="4.42578125" style="1075" customWidth="1"/>
    <col min="13837" max="13837" width="24" style="1075" customWidth="1"/>
    <col min="13838" max="13838" width="13.140625" style="1075" customWidth="1"/>
    <col min="13839" max="13839" width="13" style="1075" customWidth="1"/>
    <col min="13840" max="13840" width="10.42578125" style="1075" customWidth="1"/>
    <col min="13841" max="14076" width="9.140625" style="1075"/>
    <col min="14077" max="14077" width="5" style="1075" customWidth="1"/>
    <col min="14078" max="14078" width="17.7109375" style="1075" customWidth="1"/>
    <col min="14079" max="14079" width="13.85546875" style="1075" customWidth="1"/>
    <col min="14080" max="14080" width="13.140625" style="1075" customWidth="1"/>
    <col min="14081" max="14081" width="12.28515625" style="1075" customWidth="1"/>
    <col min="14082" max="14082" width="3" style="1075" customWidth="1"/>
    <col min="14083" max="14083" width="20.28515625" style="1075" customWidth="1"/>
    <col min="14084" max="14084" width="12.5703125" style="1075" customWidth="1"/>
    <col min="14085" max="14085" width="11.7109375" style="1075" customWidth="1"/>
    <col min="14086" max="14086" width="9.140625" style="1075"/>
    <col min="14087" max="14087" width="2.85546875" style="1075" customWidth="1"/>
    <col min="14088" max="14088" width="18.5703125" style="1075" customWidth="1"/>
    <col min="14089" max="14089" width="14.42578125" style="1075" customWidth="1"/>
    <col min="14090" max="14090" width="13.7109375" style="1075" customWidth="1"/>
    <col min="14091" max="14091" width="10.140625" style="1075" customWidth="1"/>
    <col min="14092" max="14092" width="4.42578125" style="1075" customWidth="1"/>
    <col min="14093" max="14093" width="24" style="1075" customWidth="1"/>
    <col min="14094" max="14094" width="13.140625" style="1075" customWidth="1"/>
    <col min="14095" max="14095" width="13" style="1075" customWidth="1"/>
    <col min="14096" max="14096" width="10.42578125" style="1075" customWidth="1"/>
    <col min="14097" max="14332" width="9.140625" style="1075"/>
    <col min="14333" max="14333" width="5" style="1075" customWidth="1"/>
    <col min="14334" max="14334" width="17.7109375" style="1075" customWidth="1"/>
    <col min="14335" max="14335" width="13.85546875" style="1075" customWidth="1"/>
    <col min="14336" max="14336" width="13.140625" style="1075" customWidth="1"/>
    <col min="14337" max="14337" width="12.28515625" style="1075" customWidth="1"/>
    <col min="14338" max="14338" width="3" style="1075" customWidth="1"/>
    <col min="14339" max="14339" width="20.28515625" style="1075" customWidth="1"/>
    <col min="14340" max="14340" width="12.5703125" style="1075" customWidth="1"/>
    <col min="14341" max="14341" width="11.7109375" style="1075" customWidth="1"/>
    <col min="14342" max="14342" width="9.140625" style="1075"/>
    <col min="14343" max="14343" width="2.85546875" style="1075" customWidth="1"/>
    <col min="14344" max="14344" width="18.5703125" style="1075" customWidth="1"/>
    <col min="14345" max="14345" width="14.42578125" style="1075" customWidth="1"/>
    <col min="14346" max="14346" width="13.7109375" style="1075" customWidth="1"/>
    <col min="14347" max="14347" width="10.140625" style="1075" customWidth="1"/>
    <col min="14348" max="14348" width="4.42578125" style="1075" customWidth="1"/>
    <col min="14349" max="14349" width="24" style="1075" customWidth="1"/>
    <col min="14350" max="14350" width="13.140625" style="1075" customWidth="1"/>
    <col min="14351" max="14351" width="13" style="1075" customWidth="1"/>
    <col min="14352" max="14352" width="10.42578125" style="1075" customWidth="1"/>
    <col min="14353" max="14588" width="9.140625" style="1075"/>
    <col min="14589" max="14589" width="5" style="1075" customWidth="1"/>
    <col min="14590" max="14590" width="17.7109375" style="1075" customWidth="1"/>
    <col min="14591" max="14591" width="13.85546875" style="1075" customWidth="1"/>
    <col min="14592" max="14592" width="13.140625" style="1075" customWidth="1"/>
    <col min="14593" max="14593" width="12.28515625" style="1075" customWidth="1"/>
    <col min="14594" max="14594" width="3" style="1075" customWidth="1"/>
    <col min="14595" max="14595" width="20.28515625" style="1075" customWidth="1"/>
    <col min="14596" max="14596" width="12.5703125" style="1075" customWidth="1"/>
    <col min="14597" max="14597" width="11.7109375" style="1075" customWidth="1"/>
    <col min="14598" max="14598" width="9.140625" style="1075"/>
    <col min="14599" max="14599" width="2.85546875" style="1075" customWidth="1"/>
    <col min="14600" max="14600" width="18.5703125" style="1075" customWidth="1"/>
    <col min="14601" max="14601" width="14.42578125" style="1075" customWidth="1"/>
    <col min="14602" max="14602" width="13.7109375" style="1075" customWidth="1"/>
    <col min="14603" max="14603" width="10.140625" style="1075" customWidth="1"/>
    <col min="14604" max="14604" width="4.42578125" style="1075" customWidth="1"/>
    <col min="14605" max="14605" width="24" style="1075" customWidth="1"/>
    <col min="14606" max="14606" width="13.140625" style="1075" customWidth="1"/>
    <col min="14607" max="14607" width="13" style="1075" customWidth="1"/>
    <col min="14608" max="14608" width="10.42578125" style="1075" customWidth="1"/>
    <col min="14609" max="14844" width="9.140625" style="1075"/>
    <col min="14845" max="14845" width="5" style="1075" customWidth="1"/>
    <col min="14846" max="14846" width="17.7109375" style="1075" customWidth="1"/>
    <col min="14847" max="14847" width="13.85546875" style="1075" customWidth="1"/>
    <col min="14848" max="14848" width="13.140625" style="1075" customWidth="1"/>
    <col min="14849" max="14849" width="12.28515625" style="1075" customWidth="1"/>
    <col min="14850" max="14850" width="3" style="1075" customWidth="1"/>
    <col min="14851" max="14851" width="20.28515625" style="1075" customWidth="1"/>
    <col min="14852" max="14852" width="12.5703125" style="1075" customWidth="1"/>
    <col min="14853" max="14853" width="11.7109375" style="1075" customWidth="1"/>
    <col min="14854" max="14854" width="9.140625" style="1075"/>
    <col min="14855" max="14855" width="2.85546875" style="1075" customWidth="1"/>
    <col min="14856" max="14856" width="18.5703125" style="1075" customWidth="1"/>
    <col min="14857" max="14857" width="14.42578125" style="1075" customWidth="1"/>
    <col min="14858" max="14858" width="13.7109375" style="1075" customWidth="1"/>
    <col min="14859" max="14859" width="10.140625" style="1075" customWidth="1"/>
    <col min="14860" max="14860" width="4.42578125" style="1075" customWidth="1"/>
    <col min="14861" max="14861" width="24" style="1075" customWidth="1"/>
    <col min="14862" max="14862" width="13.140625" style="1075" customWidth="1"/>
    <col min="14863" max="14863" width="13" style="1075" customWidth="1"/>
    <col min="14864" max="14864" width="10.42578125" style="1075" customWidth="1"/>
    <col min="14865" max="15100" width="9.140625" style="1075"/>
    <col min="15101" max="15101" width="5" style="1075" customWidth="1"/>
    <col min="15102" max="15102" width="17.7109375" style="1075" customWidth="1"/>
    <col min="15103" max="15103" width="13.85546875" style="1075" customWidth="1"/>
    <col min="15104" max="15104" width="13.140625" style="1075" customWidth="1"/>
    <col min="15105" max="15105" width="12.28515625" style="1075" customWidth="1"/>
    <col min="15106" max="15106" width="3" style="1075" customWidth="1"/>
    <col min="15107" max="15107" width="20.28515625" style="1075" customWidth="1"/>
    <col min="15108" max="15108" width="12.5703125" style="1075" customWidth="1"/>
    <col min="15109" max="15109" width="11.7109375" style="1075" customWidth="1"/>
    <col min="15110" max="15110" width="9.140625" style="1075"/>
    <col min="15111" max="15111" width="2.85546875" style="1075" customWidth="1"/>
    <col min="15112" max="15112" width="18.5703125" style="1075" customWidth="1"/>
    <col min="15113" max="15113" width="14.42578125" style="1075" customWidth="1"/>
    <col min="15114" max="15114" width="13.7109375" style="1075" customWidth="1"/>
    <col min="15115" max="15115" width="10.140625" style="1075" customWidth="1"/>
    <col min="15116" max="15116" width="4.42578125" style="1075" customWidth="1"/>
    <col min="15117" max="15117" width="24" style="1075" customWidth="1"/>
    <col min="15118" max="15118" width="13.140625" style="1075" customWidth="1"/>
    <col min="15119" max="15119" width="13" style="1075" customWidth="1"/>
    <col min="15120" max="15120" width="10.42578125" style="1075" customWidth="1"/>
    <col min="15121" max="15356" width="9.140625" style="1075"/>
    <col min="15357" max="15357" width="5" style="1075" customWidth="1"/>
    <col min="15358" max="15358" width="17.7109375" style="1075" customWidth="1"/>
    <col min="15359" max="15359" width="13.85546875" style="1075" customWidth="1"/>
    <col min="15360" max="15360" width="13.140625" style="1075" customWidth="1"/>
    <col min="15361" max="15361" width="12.28515625" style="1075" customWidth="1"/>
    <col min="15362" max="15362" width="3" style="1075" customWidth="1"/>
    <col min="15363" max="15363" width="20.28515625" style="1075" customWidth="1"/>
    <col min="15364" max="15364" width="12.5703125" style="1075" customWidth="1"/>
    <col min="15365" max="15365" width="11.7109375" style="1075" customWidth="1"/>
    <col min="15366" max="15366" width="9.140625" style="1075"/>
    <col min="15367" max="15367" width="2.85546875" style="1075" customWidth="1"/>
    <col min="15368" max="15368" width="18.5703125" style="1075" customWidth="1"/>
    <col min="15369" max="15369" width="14.42578125" style="1075" customWidth="1"/>
    <col min="15370" max="15370" width="13.7109375" style="1075" customWidth="1"/>
    <col min="15371" max="15371" width="10.140625" style="1075" customWidth="1"/>
    <col min="15372" max="15372" width="4.42578125" style="1075" customWidth="1"/>
    <col min="15373" max="15373" width="24" style="1075" customWidth="1"/>
    <col min="15374" max="15374" width="13.140625" style="1075" customWidth="1"/>
    <col min="15375" max="15375" width="13" style="1075" customWidth="1"/>
    <col min="15376" max="15376" width="10.42578125" style="1075" customWidth="1"/>
    <col min="15377" max="15612" width="9.140625" style="1075"/>
    <col min="15613" max="15613" width="5" style="1075" customWidth="1"/>
    <col min="15614" max="15614" width="17.7109375" style="1075" customWidth="1"/>
    <col min="15615" max="15615" width="13.85546875" style="1075" customWidth="1"/>
    <col min="15616" max="15616" width="13.140625" style="1075" customWidth="1"/>
    <col min="15617" max="15617" width="12.28515625" style="1075" customWidth="1"/>
    <col min="15618" max="15618" width="3" style="1075" customWidth="1"/>
    <col min="15619" max="15619" width="20.28515625" style="1075" customWidth="1"/>
    <col min="15620" max="15620" width="12.5703125" style="1075" customWidth="1"/>
    <col min="15621" max="15621" width="11.7109375" style="1075" customWidth="1"/>
    <col min="15622" max="15622" width="9.140625" style="1075"/>
    <col min="15623" max="15623" width="2.85546875" style="1075" customWidth="1"/>
    <col min="15624" max="15624" width="18.5703125" style="1075" customWidth="1"/>
    <col min="15625" max="15625" width="14.42578125" style="1075" customWidth="1"/>
    <col min="15626" max="15626" width="13.7109375" style="1075" customWidth="1"/>
    <col min="15627" max="15627" width="10.140625" style="1075" customWidth="1"/>
    <col min="15628" max="15628" width="4.42578125" style="1075" customWidth="1"/>
    <col min="15629" max="15629" width="24" style="1075" customWidth="1"/>
    <col min="15630" max="15630" width="13.140625" style="1075" customWidth="1"/>
    <col min="15631" max="15631" width="13" style="1075" customWidth="1"/>
    <col min="15632" max="15632" width="10.42578125" style="1075" customWidth="1"/>
    <col min="15633" max="15868" width="9.140625" style="1075"/>
    <col min="15869" max="15869" width="5" style="1075" customWidth="1"/>
    <col min="15870" max="15870" width="17.7109375" style="1075" customWidth="1"/>
    <col min="15871" max="15871" width="13.85546875" style="1075" customWidth="1"/>
    <col min="15872" max="15872" width="13.140625" style="1075" customWidth="1"/>
    <col min="15873" max="15873" width="12.28515625" style="1075" customWidth="1"/>
    <col min="15874" max="15874" width="3" style="1075" customWidth="1"/>
    <col min="15875" max="15875" width="20.28515625" style="1075" customWidth="1"/>
    <col min="15876" max="15876" width="12.5703125" style="1075" customWidth="1"/>
    <col min="15877" max="15877" width="11.7109375" style="1075" customWidth="1"/>
    <col min="15878" max="15878" width="9.140625" style="1075"/>
    <col min="15879" max="15879" width="2.85546875" style="1075" customWidth="1"/>
    <col min="15880" max="15880" width="18.5703125" style="1075" customWidth="1"/>
    <col min="15881" max="15881" width="14.42578125" style="1075" customWidth="1"/>
    <col min="15882" max="15882" width="13.7109375" style="1075" customWidth="1"/>
    <col min="15883" max="15883" width="10.140625" style="1075" customWidth="1"/>
    <col min="15884" max="15884" width="4.42578125" style="1075" customWidth="1"/>
    <col min="15885" max="15885" width="24" style="1075" customWidth="1"/>
    <col min="15886" max="15886" width="13.140625" style="1075" customWidth="1"/>
    <col min="15887" max="15887" width="13" style="1075" customWidth="1"/>
    <col min="15888" max="15888" width="10.42578125" style="1075" customWidth="1"/>
    <col min="15889" max="16124" width="9.140625" style="1075"/>
    <col min="16125" max="16125" width="5" style="1075" customWidth="1"/>
    <col min="16126" max="16126" width="17.7109375" style="1075" customWidth="1"/>
    <col min="16127" max="16127" width="13.85546875" style="1075" customWidth="1"/>
    <col min="16128" max="16128" width="13.140625" style="1075" customWidth="1"/>
    <col min="16129" max="16129" width="12.28515625" style="1075" customWidth="1"/>
    <col min="16130" max="16130" width="3" style="1075" customWidth="1"/>
    <col min="16131" max="16131" width="20.28515625" style="1075" customWidth="1"/>
    <col min="16132" max="16132" width="12.5703125" style="1075" customWidth="1"/>
    <col min="16133" max="16133" width="11.7109375" style="1075" customWidth="1"/>
    <col min="16134" max="16134" width="9.140625" style="1075"/>
    <col min="16135" max="16135" width="2.85546875" style="1075" customWidth="1"/>
    <col min="16136" max="16136" width="18.5703125" style="1075" customWidth="1"/>
    <col min="16137" max="16137" width="14.42578125" style="1075" customWidth="1"/>
    <col min="16138" max="16138" width="13.7109375" style="1075" customWidth="1"/>
    <col min="16139" max="16139" width="10.140625" style="1075" customWidth="1"/>
    <col min="16140" max="16140" width="4.42578125" style="1075" customWidth="1"/>
    <col min="16141" max="16141" width="24" style="1075" customWidth="1"/>
    <col min="16142" max="16142" width="13.140625" style="1075" customWidth="1"/>
    <col min="16143" max="16143" width="13" style="1075" customWidth="1"/>
    <col min="16144" max="16144" width="10.42578125" style="1075" customWidth="1"/>
    <col min="16145" max="16384" width="9.140625" style="1075"/>
  </cols>
  <sheetData>
    <row r="1" spans="1:24" ht="18.75">
      <c r="A1" s="1120"/>
    </row>
    <row r="2" spans="1:24" ht="28.5" customHeight="1">
      <c r="A2" s="1416" t="s">
        <v>476</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row>
    <row r="3" spans="1:24" ht="15.75" customHeight="1">
      <c r="A3" s="1417" t="s">
        <v>477</v>
      </c>
      <c r="B3" s="1417"/>
      <c r="C3" s="1417"/>
      <c r="D3" s="1417"/>
      <c r="E3" s="1417"/>
      <c r="F3" s="1417"/>
      <c r="P3" s="1107"/>
    </row>
    <row r="4" spans="1:24" ht="4.5" customHeight="1">
      <c r="A4" s="1121"/>
      <c r="B4" s="1121"/>
      <c r="C4" s="1122"/>
      <c r="D4" s="1122"/>
    </row>
    <row r="5" spans="1:24" ht="15.75" thickBot="1">
      <c r="A5" s="1123" t="s">
        <v>101</v>
      </c>
      <c r="B5" s="1418" t="s">
        <v>102</v>
      </c>
      <c r="C5" s="1418"/>
      <c r="D5" s="1124"/>
      <c r="E5" s="1124"/>
      <c r="F5" s="1123" t="s">
        <v>103</v>
      </c>
      <c r="G5" s="1125" t="s">
        <v>104</v>
      </c>
      <c r="H5" s="1126"/>
      <c r="I5" s="1124"/>
      <c r="J5" s="1124"/>
      <c r="K5" s="1123" t="s">
        <v>105</v>
      </c>
      <c r="L5" s="1127" t="s">
        <v>106</v>
      </c>
      <c r="M5" s="1124"/>
      <c r="N5" s="1128"/>
      <c r="O5" s="1067"/>
      <c r="P5" s="1123" t="s">
        <v>107</v>
      </c>
      <c r="Q5" s="1127" t="s">
        <v>108</v>
      </c>
      <c r="R5" s="1124"/>
    </row>
    <row r="6" spans="1:24" ht="30.75" thickBot="1">
      <c r="A6" s="1129" t="s">
        <v>109</v>
      </c>
      <c r="B6" s="1130" t="s">
        <v>110</v>
      </c>
      <c r="C6" s="1131" t="s">
        <v>111</v>
      </c>
      <c r="D6" s="1132" t="s">
        <v>112</v>
      </c>
      <c r="F6" s="1129" t="s">
        <v>109</v>
      </c>
      <c r="G6" s="1130" t="s">
        <v>110</v>
      </c>
      <c r="H6" s="1133" t="s">
        <v>111</v>
      </c>
      <c r="I6" s="1132" t="s">
        <v>112</v>
      </c>
      <c r="K6" s="1134" t="s">
        <v>109</v>
      </c>
      <c r="L6" s="1135" t="s">
        <v>110</v>
      </c>
      <c r="M6" s="1136" t="s">
        <v>113</v>
      </c>
      <c r="N6" s="1137" t="s">
        <v>112</v>
      </c>
      <c r="O6" s="1067"/>
      <c r="P6" s="1134" t="s">
        <v>109</v>
      </c>
      <c r="Q6" s="1135" t="s">
        <v>479</v>
      </c>
      <c r="R6" s="1136" t="s">
        <v>113</v>
      </c>
      <c r="S6" s="1137" t="s">
        <v>112</v>
      </c>
    </row>
    <row r="7" spans="1:24" ht="15.75">
      <c r="A7" s="1141" t="s">
        <v>341</v>
      </c>
      <c r="B7" s="1142">
        <v>1418.155</v>
      </c>
      <c r="C7" s="1142">
        <v>664</v>
      </c>
      <c r="D7" s="1143">
        <v>4.1460458997222629</v>
      </c>
      <c r="F7" s="1141" t="s">
        <v>116</v>
      </c>
      <c r="G7" s="1142">
        <v>31.248999999999999</v>
      </c>
      <c r="H7" s="1142">
        <v>231</v>
      </c>
      <c r="I7" s="1143">
        <v>1.9099688283112277</v>
      </c>
      <c r="K7" s="1138" t="s">
        <v>114</v>
      </c>
      <c r="L7" s="1139">
        <v>32081.518</v>
      </c>
      <c r="M7" s="1139">
        <v>5592.86</v>
      </c>
      <c r="N7" s="1140">
        <v>5.7361560990262586</v>
      </c>
      <c r="O7" s="1067"/>
      <c r="P7" s="1138" t="s">
        <v>115</v>
      </c>
      <c r="Q7" s="1139">
        <v>11273.666999999999</v>
      </c>
      <c r="R7" s="1139">
        <v>2287.556</v>
      </c>
      <c r="S7" s="1140">
        <v>4.9282583683197263</v>
      </c>
    </row>
    <row r="8" spans="1:24" ht="16.5" thickBot="1">
      <c r="A8" s="1138" t="s">
        <v>374</v>
      </c>
      <c r="B8" s="1139">
        <v>558.41999999999996</v>
      </c>
      <c r="C8" s="1139">
        <v>228</v>
      </c>
      <c r="D8" s="1140">
        <v>4.6269720270449417</v>
      </c>
      <c r="F8" s="1157" t="s">
        <v>135</v>
      </c>
      <c r="G8" s="1158">
        <v>42.917000000000002</v>
      </c>
      <c r="H8" s="1158">
        <v>294</v>
      </c>
      <c r="I8" s="1184">
        <v>2.2347948344094979</v>
      </c>
      <c r="K8" s="1138" t="s">
        <v>117</v>
      </c>
      <c r="L8" s="1139">
        <v>25443.694</v>
      </c>
      <c r="M8" s="1139">
        <v>4820.0209999999997</v>
      </c>
      <c r="N8" s="1140">
        <v>5.2787516900859979</v>
      </c>
      <c r="O8" s="1067"/>
      <c r="P8" s="1138" t="s">
        <v>116</v>
      </c>
      <c r="Q8" s="1139">
        <v>5256.51</v>
      </c>
      <c r="R8" s="1139">
        <v>1061.202</v>
      </c>
      <c r="S8" s="1140">
        <v>4.9533547807109297</v>
      </c>
    </row>
    <row r="9" spans="1:24" ht="16.5" thickBot="1">
      <c r="A9" s="1138" t="s">
        <v>431</v>
      </c>
      <c r="B9" s="1139">
        <v>396.09</v>
      </c>
      <c r="C9" s="1139">
        <v>163</v>
      </c>
      <c r="D9" s="1140">
        <v>4.8599999999999994</v>
      </c>
      <c r="F9" s="1144" t="s">
        <v>232</v>
      </c>
      <c r="G9" s="1145">
        <v>74.165999999999997</v>
      </c>
      <c r="H9" s="1145">
        <v>525</v>
      </c>
      <c r="I9" s="1146">
        <v>2.0853648249683676</v>
      </c>
      <c r="K9" s="1138" t="s">
        <v>342</v>
      </c>
      <c r="L9" s="1139">
        <v>9154.9040000000005</v>
      </c>
      <c r="M9" s="1139">
        <v>2216.9789999999998</v>
      </c>
      <c r="N9" s="1140">
        <v>4.1294500308753497</v>
      </c>
      <c r="O9" s="1067"/>
      <c r="P9" s="1138" t="s">
        <v>117</v>
      </c>
      <c r="Q9" s="1139">
        <v>4042.25</v>
      </c>
      <c r="R9" s="1139">
        <v>801.17399999999998</v>
      </c>
      <c r="S9" s="1140">
        <v>5.0454083632269642</v>
      </c>
    </row>
    <row r="10" spans="1:24" ht="15.75">
      <c r="A10" s="1138" t="s">
        <v>124</v>
      </c>
      <c r="B10" s="1139">
        <v>327.17599999999999</v>
      </c>
      <c r="C10" s="1139">
        <v>162</v>
      </c>
      <c r="D10" s="1140">
        <v>3.2295816634750163</v>
      </c>
      <c r="F10"/>
      <c r="G10"/>
      <c r="H10"/>
      <c r="I10"/>
      <c r="K10" s="1138" t="s">
        <v>116</v>
      </c>
      <c r="L10" s="1139">
        <v>8734.6470000000008</v>
      </c>
      <c r="M10" s="1139">
        <v>1455.741</v>
      </c>
      <c r="N10" s="1140">
        <v>6.0001380740117929</v>
      </c>
      <c r="O10" s="1067"/>
      <c r="P10" s="1138" t="s">
        <v>118</v>
      </c>
      <c r="Q10" s="1139">
        <v>3384.6219999999998</v>
      </c>
      <c r="R10" s="1139">
        <v>549.54100000000005</v>
      </c>
      <c r="S10" s="1140">
        <v>6.1589981457252501</v>
      </c>
    </row>
    <row r="11" spans="1:24" ht="15.75">
      <c r="A11" s="1138" t="s">
        <v>114</v>
      </c>
      <c r="B11" s="1139">
        <v>191.595</v>
      </c>
      <c r="C11" s="1139">
        <v>451</v>
      </c>
      <c r="D11" s="1140">
        <v>4.3128714208535923</v>
      </c>
      <c r="F11"/>
      <c r="G11"/>
      <c r="H11"/>
      <c r="I11"/>
      <c r="K11" s="1138" t="s">
        <v>123</v>
      </c>
      <c r="L11" s="1139">
        <v>6551.5810000000001</v>
      </c>
      <c r="M11" s="1139">
        <v>955.47799999999995</v>
      </c>
      <c r="N11" s="1140">
        <v>6.8568622197476037</v>
      </c>
      <c r="O11" s="1067"/>
      <c r="P11" s="1138" t="s">
        <v>121</v>
      </c>
      <c r="Q11" s="1139">
        <v>2837.9520000000002</v>
      </c>
      <c r="R11" s="1139">
        <v>350.37599999999998</v>
      </c>
      <c r="S11" s="1140">
        <v>8.0997328584149617</v>
      </c>
    </row>
    <row r="12" spans="1:24" ht="15.75">
      <c r="A12" s="1138" t="s">
        <v>122</v>
      </c>
      <c r="B12" s="1139">
        <v>126.021</v>
      </c>
      <c r="C12" s="1139">
        <v>144</v>
      </c>
      <c r="D12" s="1140">
        <v>3.2540862963823693</v>
      </c>
      <c r="F12" s="3"/>
      <c r="G12" s="3"/>
      <c r="H12" s="3"/>
      <c r="I12" s="3"/>
      <c r="K12" s="1138" t="s">
        <v>121</v>
      </c>
      <c r="L12" s="1139">
        <v>5552.1360000000004</v>
      </c>
      <c r="M12" s="1139">
        <v>652.82500000000005</v>
      </c>
      <c r="N12" s="1140">
        <v>8.5047845900509333</v>
      </c>
      <c r="O12" s="1067"/>
      <c r="P12" s="1138" t="s">
        <v>342</v>
      </c>
      <c r="Q12" s="1139">
        <v>2690.1010000000001</v>
      </c>
      <c r="R12" s="1139">
        <v>567.54399999999998</v>
      </c>
      <c r="S12" s="1140">
        <v>4.7398985805505829</v>
      </c>
    </row>
    <row r="13" spans="1:24" ht="15.75">
      <c r="A13" s="1138" t="s">
        <v>258</v>
      </c>
      <c r="B13" s="1139">
        <v>73.454999999999998</v>
      </c>
      <c r="C13" s="1139">
        <v>70</v>
      </c>
      <c r="D13" s="1140">
        <v>3.6145556539710659</v>
      </c>
      <c r="K13" s="1138" t="s">
        <v>124</v>
      </c>
      <c r="L13" s="1139">
        <v>5284.2809999999999</v>
      </c>
      <c r="M13" s="1139">
        <v>904.63499999999999</v>
      </c>
      <c r="N13" s="1140">
        <v>5.8413404301182243</v>
      </c>
      <c r="O13" s="1067"/>
      <c r="P13" s="1138" t="s">
        <v>114</v>
      </c>
      <c r="Q13" s="1139">
        <v>2384.348</v>
      </c>
      <c r="R13" s="1139">
        <v>466.91699999999997</v>
      </c>
      <c r="S13" s="1140">
        <v>5.1065778286076542</v>
      </c>
    </row>
    <row r="14" spans="1:24" ht="15.75">
      <c r="A14" s="1138" t="s">
        <v>126</v>
      </c>
      <c r="B14" s="1139">
        <v>65.715000000000003</v>
      </c>
      <c r="C14" s="1139">
        <v>32</v>
      </c>
      <c r="D14" s="1140">
        <v>3.37</v>
      </c>
      <c r="F14" s="1067"/>
      <c r="K14" s="1138" t="s">
        <v>115</v>
      </c>
      <c r="L14" s="1139">
        <v>4933.8990000000003</v>
      </c>
      <c r="M14" s="1139">
        <v>738.15</v>
      </c>
      <c r="N14" s="1140">
        <v>6.684141434667751</v>
      </c>
      <c r="O14" s="1067"/>
      <c r="P14" s="1138" t="s">
        <v>123</v>
      </c>
      <c r="Q14" s="1139">
        <v>2334.7959999999998</v>
      </c>
      <c r="R14" s="1139">
        <v>509.84800000000001</v>
      </c>
      <c r="S14" s="1140">
        <v>4.5793962122044212</v>
      </c>
    </row>
    <row r="15" spans="1:24" ht="15.75">
      <c r="A15" s="1138" t="s">
        <v>120</v>
      </c>
      <c r="B15" s="1139">
        <v>49.634999999999998</v>
      </c>
      <c r="C15" s="1139">
        <v>99</v>
      </c>
      <c r="D15" s="1140">
        <v>2.8897880763856545</v>
      </c>
      <c r="E15" s="1147"/>
      <c r="F15" s="1067"/>
      <c r="K15" s="1138" t="s">
        <v>119</v>
      </c>
      <c r="L15" s="1139">
        <v>4779.018</v>
      </c>
      <c r="M15" s="1139">
        <v>820.73500000000001</v>
      </c>
      <c r="N15" s="1140">
        <v>5.8228514685007946</v>
      </c>
      <c r="O15" s="1067"/>
      <c r="P15" s="1138" t="s">
        <v>124</v>
      </c>
      <c r="Q15" s="1139">
        <v>1495.251</v>
      </c>
      <c r="R15" s="1139">
        <v>270.09899999999999</v>
      </c>
      <c r="S15" s="1140">
        <v>5.5359368231648398</v>
      </c>
    </row>
    <row r="16" spans="1:24" ht="15.75">
      <c r="A16" s="1138" t="s">
        <v>135</v>
      </c>
      <c r="B16" s="1139">
        <v>42.917000000000002</v>
      </c>
      <c r="C16" s="1139">
        <v>294</v>
      </c>
      <c r="D16" s="1140">
        <v>2.2347948344094979</v>
      </c>
      <c r="E16" s="1148"/>
      <c r="F16" s="1067"/>
      <c r="K16" s="1138" t="s">
        <v>257</v>
      </c>
      <c r="L16" s="1139">
        <v>3327.8119999999999</v>
      </c>
      <c r="M16" s="1139">
        <v>430.92099999999999</v>
      </c>
      <c r="N16" s="1140">
        <v>7.7225570348161261</v>
      </c>
      <c r="O16" s="1067"/>
      <c r="P16" s="1138" t="s">
        <v>130</v>
      </c>
      <c r="Q16" s="1139">
        <v>1026.1790000000001</v>
      </c>
      <c r="R16" s="1139">
        <v>232.83500000000001</v>
      </c>
      <c r="S16" s="1140">
        <v>4.4073227822277579</v>
      </c>
    </row>
    <row r="17" spans="1:19" ht="16.5" thickBot="1">
      <c r="A17" s="1157" t="s">
        <v>116</v>
      </c>
      <c r="B17" s="1158">
        <v>31.248999999999999</v>
      </c>
      <c r="C17" s="1158">
        <v>231</v>
      </c>
      <c r="D17" s="1159">
        <v>1.9099688283112277</v>
      </c>
      <c r="K17" s="1138" t="s">
        <v>128</v>
      </c>
      <c r="L17" s="1139">
        <v>2473.366</v>
      </c>
      <c r="M17" s="1139">
        <v>431.33499999999998</v>
      </c>
      <c r="N17" s="1140">
        <v>5.734211227931886</v>
      </c>
      <c r="O17" s="1067"/>
      <c r="P17" s="1138" t="s">
        <v>247</v>
      </c>
      <c r="Q17" s="1139">
        <v>906.21100000000001</v>
      </c>
      <c r="R17" s="1139">
        <v>162.179</v>
      </c>
      <c r="S17" s="1140">
        <v>5.5877209749720986</v>
      </c>
    </row>
    <row r="18" spans="1:19" ht="16.5" thickBot="1">
      <c r="A18" s="1144" t="s">
        <v>232</v>
      </c>
      <c r="B18" s="1145">
        <v>3280.4279999999999</v>
      </c>
      <c r="C18" s="1145">
        <v>2538</v>
      </c>
      <c r="D18" s="1146">
        <v>3.9943939663297034</v>
      </c>
      <c r="K18" s="1138" t="s">
        <v>131</v>
      </c>
      <c r="L18" s="1139">
        <v>2145.7269999999999</v>
      </c>
      <c r="M18" s="1139">
        <v>395.10899999999998</v>
      </c>
      <c r="N18" s="1140">
        <v>5.4307216489626908</v>
      </c>
      <c r="O18" s="1067"/>
      <c r="P18" s="1138" t="s">
        <v>256</v>
      </c>
      <c r="Q18" s="1139">
        <v>900.73800000000006</v>
      </c>
      <c r="R18" s="1139">
        <v>185.374</v>
      </c>
      <c r="S18" s="1140">
        <v>4.8590309320616702</v>
      </c>
    </row>
    <row r="19" spans="1:19" ht="15.75">
      <c r="A19"/>
      <c r="B19"/>
      <c r="C19"/>
      <c r="D19"/>
      <c r="E19"/>
      <c r="K19" s="1138" t="s">
        <v>122</v>
      </c>
      <c r="L19" s="1139">
        <v>2067.7890000000002</v>
      </c>
      <c r="M19" s="1139">
        <v>444.51100000000002</v>
      </c>
      <c r="N19" s="1140">
        <v>4.6518286386613603</v>
      </c>
      <c r="O19" s="1067"/>
      <c r="P19" s="1138" t="s">
        <v>132</v>
      </c>
      <c r="Q19" s="1139">
        <v>586.78899999999999</v>
      </c>
      <c r="R19" s="1139">
        <v>140.566</v>
      </c>
      <c r="S19" s="1140">
        <v>4.1744732012008594</v>
      </c>
    </row>
    <row r="20" spans="1:19" ht="15.75">
      <c r="A20"/>
      <c r="B20"/>
      <c r="C20"/>
      <c r="D20"/>
      <c r="E20"/>
      <c r="K20" s="1138" t="s">
        <v>129</v>
      </c>
      <c r="L20" s="1139">
        <v>1608.798</v>
      </c>
      <c r="M20" s="1139">
        <v>273.56</v>
      </c>
      <c r="N20" s="1140">
        <v>5.8809694399766048</v>
      </c>
      <c r="O20" s="1067"/>
      <c r="P20" s="1138" t="s">
        <v>134</v>
      </c>
      <c r="Q20" s="1139">
        <v>449.90800000000002</v>
      </c>
      <c r="R20" s="1139">
        <v>146.011</v>
      </c>
      <c r="S20" s="1140">
        <v>3.0813294888741263</v>
      </c>
    </row>
    <row r="21" spans="1:19" ht="15.75">
      <c r="A21"/>
      <c r="B21"/>
      <c r="C21"/>
      <c r="D21"/>
      <c r="E21"/>
      <c r="K21" s="1138" t="s">
        <v>256</v>
      </c>
      <c r="L21" s="1139">
        <v>1306.8610000000001</v>
      </c>
      <c r="M21" s="1139">
        <v>210.91900000000001</v>
      </c>
      <c r="N21" s="1140">
        <v>6.196032600192491</v>
      </c>
      <c r="O21" s="1067"/>
      <c r="P21" s="1138" t="s">
        <v>133</v>
      </c>
      <c r="Q21" s="1139">
        <v>417.863</v>
      </c>
      <c r="R21" s="1139">
        <v>82.506</v>
      </c>
      <c r="S21" s="1140">
        <v>5.0646377233170918</v>
      </c>
    </row>
    <row r="22" spans="1:19" ht="15.75">
      <c r="A22"/>
      <c r="B22"/>
      <c r="C22"/>
      <c r="D22"/>
      <c r="E22"/>
      <c r="H22" s="1075"/>
      <c r="K22" s="1138" t="s">
        <v>118</v>
      </c>
      <c r="L22" s="1139">
        <v>1092.8330000000001</v>
      </c>
      <c r="M22" s="1139">
        <v>166.61199999999999</v>
      </c>
      <c r="N22" s="1140">
        <v>6.5591494010035296</v>
      </c>
      <c r="O22" s="1067"/>
      <c r="P22" s="1138" t="s">
        <v>257</v>
      </c>
      <c r="Q22" s="1139">
        <v>415.03300000000002</v>
      </c>
      <c r="R22" s="1139">
        <v>63.186999999999998</v>
      </c>
      <c r="S22" s="1140">
        <v>6.5683289284188211</v>
      </c>
    </row>
    <row r="23" spans="1:19" ht="15.75">
      <c r="A23"/>
      <c r="B23"/>
      <c r="C23"/>
      <c r="D23"/>
      <c r="E23"/>
      <c r="H23" s="1075"/>
      <c r="K23" s="1138" t="s">
        <v>258</v>
      </c>
      <c r="L23" s="1139">
        <v>918.79200000000003</v>
      </c>
      <c r="M23" s="1139">
        <v>176.982</v>
      </c>
      <c r="N23" s="1140">
        <v>5.1914431976133164</v>
      </c>
      <c r="O23" s="1067"/>
      <c r="P23" s="1138" t="s">
        <v>128</v>
      </c>
      <c r="Q23" s="1139">
        <v>395.87299999999999</v>
      </c>
      <c r="R23" s="1139">
        <v>78.846000000000004</v>
      </c>
      <c r="S23" s="1140">
        <v>5.0208380894401738</v>
      </c>
    </row>
    <row r="24" spans="1:19" ht="15.75">
      <c r="A24"/>
      <c r="B24"/>
      <c r="C24"/>
      <c r="D24"/>
      <c r="E24"/>
      <c r="H24" s="1075"/>
      <c r="K24" s="1138" t="s">
        <v>132</v>
      </c>
      <c r="L24" s="1139">
        <v>822.78499999999997</v>
      </c>
      <c r="M24" s="1139">
        <v>203.364</v>
      </c>
      <c r="N24" s="1140">
        <v>4.0458734092563082</v>
      </c>
      <c r="O24" s="1067"/>
      <c r="P24" s="1138" t="s">
        <v>127</v>
      </c>
      <c r="Q24" s="1139">
        <v>358.82299999999998</v>
      </c>
      <c r="R24" s="1139">
        <v>76.912999999999997</v>
      </c>
      <c r="S24" s="1140">
        <v>4.6653101556303875</v>
      </c>
    </row>
    <row r="25" spans="1:19" ht="15.75">
      <c r="A25"/>
      <c r="B25"/>
      <c r="C25"/>
      <c r="D25"/>
      <c r="E25"/>
      <c r="H25" s="1075"/>
      <c r="K25" s="1138" t="s">
        <v>120</v>
      </c>
      <c r="L25" s="1139">
        <v>583.68700000000001</v>
      </c>
      <c r="M25" s="1139">
        <v>144.34</v>
      </c>
      <c r="N25" s="1140">
        <v>4.0438340030483584</v>
      </c>
      <c r="O25" s="1067"/>
      <c r="P25" s="1138" t="s">
        <v>382</v>
      </c>
      <c r="Q25" s="1139">
        <v>341.08600000000001</v>
      </c>
      <c r="R25" s="1139">
        <v>62.115000000000002</v>
      </c>
      <c r="S25" s="1140">
        <v>5.4912018031071401</v>
      </c>
    </row>
    <row r="26" spans="1:19" ht="16.5" thickBot="1">
      <c r="A26"/>
      <c r="B26"/>
      <c r="C26"/>
      <c r="D26"/>
      <c r="E26"/>
      <c r="H26" s="1075"/>
      <c r="K26" s="1138" t="s">
        <v>127</v>
      </c>
      <c r="L26" s="1139">
        <v>470.286</v>
      </c>
      <c r="M26" s="1139">
        <v>76.144000000000005</v>
      </c>
      <c r="N26" s="1140">
        <v>6.1762712754780411</v>
      </c>
      <c r="O26" s="1067"/>
      <c r="P26" s="1138" t="s">
        <v>119</v>
      </c>
      <c r="Q26" s="1139">
        <v>338.99299999999999</v>
      </c>
      <c r="R26" s="1139">
        <v>92.748000000000005</v>
      </c>
      <c r="S26" s="1140">
        <v>3.6549898650105659</v>
      </c>
    </row>
    <row r="27" spans="1:19" ht="16.5" thickBot="1">
      <c r="A27"/>
      <c r="B27"/>
      <c r="C27"/>
      <c r="D27"/>
      <c r="E27"/>
      <c r="H27" s="1075"/>
      <c r="K27" s="1138" t="s">
        <v>383</v>
      </c>
      <c r="L27" s="1139">
        <v>366.69900000000001</v>
      </c>
      <c r="M27" s="1139">
        <v>40.262</v>
      </c>
      <c r="N27" s="1140">
        <v>9.1078187869455078</v>
      </c>
      <c r="O27" s="1067"/>
      <c r="P27" s="1144" t="s">
        <v>232</v>
      </c>
      <c r="Q27" s="1145">
        <v>43709.847999999998</v>
      </c>
      <c r="R27" s="1145">
        <v>8640.4660000000003</v>
      </c>
      <c r="S27" s="1146">
        <v>5.0587373412498815</v>
      </c>
    </row>
    <row r="28" spans="1:19" ht="16.5" thickBot="1">
      <c r="A28"/>
      <c r="B28"/>
      <c r="C28"/>
      <c r="D28"/>
      <c r="E28"/>
      <c r="H28" s="1075"/>
      <c r="K28" s="1138" t="s">
        <v>135</v>
      </c>
      <c r="L28" s="1139">
        <v>354.40600000000001</v>
      </c>
      <c r="M28" s="1139">
        <v>97.509</v>
      </c>
      <c r="N28" s="1140">
        <v>3.6345978319949954</v>
      </c>
      <c r="O28" s="1067"/>
      <c r="P28"/>
      <c r="Q28"/>
      <c r="R28"/>
      <c r="S28"/>
    </row>
    <row r="29" spans="1:19" ht="16.5" thickBot="1">
      <c r="A29"/>
      <c r="B29"/>
      <c r="C29"/>
      <c r="D29"/>
      <c r="E29"/>
      <c r="H29" s="1075"/>
      <c r="K29" s="1144" t="s">
        <v>232</v>
      </c>
      <c r="L29" s="1145">
        <v>120592.321</v>
      </c>
      <c r="M29" s="1145">
        <v>21321.419000000002</v>
      </c>
      <c r="N29" s="1146">
        <v>5.6559237919389878</v>
      </c>
      <c r="O29" s="1067"/>
      <c r="P29"/>
      <c r="Q29"/>
      <c r="R29"/>
      <c r="S29"/>
    </row>
    <row r="30" spans="1:19">
      <c r="A30"/>
      <c r="B30"/>
      <c r="C30"/>
      <c r="D30"/>
      <c r="E30"/>
      <c r="F30" s="1067"/>
      <c r="G30" s="1067"/>
      <c r="H30" s="1067"/>
      <c r="I30" s="1067"/>
      <c r="J30" s="1067"/>
      <c r="K30"/>
      <c r="L30"/>
      <c r="M30"/>
      <c r="N30"/>
      <c r="O30" s="1067"/>
    </row>
    <row r="31" spans="1:19">
      <c r="A31"/>
      <c r="B31"/>
      <c r="C31"/>
      <c r="D31"/>
      <c r="E31"/>
      <c r="F31" s="1067"/>
      <c r="G31" s="1067"/>
      <c r="H31" s="1067"/>
      <c r="I31" s="1067"/>
      <c r="J31" s="1067"/>
      <c r="K31"/>
      <c r="L31"/>
      <c r="M31"/>
      <c r="N31"/>
      <c r="O31" s="1067"/>
      <c r="P31"/>
      <c r="Q31"/>
      <c r="R31"/>
      <c r="S31"/>
    </row>
    <row r="32" spans="1:19">
      <c r="A32" s="1067"/>
      <c r="B32" s="1067"/>
      <c r="C32" s="1067"/>
      <c r="D32" s="1067"/>
      <c r="E32" s="1067"/>
      <c r="F32" s="1067"/>
      <c r="G32" s="1067"/>
      <c r="H32" s="1067"/>
      <c r="I32" s="1067"/>
      <c r="J32" s="1067"/>
      <c r="K32"/>
      <c r="L32"/>
      <c r="M32"/>
      <c r="N32"/>
      <c r="O32" s="1067"/>
      <c r="P32"/>
      <c r="Q32"/>
      <c r="R32"/>
      <c r="S32"/>
    </row>
    <row r="33" spans="1:19">
      <c r="A33" s="1149" t="s">
        <v>340</v>
      </c>
      <c r="B33" s="1149"/>
      <c r="C33" s="1067"/>
      <c r="D33" s="1067"/>
      <c r="E33" s="1067"/>
      <c r="F33" s="1067"/>
      <c r="G33" s="1067"/>
      <c r="H33" s="1067"/>
      <c r="I33" s="1067"/>
      <c r="J33" s="1067"/>
      <c r="K33"/>
      <c r="L33"/>
      <c r="M33"/>
      <c r="N33"/>
      <c r="O33" s="1067"/>
      <c r="P33"/>
      <c r="Q33"/>
      <c r="R33"/>
      <c r="S33"/>
    </row>
    <row r="34" spans="1:19">
      <c r="A34" s="1104"/>
      <c r="C34" s="1067"/>
      <c r="D34" s="1067"/>
      <c r="E34" s="1067"/>
      <c r="F34" s="1067"/>
      <c r="G34" s="1067"/>
      <c r="H34" s="1067"/>
      <c r="I34" s="1067"/>
      <c r="J34" s="1067"/>
      <c r="K34"/>
      <c r="L34"/>
      <c r="M34"/>
      <c r="N34"/>
      <c r="O34" s="1067"/>
      <c r="P34"/>
      <c r="Q34"/>
      <c r="R34"/>
      <c r="S34"/>
    </row>
    <row r="35" spans="1:19">
      <c r="A35" s="1067"/>
      <c r="B35" s="1067"/>
      <c r="C35" s="1067"/>
      <c r="D35" s="1067"/>
      <c r="E35" s="1067"/>
      <c r="F35" s="1067"/>
      <c r="G35" s="1067"/>
      <c r="H35" s="1067"/>
      <c r="I35" s="1067"/>
      <c r="J35" s="1067"/>
      <c r="O35" s="1067"/>
      <c r="P35"/>
      <c r="Q35"/>
      <c r="R35"/>
      <c r="S35"/>
    </row>
    <row r="36" spans="1:19">
      <c r="A36" s="3"/>
      <c r="B36" s="3"/>
      <c r="C36" s="3"/>
      <c r="D36" s="3"/>
      <c r="E36" s="3"/>
      <c r="F36" s="3"/>
      <c r="G36" s="3"/>
      <c r="H36" s="3"/>
      <c r="I36" s="3"/>
      <c r="J36" s="3"/>
      <c r="K36"/>
      <c r="L36"/>
      <c r="M36"/>
      <c r="N36"/>
      <c r="O36" s="1067"/>
      <c r="P36"/>
      <c r="Q36"/>
      <c r="R36"/>
      <c r="S36"/>
    </row>
    <row r="37" spans="1:19" ht="17.25" customHeight="1">
      <c r="A37" s="3"/>
      <c r="B37" s="3"/>
      <c r="C37" s="3"/>
      <c r="D37" s="3"/>
      <c r="E37" s="3"/>
      <c r="F37" s="3"/>
      <c r="G37" s="3"/>
      <c r="H37" s="3"/>
      <c r="I37" s="3"/>
      <c r="J37" s="3"/>
      <c r="K37"/>
      <c r="L37"/>
      <c r="M37"/>
      <c r="N37"/>
      <c r="O37" s="1067"/>
      <c r="P37"/>
      <c r="Q37"/>
      <c r="R37"/>
      <c r="S37"/>
    </row>
    <row r="38" spans="1:19">
      <c r="A38"/>
      <c r="B38"/>
      <c r="C38"/>
      <c r="D38"/>
      <c r="E38"/>
      <c r="F38"/>
      <c r="G38"/>
      <c r="H38"/>
      <c r="I38"/>
      <c r="J38"/>
      <c r="K38"/>
      <c r="L38"/>
      <c r="M38"/>
      <c r="N38"/>
      <c r="O38" s="1067"/>
      <c r="P38"/>
      <c r="Q38"/>
      <c r="R38"/>
      <c r="S38"/>
    </row>
    <row r="39" spans="1:19">
      <c r="A39"/>
      <c r="B39"/>
      <c r="C39"/>
      <c r="D39"/>
      <c r="E39"/>
      <c r="F39"/>
      <c r="G39"/>
      <c r="H39"/>
      <c r="I39"/>
      <c r="J39"/>
      <c r="K39"/>
      <c r="L39"/>
      <c r="M39"/>
      <c r="N39"/>
      <c r="O39" s="1067"/>
      <c r="P39"/>
      <c r="Q39"/>
      <c r="R39"/>
      <c r="S39"/>
    </row>
    <row r="40" spans="1:19">
      <c r="A40"/>
      <c r="B40"/>
      <c r="C40"/>
      <c r="D40"/>
      <c r="E40"/>
      <c r="F40"/>
      <c r="G40"/>
      <c r="H40"/>
      <c r="I40"/>
      <c r="J40"/>
      <c r="K40"/>
      <c r="L40"/>
      <c r="M40"/>
      <c r="N40"/>
      <c r="O40" s="106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K42"/>
      <c r="L42"/>
      <c r="M42"/>
      <c r="N42"/>
      <c r="O42" s="3"/>
      <c r="P42"/>
      <c r="Q42"/>
      <c r="R42"/>
      <c r="S42"/>
    </row>
    <row r="43" spans="1:19">
      <c r="A43"/>
      <c r="B43"/>
      <c r="C43"/>
      <c r="D43"/>
      <c r="E43"/>
      <c r="F43"/>
      <c r="G43"/>
      <c r="H43"/>
      <c r="I43"/>
      <c r="J43"/>
      <c r="K43"/>
      <c r="O43" s="3"/>
    </row>
    <row r="44" spans="1:19">
      <c r="A44"/>
      <c r="B44"/>
      <c r="C44"/>
      <c r="D44"/>
      <c r="E44"/>
      <c r="F44"/>
      <c r="G44"/>
      <c r="H44"/>
      <c r="I44"/>
      <c r="J44"/>
      <c r="K44"/>
      <c r="L44" s="3"/>
      <c r="M44" s="3"/>
      <c r="N44" s="3"/>
      <c r="O44" s="3"/>
      <c r="P44" s="3"/>
      <c r="Q44" s="3"/>
      <c r="R44" s="3"/>
      <c r="S44" s="3"/>
    </row>
    <row r="45" spans="1:19">
      <c r="A45"/>
      <c r="B45"/>
      <c r="C45"/>
      <c r="D45"/>
      <c r="E45"/>
      <c r="F45"/>
      <c r="G45"/>
      <c r="H45"/>
      <c r="I45"/>
      <c r="J45"/>
      <c r="K45"/>
      <c r="L45" s="3"/>
      <c r="M45" s="3"/>
      <c r="N45" s="3"/>
      <c r="O45" s="3"/>
    </row>
    <row r="46" spans="1:19">
      <c r="A46"/>
      <c r="B46"/>
      <c r="C46"/>
      <c r="D46"/>
      <c r="E46"/>
      <c r="F46"/>
      <c r="G46"/>
      <c r="H46"/>
      <c r="I46"/>
      <c r="J46"/>
      <c r="K46"/>
      <c r="L46" s="3"/>
      <c r="M46" s="3"/>
      <c r="N46" s="3"/>
      <c r="O46" s="3"/>
      <c r="P46" s="3"/>
      <c r="Q46" s="3"/>
      <c r="R46" s="3"/>
      <c r="S46" s="3"/>
    </row>
    <row r="47" spans="1:19">
      <c r="A47"/>
      <c r="B47"/>
      <c r="C47"/>
      <c r="D47"/>
      <c r="E47"/>
      <c r="F47"/>
      <c r="G47"/>
      <c r="H47"/>
      <c r="I47"/>
      <c r="J47"/>
      <c r="K47"/>
      <c r="L47" s="3"/>
      <c r="M47" s="3"/>
      <c r="N47" s="3"/>
      <c r="O47" s="3"/>
      <c r="P47" s="3"/>
      <c r="Q47" s="3"/>
      <c r="R47" s="3"/>
      <c r="S47" s="3"/>
    </row>
    <row r="48" spans="1:19" ht="14.25" customHeight="1">
      <c r="A48"/>
      <c r="B48"/>
      <c r="C48"/>
      <c r="D48"/>
      <c r="E48"/>
      <c r="F48"/>
      <c r="G48"/>
      <c r="H48"/>
      <c r="I48"/>
      <c r="J48"/>
      <c r="K48"/>
      <c r="L48" s="3"/>
      <c r="M48" s="3"/>
      <c r="N48" s="3"/>
      <c r="O48" s="3"/>
      <c r="P48" s="3"/>
      <c r="Q48" s="3"/>
      <c r="R48" s="3"/>
      <c r="S48" s="3"/>
    </row>
    <row r="49" spans="1:19">
      <c r="A49"/>
      <c r="B49"/>
      <c r="C49"/>
      <c r="D49"/>
      <c r="E49"/>
      <c r="F49"/>
      <c r="G49"/>
      <c r="H49"/>
      <c r="I49"/>
      <c r="J49"/>
      <c r="K49"/>
      <c r="L49" s="3"/>
      <c r="M49" s="3"/>
      <c r="N49" s="3"/>
      <c r="O49" s="3"/>
      <c r="P49" s="3"/>
      <c r="Q49" s="3"/>
      <c r="R49" s="3"/>
      <c r="S49" s="3"/>
    </row>
    <row r="50" spans="1:19">
      <c r="A50"/>
      <c r="B50"/>
      <c r="C50"/>
      <c r="D50"/>
      <c r="E50"/>
      <c r="F50"/>
      <c r="G50"/>
      <c r="H50"/>
      <c r="I50"/>
      <c r="J50"/>
      <c r="K50"/>
      <c r="L50" s="3"/>
      <c r="M50" s="3"/>
      <c r="N50" s="3"/>
      <c r="O50" s="3"/>
      <c r="P50" s="3"/>
      <c r="Q50" s="3"/>
      <c r="R50" s="3"/>
      <c r="S50" s="3"/>
    </row>
    <row r="51" spans="1:19">
      <c r="A51"/>
      <c r="B51"/>
      <c r="C51"/>
      <c r="D51"/>
      <c r="E51"/>
      <c r="F51"/>
      <c r="G51"/>
      <c r="H51"/>
      <c r="I51"/>
      <c r="J51"/>
      <c r="K51"/>
      <c r="L51" s="3"/>
      <c r="M51" s="3"/>
      <c r="N51" s="3"/>
      <c r="O51" s="3"/>
      <c r="P51" s="3"/>
      <c r="Q51" s="3"/>
      <c r="R51" s="3"/>
      <c r="S51" s="3"/>
    </row>
    <row r="52" spans="1:19">
      <c r="A52"/>
      <c r="B52"/>
      <c r="C52"/>
      <c r="D52"/>
      <c r="E52"/>
      <c r="F52"/>
      <c r="G52"/>
      <c r="H52"/>
      <c r="I52"/>
      <c r="J52"/>
      <c r="K52"/>
      <c r="L52" s="3"/>
      <c r="M52" s="3"/>
      <c r="N52" s="3"/>
      <c r="O52" s="3"/>
      <c r="P52" s="3"/>
      <c r="Q52" s="3"/>
      <c r="R52" s="3"/>
      <c r="S52" s="3"/>
    </row>
    <row r="53" spans="1:19">
      <c r="A53"/>
      <c r="B53"/>
      <c r="C53"/>
      <c r="D53"/>
      <c r="E53"/>
      <c r="F53"/>
      <c r="G53"/>
      <c r="H53"/>
      <c r="I53"/>
      <c r="J53"/>
      <c r="K53"/>
      <c r="L53" s="3"/>
      <c r="M53" s="3"/>
      <c r="N53" s="3"/>
      <c r="O53" s="3"/>
      <c r="P53" s="3"/>
      <c r="Q53" s="3"/>
      <c r="R53" s="3"/>
      <c r="S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s="3"/>
      <c r="B75" s="3"/>
      <c r="C75" s="3"/>
      <c r="D75" s="3"/>
      <c r="E75" s="3"/>
      <c r="F75" s="3"/>
      <c r="G75" s="3"/>
      <c r="H75" s="3"/>
      <c r="I75" s="3"/>
      <c r="J75" s="3"/>
      <c r="K75" s="3"/>
      <c r="L75" s="3"/>
      <c r="M75" s="3"/>
      <c r="N75" s="3"/>
      <c r="O75" s="3"/>
      <c r="P75" s="3"/>
      <c r="Q75" s="1067"/>
      <c r="R75" s="1067"/>
    </row>
    <row r="76" spans="1:19">
      <c r="A76" s="3"/>
      <c r="B76" s="3"/>
      <c r="C76" s="3"/>
      <c r="D76" s="3"/>
      <c r="E76" s="3"/>
      <c r="F76" s="3"/>
      <c r="G76" s="3"/>
      <c r="H76" s="3"/>
      <c r="I76" s="3"/>
      <c r="J76" s="3"/>
      <c r="K76" s="3"/>
      <c r="L76" s="3"/>
      <c r="M76" s="3"/>
      <c r="N76" s="3"/>
      <c r="O76" s="3"/>
      <c r="P76" s="3"/>
      <c r="Q76" s="1067"/>
      <c r="R76" s="1067"/>
    </row>
    <row r="77" spans="1:19">
      <c r="A77" s="3"/>
      <c r="B77" s="3"/>
      <c r="C77" s="3"/>
      <c r="D77" s="3"/>
      <c r="E77" s="3"/>
      <c r="F77" s="3"/>
      <c r="G77" s="3"/>
      <c r="H77" s="3"/>
      <c r="I77" s="3"/>
      <c r="J77" s="3"/>
      <c r="K77" s="3"/>
      <c r="L77" s="3"/>
      <c r="M77" s="3"/>
      <c r="N77" s="3"/>
      <c r="O77" s="3"/>
      <c r="P77" s="3"/>
      <c r="Q77" s="1067"/>
      <c r="R77" s="1067"/>
    </row>
    <row r="78" spans="1:19">
      <c r="A78" s="3"/>
      <c r="B78" s="3"/>
      <c r="C78" s="3"/>
      <c r="D78" s="3"/>
      <c r="E78" s="3"/>
      <c r="F78" s="3"/>
      <c r="G78" s="3"/>
      <c r="H78" s="3"/>
      <c r="I78" s="3"/>
      <c r="J78" s="3"/>
      <c r="K78" s="3"/>
      <c r="L78" s="3"/>
      <c r="M78" s="3"/>
      <c r="N78" s="3"/>
      <c r="O78" s="3"/>
      <c r="P78" s="3"/>
      <c r="Q78" s="1067"/>
      <c r="R78" s="1067"/>
    </row>
    <row r="79" spans="1:19">
      <c r="A79" s="3"/>
      <c r="B79" s="3"/>
      <c r="C79" s="3"/>
      <c r="D79" s="3"/>
      <c r="E79" s="3"/>
      <c r="F79" s="3"/>
      <c r="G79" s="3"/>
      <c r="H79" s="3"/>
      <c r="I79" s="3"/>
      <c r="J79" s="3"/>
      <c r="K79" s="3"/>
      <c r="L79" s="3"/>
      <c r="M79" s="3"/>
      <c r="N79" s="3"/>
      <c r="O79" s="3"/>
      <c r="P79" s="3"/>
      <c r="Q79" s="1067"/>
      <c r="R79" s="1067"/>
    </row>
    <row r="80" spans="1:19">
      <c r="A80" s="3"/>
      <c r="B80" s="3"/>
      <c r="C80" s="3"/>
      <c r="D80" s="3"/>
      <c r="E80" s="3"/>
      <c r="F80" s="3"/>
      <c r="G80" s="3"/>
      <c r="H80" s="3"/>
      <c r="I80" s="3"/>
      <c r="J80" s="3"/>
      <c r="K80" s="3"/>
      <c r="L80" s="3"/>
      <c r="M80" s="3"/>
      <c r="N80" s="3"/>
      <c r="O80" s="3"/>
      <c r="P80" s="3"/>
      <c r="Q80" s="1067"/>
      <c r="R80" s="1067"/>
    </row>
    <row r="81" spans="1:18">
      <c r="A81" s="3"/>
      <c r="B81" s="3"/>
      <c r="C81" s="3"/>
      <c r="D81" s="3"/>
      <c r="E81" s="3"/>
      <c r="F81" s="3"/>
      <c r="G81" s="3"/>
      <c r="H81" s="3"/>
      <c r="I81" s="3"/>
      <c r="J81" s="3"/>
      <c r="K81" s="3"/>
      <c r="L81" s="3"/>
      <c r="M81" s="3"/>
      <c r="N81" s="3"/>
      <c r="O81" s="3"/>
      <c r="P81" s="3"/>
      <c r="Q81" s="1067"/>
      <c r="R81" s="1067"/>
    </row>
    <row r="82" spans="1:18">
      <c r="A82" s="3"/>
      <c r="B82" s="3"/>
      <c r="C82" s="3"/>
      <c r="D82" s="3"/>
      <c r="E82" s="3"/>
      <c r="F82" s="3"/>
      <c r="G82" s="3"/>
      <c r="H82" s="3"/>
      <c r="I82" s="3"/>
      <c r="J82" s="3"/>
      <c r="K82" s="3"/>
      <c r="L82" s="3"/>
      <c r="M82" s="3"/>
      <c r="N82" s="3"/>
      <c r="O82" s="3"/>
      <c r="P82" s="3"/>
      <c r="Q82" s="1067"/>
      <c r="R82" s="1067"/>
    </row>
    <row r="83" spans="1:18">
      <c r="A83" s="3"/>
      <c r="B83" s="3"/>
      <c r="C83" s="3"/>
      <c r="D83" s="3"/>
      <c r="E83" s="3"/>
      <c r="F83" s="3"/>
      <c r="G83" s="3"/>
      <c r="H83" s="3"/>
      <c r="I83" s="3"/>
      <c r="J83" s="3"/>
      <c r="K83" s="3"/>
      <c r="L83" s="3"/>
      <c r="M83" s="3"/>
      <c r="N83" s="3"/>
      <c r="O83" s="3"/>
      <c r="P83" s="3"/>
      <c r="Q83" s="1067"/>
      <c r="R83" s="1067"/>
    </row>
    <row r="84" spans="1:18">
      <c r="A84" s="3"/>
      <c r="B84" s="3"/>
      <c r="C84" s="3"/>
      <c r="D84" s="3"/>
      <c r="E84" s="3"/>
      <c r="F84" s="3"/>
      <c r="G84" s="3"/>
      <c r="H84" s="3"/>
      <c r="I84" s="3"/>
      <c r="J84" s="3"/>
      <c r="K84" s="3"/>
      <c r="L84" s="3"/>
      <c r="M84" s="3"/>
      <c r="N84" s="3"/>
      <c r="O84" s="3"/>
      <c r="P84" s="3"/>
      <c r="Q84" s="1067"/>
      <c r="R84" s="1067"/>
    </row>
    <row r="85" spans="1:18">
      <c r="A85" s="3"/>
      <c r="B85" s="3"/>
      <c r="C85" s="3"/>
      <c r="D85" s="3"/>
      <c r="E85" s="3"/>
      <c r="F85" s="3"/>
      <c r="G85" s="3"/>
      <c r="H85" s="3"/>
      <c r="I85" s="3"/>
      <c r="J85" s="3"/>
      <c r="K85" s="3"/>
      <c r="L85" s="3"/>
      <c r="M85" s="3"/>
      <c r="N85" s="3"/>
      <c r="O85" s="3"/>
      <c r="P85" s="3"/>
      <c r="Q85" s="1067"/>
      <c r="R85" s="1067"/>
    </row>
    <row r="86" spans="1:18">
      <c r="A86" s="3"/>
      <c r="B86" s="3"/>
      <c r="C86" s="3"/>
      <c r="D86" s="3"/>
      <c r="E86" s="3"/>
      <c r="F86" s="3"/>
      <c r="G86" s="3"/>
      <c r="H86" s="3"/>
      <c r="I86" s="3"/>
      <c r="J86" s="3"/>
      <c r="K86" s="3"/>
      <c r="L86" s="3"/>
      <c r="M86" s="3"/>
      <c r="N86" s="3"/>
      <c r="O86" s="3"/>
      <c r="P86" s="3"/>
      <c r="Q86" s="1067"/>
      <c r="R86" s="1067"/>
    </row>
    <row r="87" spans="1:18">
      <c r="A87" s="3"/>
      <c r="B87" s="3"/>
      <c r="C87" s="3"/>
      <c r="D87" s="3"/>
      <c r="E87" s="3"/>
      <c r="F87" s="3"/>
      <c r="G87" s="3"/>
      <c r="H87" s="3"/>
      <c r="I87" s="3"/>
      <c r="J87" s="3"/>
      <c r="K87" s="3"/>
      <c r="L87" s="3"/>
      <c r="M87" s="3"/>
      <c r="N87" s="3"/>
      <c r="O87" s="3"/>
      <c r="P87" s="3"/>
      <c r="Q87" s="1067"/>
      <c r="R87" s="1067"/>
    </row>
    <row r="88" spans="1:18">
      <c r="A88" s="3"/>
      <c r="B88" s="3"/>
      <c r="C88" s="3"/>
      <c r="D88" s="3"/>
      <c r="E88" s="3"/>
      <c r="F88" s="3"/>
      <c r="G88" s="3"/>
      <c r="H88" s="3"/>
      <c r="I88" s="3"/>
      <c r="J88" s="3"/>
      <c r="K88" s="3"/>
      <c r="L88" s="3"/>
      <c r="M88" s="3"/>
      <c r="N88" s="3"/>
      <c r="O88" s="3"/>
      <c r="P88" s="3"/>
      <c r="Q88" s="1067"/>
      <c r="R88" s="1067"/>
    </row>
    <row r="89" spans="1:18">
      <c r="A89" s="3"/>
      <c r="B89" s="3"/>
      <c r="C89" s="3"/>
      <c r="D89" s="3"/>
      <c r="E89" s="3"/>
      <c r="F89" s="3"/>
      <c r="G89" s="3"/>
      <c r="H89" s="3"/>
      <c r="I89" s="3"/>
      <c r="J89" s="3"/>
      <c r="K89" s="3"/>
      <c r="L89" s="3"/>
      <c r="M89" s="3"/>
      <c r="N89" s="3"/>
      <c r="O89" s="3"/>
      <c r="P89" s="3"/>
      <c r="Q89" s="1067"/>
      <c r="R89" s="1067"/>
    </row>
    <row r="90" spans="1:18">
      <c r="A90" s="3"/>
      <c r="B90" s="3"/>
      <c r="C90" s="3"/>
      <c r="D90" s="3"/>
      <c r="E90" s="3"/>
      <c r="F90" s="3"/>
      <c r="G90" s="3"/>
      <c r="H90" s="3"/>
      <c r="I90" s="3"/>
      <c r="J90" s="3"/>
      <c r="K90" s="3"/>
      <c r="L90" s="3"/>
      <c r="M90" s="3"/>
      <c r="N90" s="3"/>
      <c r="O90" s="3"/>
      <c r="P90" s="3"/>
      <c r="Q90" s="1067"/>
      <c r="R90" s="1067"/>
    </row>
    <row r="91" spans="1:18">
      <c r="A91" s="3"/>
      <c r="B91" s="3"/>
      <c r="C91" s="3"/>
      <c r="D91" s="3"/>
      <c r="E91" s="3"/>
      <c r="F91" s="3"/>
      <c r="G91" s="3"/>
      <c r="H91" s="3"/>
      <c r="I91" s="3"/>
      <c r="J91" s="3"/>
      <c r="K91" s="3"/>
      <c r="L91" s="3"/>
      <c r="M91" s="3"/>
      <c r="N91" s="3"/>
      <c r="O91" s="3"/>
      <c r="P91" s="3"/>
      <c r="Q91" s="1067"/>
      <c r="R91" s="1067"/>
    </row>
    <row r="92" spans="1:18">
      <c r="A92" s="3"/>
      <c r="B92" s="3"/>
      <c r="C92" s="3"/>
      <c r="D92" s="3"/>
      <c r="E92" s="3"/>
      <c r="F92" s="3"/>
      <c r="G92" s="3"/>
      <c r="H92" s="3"/>
      <c r="I92" s="3"/>
      <c r="J92" s="3"/>
      <c r="K92" s="3"/>
      <c r="L92" s="3"/>
      <c r="M92" s="3"/>
      <c r="N92" s="3"/>
      <c r="O92" s="3"/>
      <c r="P92" s="3"/>
      <c r="Q92" s="1067"/>
      <c r="R92" s="1067"/>
    </row>
    <row r="93" spans="1:18">
      <c r="A93" s="3"/>
      <c r="B93" s="3"/>
      <c r="C93" s="3"/>
      <c r="D93" s="3"/>
      <c r="E93" s="3"/>
      <c r="F93" s="3"/>
      <c r="G93" s="3"/>
      <c r="H93" s="3"/>
      <c r="I93" s="3"/>
      <c r="J93" s="3"/>
      <c r="K93" s="3"/>
      <c r="L93" s="3"/>
      <c r="M93" s="3"/>
      <c r="N93" s="3"/>
      <c r="O93" s="3"/>
      <c r="P93" s="3"/>
      <c r="Q93" s="1067"/>
      <c r="R93" s="1067"/>
    </row>
    <row r="94" spans="1:18">
      <c r="A94" s="3"/>
      <c r="B94" s="3"/>
      <c r="C94" s="3"/>
      <c r="D94" s="3"/>
      <c r="E94" s="3"/>
      <c r="F94" s="3"/>
      <c r="G94" s="3"/>
      <c r="H94" s="3"/>
      <c r="I94" s="3"/>
      <c r="J94" s="3"/>
      <c r="K94" s="3"/>
      <c r="L94" s="3"/>
      <c r="M94" s="3"/>
      <c r="N94" s="3"/>
      <c r="O94" s="3"/>
      <c r="P94" s="3"/>
      <c r="Q94" s="1067"/>
      <c r="R94" s="1067"/>
    </row>
    <row r="95" spans="1:18">
      <c r="A95" s="3"/>
      <c r="B95" s="3"/>
      <c r="C95" s="3"/>
      <c r="D95" s="3"/>
      <c r="E95" s="3"/>
      <c r="F95" s="3"/>
      <c r="G95" s="3"/>
      <c r="H95" s="3"/>
      <c r="I95" s="3"/>
      <c r="J95" s="3"/>
      <c r="K95" s="3"/>
      <c r="L95" s="3"/>
      <c r="M95" s="3"/>
      <c r="N95" s="3"/>
      <c r="O95" s="3"/>
      <c r="P95" s="3"/>
      <c r="Q95" s="1067"/>
      <c r="R95" s="1067"/>
    </row>
    <row r="96" spans="1:18">
      <c r="A96" s="3"/>
      <c r="B96" s="3"/>
      <c r="C96" s="3"/>
      <c r="D96" s="3"/>
      <c r="E96" s="3"/>
      <c r="F96" s="3"/>
      <c r="G96" s="3"/>
      <c r="H96" s="3"/>
      <c r="I96" s="3"/>
      <c r="J96" s="3"/>
      <c r="K96" s="3"/>
      <c r="L96" s="3"/>
      <c r="M96" s="3"/>
      <c r="N96" s="3"/>
      <c r="O96" s="3"/>
      <c r="P96" s="3"/>
      <c r="Q96" s="1067"/>
      <c r="R96" s="1067"/>
    </row>
    <row r="97" spans="1:16">
      <c r="A97" s="3"/>
      <c r="B97" s="3"/>
      <c r="C97" s="3"/>
      <c r="D97" s="3"/>
      <c r="E97" s="3"/>
      <c r="F97" s="3"/>
      <c r="G97" s="3"/>
      <c r="H97" s="3"/>
      <c r="I97" s="3"/>
      <c r="J97" s="3"/>
      <c r="K97" s="3"/>
      <c r="L97" s="3"/>
      <c r="M97" s="3"/>
      <c r="N97" s="3"/>
      <c r="O97" s="3"/>
      <c r="P97" s="3"/>
    </row>
    <row r="98" spans="1:16">
      <c r="A98" s="3"/>
      <c r="B98" s="3"/>
      <c r="C98" s="3"/>
      <c r="D98" s="3"/>
      <c r="E98" s="3"/>
      <c r="F98" s="3"/>
      <c r="G98" s="3"/>
      <c r="H98" s="3"/>
      <c r="I98" s="3"/>
      <c r="J98" s="3"/>
      <c r="K98" s="3"/>
      <c r="L98" s="3"/>
      <c r="M98" s="3"/>
      <c r="N98" s="3"/>
      <c r="O98" s="3"/>
      <c r="P98" s="3"/>
    </row>
    <row r="99" spans="1:16">
      <c r="A99" s="3"/>
      <c r="B99" s="3"/>
      <c r="C99" s="3"/>
      <c r="D99" s="3"/>
      <c r="E99" s="3"/>
      <c r="F99" s="3"/>
      <c r="G99" s="3"/>
      <c r="H99" s="3"/>
      <c r="I99" s="3"/>
      <c r="J99" s="3"/>
      <c r="K99" s="3"/>
      <c r="L99" s="3"/>
      <c r="M99" s="3"/>
      <c r="N99" s="3"/>
      <c r="O99" s="3"/>
      <c r="P99" s="3"/>
    </row>
    <row r="100" spans="1:16">
      <c r="A100" s="3"/>
      <c r="B100" s="3"/>
      <c r="C100" s="3"/>
      <c r="D100" s="3"/>
      <c r="E100" s="3"/>
      <c r="F100" s="3"/>
      <c r="G100" s="3"/>
      <c r="H100" s="3"/>
      <c r="I100" s="3"/>
      <c r="J100" s="3"/>
      <c r="K100" s="3"/>
      <c r="L100" s="3"/>
      <c r="M100" s="3"/>
      <c r="N100" s="3"/>
      <c r="O100" s="3"/>
      <c r="P100" s="3"/>
    </row>
    <row r="101" spans="1:16">
      <c r="A101" s="3"/>
      <c r="B101" s="3"/>
      <c r="C101" s="3"/>
      <c r="D101" s="3"/>
      <c r="E101" s="3"/>
      <c r="F101" s="3"/>
      <c r="G101" s="3"/>
      <c r="H101" s="3"/>
      <c r="I101" s="3"/>
      <c r="J101" s="3"/>
      <c r="K101" s="3"/>
      <c r="L101" s="3"/>
      <c r="M101" s="3"/>
      <c r="N101" s="3"/>
      <c r="O101" s="3"/>
      <c r="P101" s="3"/>
    </row>
    <row r="102" spans="1:16">
      <c r="A102" s="3"/>
      <c r="B102" s="3"/>
      <c r="C102" s="3"/>
      <c r="D102" s="3"/>
      <c r="E102" s="3"/>
      <c r="F102" s="3"/>
      <c r="G102" s="3"/>
      <c r="H102" s="3"/>
      <c r="I102" s="3"/>
      <c r="J102" s="3"/>
      <c r="K102" s="3"/>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K7:N34">
    <sortCondition descending="1" ref="L7:L34"/>
  </sortState>
  <mergeCells count="3">
    <mergeCell ref="A2:X2"/>
    <mergeCell ref="A3:F3"/>
    <mergeCell ref="B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workbookViewId="0">
      <selection activeCell="P32" sqref="P32"/>
    </sheetView>
  </sheetViews>
  <sheetFormatPr defaultRowHeight="12.75"/>
  <cols>
    <col min="1" max="1" width="16.85546875" style="1075" customWidth="1"/>
    <col min="2" max="2" width="12.28515625" style="1075" bestFit="1" customWidth="1"/>
    <col min="3" max="3" width="10.140625" style="1075" customWidth="1"/>
    <col min="4" max="4" width="9.140625" style="1075"/>
    <col min="5" max="5" width="6" style="1075" customWidth="1"/>
    <col min="6" max="6" width="16.7109375" style="1075" customWidth="1"/>
    <col min="7" max="7" width="11.28515625" style="1075" customWidth="1"/>
    <col min="8" max="8" width="10.42578125" style="1075" customWidth="1"/>
    <col min="9" max="9" width="9.140625" style="1075"/>
    <col min="10" max="10" width="3.5703125" style="1075" customWidth="1"/>
    <col min="11" max="11" width="27.28515625" style="1075" customWidth="1"/>
    <col min="12" max="12" width="11.7109375" style="1075" customWidth="1"/>
    <col min="13" max="13" width="12.28515625" style="1075" customWidth="1"/>
    <col min="14" max="14" width="10.42578125" style="1075" customWidth="1"/>
    <col min="15" max="15" width="3.85546875" style="1075" customWidth="1"/>
    <col min="16" max="16" width="22.5703125" style="1075" customWidth="1"/>
    <col min="17" max="17" width="11.28515625" style="1075" customWidth="1"/>
    <col min="18" max="18" width="10.28515625" style="1075" customWidth="1"/>
    <col min="19" max="19" width="10" style="1075" customWidth="1"/>
    <col min="20" max="255" width="9.140625" style="1075"/>
    <col min="256" max="256" width="4" style="1075" customWidth="1"/>
    <col min="257" max="257" width="15.140625" style="1075" customWidth="1"/>
    <col min="258" max="258" width="13.85546875" style="1075" customWidth="1"/>
    <col min="259" max="259" width="10.140625" style="1075" customWidth="1"/>
    <col min="260" max="260" width="9.140625" style="1075"/>
    <col min="261" max="261" width="3.42578125" style="1075" customWidth="1"/>
    <col min="262" max="262" width="19.5703125" style="1075" customWidth="1"/>
    <col min="263" max="263" width="12.28515625" style="1075" customWidth="1"/>
    <col min="264" max="264" width="10.42578125" style="1075" customWidth="1"/>
    <col min="265" max="265" width="9.140625" style="1075"/>
    <col min="266" max="266" width="3.5703125" style="1075" customWidth="1"/>
    <col min="267" max="267" width="16.42578125" style="1075" customWidth="1"/>
    <col min="268" max="268" width="11.7109375" style="1075" customWidth="1"/>
    <col min="269" max="269" width="10.140625" style="1075" customWidth="1"/>
    <col min="270" max="270" width="15.85546875" style="1075" customWidth="1"/>
    <col min="271" max="271" width="3.85546875" style="1075" customWidth="1"/>
    <col min="272" max="272" width="16.42578125" style="1075" customWidth="1"/>
    <col min="273" max="273" width="11.28515625" style="1075" customWidth="1"/>
    <col min="274" max="274" width="10.28515625" style="1075" customWidth="1"/>
    <col min="275" max="275" width="10" style="1075" customWidth="1"/>
    <col min="276" max="511" width="9.140625" style="1075"/>
    <col min="512" max="512" width="4" style="1075" customWidth="1"/>
    <col min="513" max="513" width="15.140625" style="1075" customWidth="1"/>
    <col min="514" max="514" width="13.85546875" style="1075" customWidth="1"/>
    <col min="515" max="515" width="10.140625" style="1075" customWidth="1"/>
    <col min="516" max="516" width="9.140625" style="1075"/>
    <col min="517" max="517" width="3.42578125" style="1075" customWidth="1"/>
    <col min="518" max="518" width="19.5703125" style="1075" customWidth="1"/>
    <col min="519" max="519" width="12.28515625" style="1075" customWidth="1"/>
    <col min="520" max="520" width="10.42578125" style="1075" customWidth="1"/>
    <col min="521" max="521" width="9.140625" style="1075"/>
    <col min="522" max="522" width="3.5703125" style="1075" customWidth="1"/>
    <col min="523" max="523" width="16.42578125" style="1075" customWidth="1"/>
    <col min="524" max="524" width="11.7109375" style="1075" customWidth="1"/>
    <col min="525" max="525" width="10.140625" style="1075" customWidth="1"/>
    <col min="526" max="526" width="15.85546875" style="1075" customWidth="1"/>
    <col min="527" max="527" width="3.85546875" style="1075" customWidth="1"/>
    <col min="528" max="528" width="16.42578125" style="1075" customWidth="1"/>
    <col min="529" max="529" width="11.28515625" style="1075" customWidth="1"/>
    <col min="530" max="530" width="10.28515625" style="1075" customWidth="1"/>
    <col min="531" max="531" width="10" style="1075" customWidth="1"/>
    <col min="532" max="767" width="9.140625" style="1075"/>
    <col min="768" max="768" width="4" style="1075" customWidth="1"/>
    <col min="769" max="769" width="15.140625" style="1075" customWidth="1"/>
    <col min="770" max="770" width="13.85546875" style="1075" customWidth="1"/>
    <col min="771" max="771" width="10.140625" style="1075" customWidth="1"/>
    <col min="772" max="772" width="9.140625" style="1075"/>
    <col min="773" max="773" width="3.42578125" style="1075" customWidth="1"/>
    <col min="774" max="774" width="19.5703125" style="1075" customWidth="1"/>
    <col min="775" max="775" width="12.28515625" style="1075" customWidth="1"/>
    <col min="776" max="776" width="10.42578125" style="1075" customWidth="1"/>
    <col min="777" max="777" width="9.140625" style="1075"/>
    <col min="778" max="778" width="3.5703125" style="1075" customWidth="1"/>
    <col min="779" max="779" width="16.42578125" style="1075" customWidth="1"/>
    <col min="780" max="780" width="11.7109375" style="1075" customWidth="1"/>
    <col min="781" max="781" width="10.140625" style="1075" customWidth="1"/>
    <col min="782" max="782" width="15.85546875" style="1075" customWidth="1"/>
    <col min="783" max="783" width="3.85546875" style="1075" customWidth="1"/>
    <col min="784" max="784" width="16.42578125" style="1075" customWidth="1"/>
    <col min="785" max="785" width="11.28515625" style="1075" customWidth="1"/>
    <col min="786" max="786" width="10.28515625" style="1075" customWidth="1"/>
    <col min="787" max="787" width="10" style="1075" customWidth="1"/>
    <col min="788" max="1023" width="9.140625" style="1075"/>
    <col min="1024" max="1024" width="4" style="1075" customWidth="1"/>
    <col min="1025" max="1025" width="15.140625" style="1075" customWidth="1"/>
    <col min="1026" max="1026" width="13.85546875" style="1075" customWidth="1"/>
    <col min="1027" max="1027" width="10.140625" style="1075" customWidth="1"/>
    <col min="1028" max="1028" width="9.140625" style="1075"/>
    <col min="1029" max="1029" width="3.42578125" style="1075" customWidth="1"/>
    <col min="1030" max="1030" width="19.5703125" style="1075" customWidth="1"/>
    <col min="1031" max="1031" width="12.28515625" style="1075" customWidth="1"/>
    <col min="1032" max="1032" width="10.42578125" style="1075" customWidth="1"/>
    <col min="1033" max="1033" width="9.140625" style="1075"/>
    <col min="1034" max="1034" width="3.5703125" style="1075" customWidth="1"/>
    <col min="1035" max="1035" width="16.42578125" style="1075" customWidth="1"/>
    <col min="1036" max="1036" width="11.7109375" style="1075" customWidth="1"/>
    <col min="1037" max="1037" width="10.140625" style="1075" customWidth="1"/>
    <col min="1038" max="1038" width="15.85546875" style="1075" customWidth="1"/>
    <col min="1039" max="1039" width="3.85546875" style="1075" customWidth="1"/>
    <col min="1040" max="1040" width="16.42578125" style="1075" customWidth="1"/>
    <col min="1041" max="1041" width="11.28515625" style="1075" customWidth="1"/>
    <col min="1042" max="1042" width="10.28515625" style="1075" customWidth="1"/>
    <col min="1043" max="1043" width="10" style="1075" customWidth="1"/>
    <col min="1044" max="1279" width="9.140625" style="1075"/>
    <col min="1280" max="1280" width="4" style="1075" customWidth="1"/>
    <col min="1281" max="1281" width="15.140625" style="1075" customWidth="1"/>
    <col min="1282" max="1282" width="13.85546875" style="1075" customWidth="1"/>
    <col min="1283" max="1283" width="10.140625" style="1075" customWidth="1"/>
    <col min="1284" max="1284" width="9.140625" style="1075"/>
    <col min="1285" max="1285" width="3.42578125" style="1075" customWidth="1"/>
    <col min="1286" max="1286" width="19.5703125" style="1075" customWidth="1"/>
    <col min="1287" max="1287" width="12.28515625" style="1075" customWidth="1"/>
    <col min="1288" max="1288" width="10.42578125" style="1075" customWidth="1"/>
    <col min="1289" max="1289" width="9.140625" style="1075"/>
    <col min="1290" max="1290" width="3.5703125" style="1075" customWidth="1"/>
    <col min="1291" max="1291" width="16.42578125" style="1075" customWidth="1"/>
    <col min="1292" max="1292" width="11.7109375" style="1075" customWidth="1"/>
    <col min="1293" max="1293" width="10.140625" style="1075" customWidth="1"/>
    <col min="1294" max="1294" width="15.85546875" style="1075" customWidth="1"/>
    <col min="1295" max="1295" width="3.85546875" style="1075" customWidth="1"/>
    <col min="1296" max="1296" width="16.42578125" style="1075" customWidth="1"/>
    <col min="1297" max="1297" width="11.28515625" style="1075" customWidth="1"/>
    <col min="1298" max="1298" width="10.28515625" style="1075" customWidth="1"/>
    <col min="1299" max="1299" width="10" style="1075" customWidth="1"/>
    <col min="1300" max="1535" width="9.140625" style="1075"/>
    <col min="1536" max="1536" width="4" style="1075" customWidth="1"/>
    <col min="1537" max="1537" width="15.140625" style="1075" customWidth="1"/>
    <col min="1538" max="1538" width="13.85546875" style="1075" customWidth="1"/>
    <col min="1539" max="1539" width="10.140625" style="1075" customWidth="1"/>
    <col min="1540" max="1540" width="9.140625" style="1075"/>
    <col min="1541" max="1541" width="3.42578125" style="1075" customWidth="1"/>
    <col min="1542" max="1542" width="19.5703125" style="1075" customWidth="1"/>
    <col min="1543" max="1543" width="12.28515625" style="1075" customWidth="1"/>
    <col min="1544" max="1544" width="10.42578125" style="1075" customWidth="1"/>
    <col min="1545" max="1545" width="9.140625" style="1075"/>
    <col min="1546" max="1546" width="3.5703125" style="1075" customWidth="1"/>
    <col min="1547" max="1547" width="16.42578125" style="1075" customWidth="1"/>
    <col min="1548" max="1548" width="11.7109375" style="1075" customWidth="1"/>
    <col min="1549" max="1549" width="10.140625" style="1075" customWidth="1"/>
    <col min="1550" max="1550" width="15.85546875" style="1075" customWidth="1"/>
    <col min="1551" max="1551" width="3.85546875" style="1075" customWidth="1"/>
    <col min="1552" max="1552" width="16.42578125" style="1075" customWidth="1"/>
    <col min="1553" max="1553" width="11.28515625" style="1075" customWidth="1"/>
    <col min="1554" max="1554" width="10.28515625" style="1075" customWidth="1"/>
    <col min="1555" max="1555" width="10" style="1075" customWidth="1"/>
    <col min="1556" max="1791" width="9.140625" style="1075"/>
    <col min="1792" max="1792" width="4" style="1075" customWidth="1"/>
    <col min="1793" max="1793" width="15.140625" style="1075" customWidth="1"/>
    <col min="1794" max="1794" width="13.85546875" style="1075" customWidth="1"/>
    <col min="1795" max="1795" width="10.140625" style="1075" customWidth="1"/>
    <col min="1796" max="1796" width="9.140625" style="1075"/>
    <col min="1797" max="1797" width="3.42578125" style="1075" customWidth="1"/>
    <col min="1798" max="1798" width="19.5703125" style="1075" customWidth="1"/>
    <col min="1799" max="1799" width="12.28515625" style="1075" customWidth="1"/>
    <col min="1800" max="1800" width="10.42578125" style="1075" customWidth="1"/>
    <col min="1801" max="1801" width="9.140625" style="1075"/>
    <col min="1802" max="1802" width="3.5703125" style="1075" customWidth="1"/>
    <col min="1803" max="1803" width="16.42578125" style="1075" customWidth="1"/>
    <col min="1804" max="1804" width="11.7109375" style="1075" customWidth="1"/>
    <col min="1805" max="1805" width="10.140625" style="1075" customWidth="1"/>
    <col min="1806" max="1806" width="15.85546875" style="1075" customWidth="1"/>
    <col min="1807" max="1807" width="3.85546875" style="1075" customWidth="1"/>
    <col min="1808" max="1808" width="16.42578125" style="1075" customWidth="1"/>
    <col min="1809" max="1809" width="11.28515625" style="1075" customWidth="1"/>
    <col min="1810" max="1810" width="10.28515625" style="1075" customWidth="1"/>
    <col min="1811" max="1811" width="10" style="1075" customWidth="1"/>
    <col min="1812" max="2047" width="9.140625" style="1075"/>
    <col min="2048" max="2048" width="4" style="1075" customWidth="1"/>
    <col min="2049" max="2049" width="15.140625" style="1075" customWidth="1"/>
    <col min="2050" max="2050" width="13.85546875" style="1075" customWidth="1"/>
    <col min="2051" max="2051" width="10.140625" style="1075" customWidth="1"/>
    <col min="2052" max="2052" width="9.140625" style="1075"/>
    <col min="2053" max="2053" width="3.42578125" style="1075" customWidth="1"/>
    <col min="2054" max="2054" width="19.5703125" style="1075" customWidth="1"/>
    <col min="2055" max="2055" width="12.28515625" style="1075" customWidth="1"/>
    <col min="2056" max="2056" width="10.42578125" style="1075" customWidth="1"/>
    <col min="2057" max="2057" width="9.140625" style="1075"/>
    <col min="2058" max="2058" width="3.5703125" style="1075" customWidth="1"/>
    <col min="2059" max="2059" width="16.42578125" style="1075" customWidth="1"/>
    <col min="2060" max="2060" width="11.7109375" style="1075" customWidth="1"/>
    <col min="2061" max="2061" width="10.140625" style="1075" customWidth="1"/>
    <col min="2062" max="2062" width="15.85546875" style="1075" customWidth="1"/>
    <col min="2063" max="2063" width="3.85546875" style="1075" customWidth="1"/>
    <col min="2064" max="2064" width="16.42578125" style="1075" customWidth="1"/>
    <col min="2065" max="2065" width="11.28515625" style="1075" customWidth="1"/>
    <col min="2066" max="2066" width="10.28515625" style="1075" customWidth="1"/>
    <col min="2067" max="2067" width="10" style="1075" customWidth="1"/>
    <col min="2068" max="2303" width="9.140625" style="1075"/>
    <col min="2304" max="2304" width="4" style="1075" customWidth="1"/>
    <col min="2305" max="2305" width="15.140625" style="1075" customWidth="1"/>
    <col min="2306" max="2306" width="13.85546875" style="1075" customWidth="1"/>
    <col min="2307" max="2307" width="10.140625" style="1075" customWidth="1"/>
    <col min="2308" max="2308" width="9.140625" style="1075"/>
    <col min="2309" max="2309" width="3.42578125" style="1075" customWidth="1"/>
    <col min="2310" max="2310" width="19.5703125" style="1075" customWidth="1"/>
    <col min="2311" max="2311" width="12.28515625" style="1075" customWidth="1"/>
    <col min="2312" max="2312" width="10.42578125" style="1075" customWidth="1"/>
    <col min="2313" max="2313" width="9.140625" style="1075"/>
    <col min="2314" max="2314" width="3.5703125" style="1075" customWidth="1"/>
    <col min="2315" max="2315" width="16.42578125" style="1075" customWidth="1"/>
    <col min="2316" max="2316" width="11.7109375" style="1075" customWidth="1"/>
    <col min="2317" max="2317" width="10.140625" style="1075" customWidth="1"/>
    <col min="2318" max="2318" width="15.85546875" style="1075" customWidth="1"/>
    <col min="2319" max="2319" width="3.85546875" style="1075" customWidth="1"/>
    <col min="2320" max="2320" width="16.42578125" style="1075" customWidth="1"/>
    <col min="2321" max="2321" width="11.28515625" style="1075" customWidth="1"/>
    <col min="2322" max="2322" width="10.28515625" style="1075" customWidth="1"/>
    <col min="2323" max="2323" width="10" style="1075" customWidth="1"/>
    <col min="2324" max="2559" width="9.140625" style="1075"/>
    <col min="2560" max="2560" width="4" style="1075" customWidth="1"/>
    <col min="2561" max="2561" width="15.140625" style="1075" customWidth="1"/>
    <col min="2562" max="2562" width="13.85546875" style="1075" customWidth="1"/>
    <col min="2563" max="2563" width="10.140625" style="1075" customWidth="1"/>
    <col min="2564" max="2564" width="9.140625" style="1075"/>
    <col min="2565" max="2565" width="3.42578125" style="1075" customWidth="1"/>
    <col min="2566" max="2566" width="19.5703125" style="1075" customWidth="1"/>
    <col min="2567" max="2567" width="12.28515625" style="1075" customWidth="1"/>
    <col min="2568" max="2568" width="10.42578125" style="1075" customWidth="1"/>
    <col min="2569" max="2569" width="9.140625" style="1075"/>
    <col min="2570" max="2570" width="3.5703125" style="1075" customWidth="1"/>
    <col min="2571" max="2571" width="16.42578125" style="1075" customWidth="1"/>
    <col min="2572" max="2572" width="11.7109375" style="1075" customWidth="1"/>
    <col min="2573" max="2573" width="10.140625" style="1075" customWidth="1"/>
    <col min="2574" max="2574" width="15.85546875" style="1075" customWidth="1"/>
    <col min="2575" max="2575" width="3.85546875" style="1075" customWidth="1"/>
    <col min="2576" max="2576" width="16.42578125" style="1075" customWidth="1"/>
    <col min="2577" max="2577" width="11.28515625" style="1075" customWidth="1"/>
    <col min="2578" max="2578" width="10.28515625" style="1075" customWidth="1"/>
    <col min="2579" max="2579" width="10" style="1075" customWidth="1"/>
    <col min="2580" max="2815" width="9.140625" style="1075"/>
    <col min="2816" max="2816" width="4" style="1075" customWidth="1"/>
    <col min="2817" max="2817" width="15.140625" style="1075" customWidth="1"/>
    <col min="2818" max="2818" width="13.85546875" style="1075" customWidth="1"/>
    <col min="2819" max="2819" width="10.140625" style="1075" customWidth="1"/>
    <col min="2820" max="2820" width="9.140625" style="1075"/>
    <col min="2821" max="2821" width="3.42578125" style="1075" customWidth="1"/>
    <col min="2822" max="2822" width="19.5703125" style="1075" customWidth="1"/>
    <col min="2823" max="2823" width="12.28515625" style="1075" customWidth="1"/>
    <col min="2824" max="2824" width="10.42578125" style="1075" customWidth="1"/>
    <col min="2825" max="2825" width="9.140625" style="1075"/>
    <col min="2826" max="2826" width="3.5703125" style="1075" customWidth="1"/>
    <col min="2827" max="2827" width="16.42578125" style="1075" customWidth="1"/>
    <col min="2828" max="2828" width="11.7109375" style="1075" customWidth="1"/>
    <col min="2829" max="2829" width="10.140625" style="1075" customWidth="1"/>
    <col min="2830" max="2830" width="15.85546875" style="1075" customWidth="1"/>
    <col min="2831" max="2831" width="3.85546875" style="1075" customWidth="1"/>
    <col min="2832" max="2832" width="16.42578125" style="1075" customWidth="1"/>
    <col min="2833" max="2833" width="11.28515625" style="1075" customWidth="1"/>
    <col min="2834" max="2834" width="10.28515625" style="1075" customWidth="1"/>
    <col min="2835" max="2835" width="10" style="1075" customWidth="1"/>
    <col min="2836" max="3071" width="9.140625" style="1075"/>
    <col min="3072" max="3072" width="4" style="1075" customWidth="1"/>
    <col min="3073" max="3073" width="15.140625" style="1075" customWidth="1"/>
    <col min="3074" max="3074" width="13.85546875" style="1075" customWidth="1"/>
    <col min="3075" max="3075" width="10.140625" style="1075" customWidth="1"/>
    <col min="3076" max="3076" width="9.140625" style="1075"/>
    <col min="3077" max="3077" width="3.42578125" style="1075" customWidth="1"/>
    <col min="3078" max="3078" width="19.5703125" style="1075" customWidth="1"/>
    <col min="3079" max="3079" width="12.28515625" style="1075" customWidth="1"/>
    <col min="3080" max="3080" width="10.42578125" style="1075" customWidth="1"/>
    <col min="3081" max="3081" width="9.140625" style="1075"/>
    <col min="3082" max="3082" width="3.5703125" style="1075" customWidth="1"/>
    <col min="3083" max="3083" width="16.42578125" style="1075" customWidth="1"/>
    <col min="3084" max="3084" width="11.7109375" style="1075" customWidth="1"/>
    <col min="3085" max="3085" width="10.140625" style="1075" customWidth="1"/>
    <col min="3086" max="3086" width="15.85546875" style="1075" customWidth="1"/>
    <col min="3087" max="3087" width="3.85546875" style="1075" customWidth="1"/>
    <col min="3088" max="3088" width="16.42578125" style="1075" customWidth="1"/>
    <col min="3089" max="3089" width="11.28515625" style="1075" customWidth="1"/>
    <col min="3090" max="3090" width="10.28515625" style="1075" customWidth="1"/>
    <col min="3091" max="3091" width="10" style="1075" customWidth="1"/>
    <col min="3092" max="3327" width="9.140625" style="1075"/>
    <col min="3328" max="3328" width="4" style="1075" customWidth="1"/>
    <col min="3329" max="3329" width="15.140625" style="1075" customWidth="1"/>
    <col min="3330" max="3330" width="13.85546875" style="1075" customWidth="1"/>
    <col min="3331" max="3331" width="10.140625" style="1075" customWidth="1"/>
    <col min="3332" max="3332" width="9.140625" style="1075"/>
    <col min="3333" max="3333" width="3.42578125" style="1075" customWidth="1"/>
    <col min="3334" max="3334" width="19.5703125" style="1075" customWidth="1"/>
    <col min="3335" max="3335" width="12.28515625" style="1075" customWidth="1"/>
    <col min="3336" max="3336" width="10.42578125" style="1075" customWidth="1"/>
    <col min="3337" max="3337" width="9.140625" style="1075"/>
    <col min="3338" max="3338" width="3.5703125" style="1075" customWidth="1"/>
    <col min="3339" max="3339" width="16.42578125" style="1075" customWidth="1"/>
    <col min="3340" max="3340" width="11.7109375" style="1075" customWidth="1"/>
    <col min="3341" max="3341" width="10.140625" style="1075" customWidth="1"/>
    <col min="3342" max="3342" width="15.85546875" style="1075" customWidth="1"/>
    <col min="3343" max="3343" width="3.85546875" style="1075" customWidth="1"/>
    <col min="3344" max="3344" width="16.42578125" style="1075" customWidth="1"/>
    <col min="3345" max="3345" width="11.28515625" style="1075" customWidth="1"/>
    <col min="3346" max="3346" width="10.28515625" style="1075" customWidth="1"/>
    <col min="3347" max="3347" width="10" style="1075" customWidth="1"/>
    <col min="3348" max="3583" width="9.140625" style="1075"/>
    <col min="3584" max="3584" width="4" style="1075" customWidth="1"/>
    <col min="3585" max="3585" width="15.140625" style="1075" customWidth="1"/>
    <col min="3586" max="3586" width="13.85546875" style="1075" customWidth="1"/>
    <col min="3587" max="3587" width="10.140625" style="1075" customWidth="1"/>
    <col min="3588" max="3588" width="9.140625" style="1075"/>
    <col min="3589" max="3589" width="3.42578125" style="1075" customWidth="1"/>
    <col min="3590" max="3590" width="19.5703125" style="1075" customWidth="1"/>
    <col min="3591" max="3591" width="12.28515625" style="1075" customWidth="1"/>
    <col min="3592" max="3592" width="10.42578125" style="1075" customWidth="1"/>
    <col min="3593" max="3593" width="9.140625" style="1075"/>
    <col min="3594" max="3594" width="3.5703125" style="1075" customWidth="1"/>
    <col min="3595" max="3595" width="16.42578125" style="1075" customWidth="1"/>
    <col min="3596" max="3596" width="11.7109375" style="1075" customWidth="1"/>
    <col min="3597" max="3597" width="10.140625" style="1075" customWidth="1"/>
    <col min="3598" max="3598" width="15.85546875" style="1075" customWidth="1"/>
    <col min="3599" max="3599" width="3.85546875" style="1075" customWidth="1"/>
    <col min="3600" max="3600" width="16.42578125" style="1075" customWidth="1"/>
    <col min="3601" max="3601" width="11.28515625" style="1075" customWidth="1"/>
    <col min="3602" max="3602" width="10.28515625" style="1075" customWidth="1"/>
    <col min="3603" max="3603" width="10" style="1075" customWidth="1"/>
    <col min="3604" max="3839" width="9.140625" style="1075"/>
    <col min="3840" max="3840" width="4" style="1075" customWidth="1"/>
    <col min="3841" max="3841" width="15.140625" style="1075" customWidth="1"/>
    <col min="3842" max="3842" width="13.85546875" style="1075" customWidth="1"/>
    <col min="3843" max="3843" width="10.140625" style="1075" customWidth="1"/>
    <col min="3844" max="3844" width="9.140625" style="1075"/>
    <col min="3845" max="3845" width="3.42578125" style="1075" customWidth="1"/>
    <col min="3846" max="3846" width="19.5703125" style="1075" customWidth="1"/>
    <col min="3847" max="3847" width="12.28515625" style="1075" customWidth="1"/>
    <col min="3848" max="3848" width="10.42578125" style="1075" customWidth="1"/>
    <col min="3849" max="3849" width="9.140625" style="1075"/>
    <col min="3850" max="3850" width="3.5703125" style="1075" customWidth="1"/>
    <col min="3851" max="3851" width="16.42578125" style="1075" customWidth="1"/>
    <col min="3852" max="3852" width="11.7109375" style="1075" customWidth="1"/>
    <col min="3853" max="3853" width="10.140625" style="1075" customWidth="1"/>
    <col min="3854" max="3854" width="15.85546875" style="1075" customWidth="1"/>
    <col min="3855" max="3855" width="3.85546875" style="1075" customWidth="1"/>
    <col min="3856" max="3856" width="16.42578125" style="1075" customWidth="1"/>
    <col min="3857" max="3857" width="11.28515625" style="1075" customWidth="1"/>
    <col min="3858" max="3858" width="10.28515625" style="1075" customWidth="1"/>
    <col min="3859" max="3859" width="10" style="1075" customWidth="1"/>
    <col min="3860" max="4095" width="9.140625" style="1075"/>
    <col min="4096" max="4096" width="4" style="1075" customWidth="1"/>
    <col min="4097" max="4097" width="15.140625" style="1075" customWidth="1"/>
    <col min="4098" max="4098" width="13.85546875" style="1075" customWidth="1"/>
    <col min="4099" max="4099" width="10.140625" style="1075" customWidth="1"/>
    <col min="4100" max="4100" width="9.140625" style="1075"/>
    <col min="4101" max="4101" width="3.42578125" style="1075" customWidth="1"/>
    <col min="4102" max="4102" width="19.5703125" style="1075" customWidth="1"/>
    <col min="4103" max="4103" width="12.28515625" style="1075" customWidth="1"/>
    <col min="4104" max="4104" width="10.42578125" style="1075" customWidth="1"/>
    <col min="4105" max="4105" width="9.140625" style="1075"/>
    <col min="4106" max="4106" width="3.5703125" style="1075" customWidth="1"/>
    <col min="4107" max="4107" width="16.42578125" style="1075" customWidth="1"/>
    <col min="4108" max="4108" width="11.7109375" style="1075" customWidth="1"/>
    <col min="4109" max="4109" width="10.140625" style="1075" customWidth="1"/>
    <col min="4110" max="4110" width="15.85546875" style="1075" customWidth="1"/>
    <col min="4111" max="4111" width="3.85546875" style="1075" customWidth="1"/>
    <col min="4112" max="4112" width="16.42578125" style="1075" customWidth="1"/>
    <col min="4113" max="4113" width="11.28515625" style="1075" customWidth="1"/>
    <col min="4114" max="4114" width="10.28515625" style="1075" customWidth="1"/>
    <col min="4115" max="4115" width="10" style="1075" customWidth="1"/>
    <col min="4116" max="4351" width="9.140625" style="1075"/>
    <col min="4352" max="4352" width="4" style="1075" customWidth="1"/>
    <col min="4353" max="4353" width="15.140625" style="1075" customWidth="1"/>
    <col min="4354" max="4354" width="13.85546875" style="1075" customWidth="1"/>
    <col min="4355" max="4355" width="10.140625" style="1075" customWidth="1"/>
    <col min="4356" max="4356" width="9.140625" style="1075"/>
    <col min="4357" max="4357" width="3.42578125" style="1075" customWidth="1"/>
    <col min="4358" max="4358" width="19.5703125" style="1075" customWidth="1"/>
    <col min="4359" max="4359" width="12.28515625" style="1075" customWidth="1"/>
    <col min="4360" max="4360" width="10.42578125" style="1075" customWidth="1"/>
    <col min="4361" max="4361" width="9.140625" style="1075"/>
    <col min="4362" max="4362" width="3.5703125" style="1075" customWidth="1"/>
    <col min="4363" max="4363" width="16.42578125" style="1075" customWidth="1"/>
    <col min="4364" max="4364" width="11.7109375" style="1075" customWidth="1"/>
    <col min="4365" max="4365" width="10.140625" style="1075" customWidth="1"/>
    <col min="4366" max="4366" width="15.85546875" style="1075" customWidth="1"/>
    <col min="4367" max="4367" width="3.85546875" style="1075" customWidth="1"/>
    <col min="4368" max="4368" width="16.42578125" style="1075" customWidth="1"/>
    <col min="4369" max="4369" width="11.28515625" style="1075" customWidth="1"/>
    <col min="4370" max="4370" width="10.28515625" style="1075" customWidth="1"/>
    <col min="4371" max="4371" width="10" style="1075" customWidth="1"/>
    <col min="4372" max="4607" width="9.140625" style="1075"/>
    <col min="4608" max="4608" width="4" style="1075" customWidth="1"/>
    <col min="4609" max="4609" width="15.140625" style="1075" customWidth="1"/>
    <col min="4610" max="4610" width="13.85546875" style="1075" customWidth="1"/>
    <col min="4611" max="4611" width="10.140625" style="1075" customWidth="1"/>
    <col min="4612" max="4612" width="9.140625" style="1075"/>
    <col min="4613" max="4613" width="3.42578125" style="1075" customWidth="1"/>
    <col min="4614" max="4614" width="19.5703125" style="1075" customWidth="1"/>
    <col min="4615" max="4615" width="12.28515625" style="1075" customWidth="1"/>
    <col min="4616" max="4616" width="10.42578125" style="1075" customWidth="1"/>
    <col min="4617" max="4617" width="9.140625" style="1075"/>
    <col min="4618" max="4618" width="3.5703125" style="1075" customWidth="1"/>
    <col min="4619" max="4619" width="16.42578125" style="1075" customWidth="1"/>
    <col min="4620" max="4620" width="11.7109375" style="1075" customWidth="1"/>
    <col min="4621" max="4621" width="10.140625" style="1075" customWidth="1"/>
    <col min="4622" max="4622" width="15.85546875" style="1075" customWidth="1"/>
    <col min="4623" max="4623" width="3.85546875" style="1075" customWidth="1"/>
    <col min="4624" max="4624" width="16.42578125" style="1075" customWidth="1"/>
    <col min="4625" max="4625" width="11.28515625" style="1075" customWidth="1"/>
    <col min="4626" max="4626" width="10.28515625" style="1075" customWidth="1"/>
    <col min="4627" max="4627" width="10" style="1075" customWidth="1"/>
    <col min="4628" max="4863" width="9.140625" style="1075"/>
    <col min="4864" max="4864" width="4" style="1075" customWidth="1"/>
    <col min="4865" max="4865" width="15.140625" style="1075" customWidth="1"/>
    <col min="4866" max="4866" width="13.85546875" style="1075" customWidth="1"/>
    <col min="4867" max="4867" width="10.140625" style="1075" customWidth="1"/>
    <col min="4868" max="4868" width="9.140625" style="1075"/>
    <col min="4869" max="4869" width="3.42578125" style="1075" customWidth="1"/>
    <col min="4870" max="4870" width="19.5703125" style="1075" customWidth="1"/>
    <col min="4871" max="4871" width="12.28515625" style="1075" customWidth="1"/>
    <col min="4872" max="4872" width="10.42578125" style="1075" customWidth="1"/>
    <col min="4873" max="4873" width="9.140625" style="1075"/>
    <col min="4874" max="4874" width="3.5703125" style="1075" customWidth="1"/>
    <col min="4875" max="4875" width="16.42578125" style="1075" customWidth="1"/>
    <col min="4876" max="4876" width="11.7109375" style="1075" customWidth="1"/>
    <col min="4877" max="4877" width="10.140625" style="1075" customWidth="1"/>
    <col min="4878" max="4878" width="15.85546875" style="1075" customWidth="1"/>
    <col min="4879" max="4879" width="3.85546875" style="1075" customWidth="1"/>
    <col min="4880" max="4880" width="16.42578125" style="1075" customWidth="1"/>
    <col min="4881" max="4881" width="11.28515625" style="1075" customWidth="1"/>
    <col min="4882" max="4882" width="10.28515625" style="1075" customWidth="1"/>
    <col min="4883" max="4883" width="10" style="1075" customWidth="1"/>
    <col min="4884" max="5119" width="9.140625" style="1075"/>
    <col min="5120" max="5120" width="4" style="1075" customWidth="1"/>
    <col min="5121" max="5121" width="15.140625" style="1075" customWidth="1"/>
    <col min="5122" max="5122" width="13.85546875" style="1075" customWidth="1"/>
    <col min="5123" max="5123" width="10.140625" style="1075" customWidth="1"/>
    <col min="5124" max="5124" width="9.140625" style="1075"/>
    <col min="5125" max="5125" width="3.42578125" style="1075" customWidth="1"/>
    <col min="5126" max="5126" width="19.5703125" style="1075" customWidth="1"/>
    <col min="5127" max="5127" width="12.28515625" style="1075" customWidth="1"/>
    <col min="5128" max="5128" width="10.42578125" style="1075" customWidth="1"/>
    <col min="5129" max="5129" width="9.140625" style="1075"/>
    <col min="5130" max="5130" width="3.5703125" style="1075" customWidth="1"/>
    <col min="5131" max="5131" width="16.42578125" style="1075" customWidth="1"/>
    <col min="5132" max="5132" width="11.7109375" style="1075" customWidth="1"/>
    <col min="5133" max="5133" width="10.140625" style="1075" customWidth="1"/>
    <col min="5134" max="5134" width="15.85546875" style="1075" customWidth="1"/>
    <col min="5135" max="5135" width="3.85546875" style="1075" customWidth="1"/>
    <col min="5136" max="5136" width="16.42578125" style="1075" customWidth="1"/>
    <col min="5137" max="5137" width="11.28515625" style="1075" customWidth="1"/>
    <col min="5138" max="5138" width="10.28515625" style="1075" customWidth="1"/>
    <col min="5139" max="5139" width="10" style="1075" customWidth="1"/>
    <col min="5140" max="5375" width="9.140625" style="1075"/>
    <col min="5376" max="5376" width="4" style="1075" customWidth="1"/>
    <col min="5377" max="5377" width="15.140625" style="1075" customWidth="1"/>
    <col min="5378" max="5378" width="13.85546875" style="1075" customWidth="1"/>
    <col min="5379" max="5379" width="10.140625" style="1075" customWidth="1"/>
    <col min="5380" max="5380" width="9.140625" style="1075"/>
    <col min="5381" max="5381" width="3.42578125" style="1075" customWidth="1"/>
    <col min="5382" max="5382" width="19.5703125" style="1075" customWidth="1"/>
    <col min="5383" max="5383" width="12.28515625" style="1075" customWidth="1"/>
    <col min="5384" max="5384" width="10.42578125" style="1075" customWidth="1"/>
    <col min="5385" max="5385" width="9.140625" style="1075"/>
    <col min="5386" max="5386" width="3.5703125" style="1075" customWidth="1"/>
    <col min="5387" max="5387" width="16.42578125" style="1075" customWidth="1"/>
    <col min="5388" max="5388" width="11.7109375" style="1075" customWidth="1"/>
    <col min="5389" max="5389" width="10.140625" style="1075" customWidth="1"/>
    <col min="5390" max="5390" width="15.85546875" style="1075" customWidth="1"/>
    <col min="5391" max="5391" width="3.85546875" style="1075" customWidth="1"/>
    <col min="5392" max="5392" width="16.42578125" style="1075" customWidth="1"/>
    <col min="5393" max="5393" width="11.28515625" style="1075" customWidth="1"/>
    <col min="5394" max="5394" width="10.28515625" style="1075" customWidth="1"/>
    <col min="5395" max="5395" width="10" style="1075" customWidth="1"/>
    <col min="5396" max="5631" width="9.140625" style="1075"/>
    <col min="5632" max="5632" width="4" style="1075" customWidth="1"/>
    <col min="5633" max="5633" width="15.140625" style="1075" customWidth="1"/>
    <col min="5634" max="5634" width="13.85546875" style="1075" customWidth="1"/>
    <col min="5635" max="5635" width="10.140625" style="1075" customWidth="1"/>
    <col min="5636" max="5636" width="9.140625" style="1075"/>
    <col min="5637" max="5637" width="3.42578125" style="1075" customWidth="1"/>
    <col min="5638" max="5638" width="19.5703125" style="1075" customWidth="1"/>
    <col min="5639" max="5639" width="12.28515625" style="1075" customWidth="1"/>
    <col min="5640" max="5640" width="10.42578125" style="1075" customWidth="1"/>
    <col min="5641" max="5641" width="9.140625" style="1075"/>
    <col min="5642" max="5642" width="3.5703125" style="1075" customWidth="1"/>
    <col min="5643" max="5643" width="16.42578125" style="1075" customWidth="1"/>
    <col min="5644" max="5644" width="11.7109375" style="1075" customWidth="1"/>
    <col min="5645" max="5645" width="10.140625" style="1075" customWidth="1"/>
    <col min="5646" max="5646" width="15.85546875" style="1075" customWidth="1"/>
    <col min="5647" max="5647" width="3.85546875" style="1075" customWidth="1"/>
    <col min="5648" max="5648" width="16.42578125" style="1075" customWidth="1"/>
    <col min="5649" max="5649" width="11.28515625" style="1075" customWidth="1"/>
    <col min="5650" max="5650" width="10.28515625" style="1075" customWidth="1"/>
    <col min="5651" max="5651" width="10" style="1075" customWidth="1"/>
    <col min="5652" max="5887" width="9.140625" style="1075"/>
    <col min="5888" max="5888" width="4" style="1075" customWidth="1"/>
    <col min="5889" max="5889" width="15.140625" style="1075" customWidth="1"/>
    <col min="5890" max="5890" width="13.85546875" style="1075" customWidth="1"/>
    <col min="5891" max="5891" width="10.140625" style="1075" customWidth="1"/>
    <col min="5892" max="5892" width="9.140625" style="1075"/>
    <col min="5893" max="5893" width="3.42578125" style="1075" customWidth="1"/>
    <col min="5894" max="5894" width="19.5703125" style="1075" customWidth="1"/>
    <col min="5895" max="5895" width="12.28515625" style="1075" customWidth="1"/>
    <col min="5896" max="5896" width="10.42578125" style="1075" customWidth="1"/>
    <col min="5897" max="5897" width="9.140625" style="1075"/>
    <col min="5898" max="5898" width="3.5703125" style="1075" customWidth="1"/>
    <col min="5899" max="5899" width="16.42578125" style="1075" customWidth="1"/>
    <col min="5900" max="5900" width="11.7109375" style="1075" customWidth="1"/>
    <col min="5901" max="5901" width="10.140625" style="1075" customWidth="1"/>
    <col min="5902" max="5902" width="15.85546875" style="1075" customWidth="1"/>
    <col min="5903" max="5903" width="3.85546875" style="1075" customWidth="1"/>
    <col min="5904" max="5904" width="16.42578125" style="1075" customWidth="1"/>
    <col min="5905" max="5905" width="11.28515625" style="1075" customWidth="1"/>
    <col min="5906" max="5906" width="10.28515625" style="1075" customWidth="1"/>
    <col min="5907" max="5907" width="10" style="1075" customWidth="1"/>
    <col min="5908" max="6143" width="9.140625" style="1075"/>
    <col min="6144" max="6144" width="4" style="1075" customWidth="1"/>
    <col min="6145" max="6145" width="15.140625" style="1075" customWidth="1"/>
    <col min="6146" max="6146" width="13.85546875" style="1075" customWidth="1"/>
    <col min="6147" max="6147" width="10.140625" style="1075" customWidth="1"/>
    <col min="6148" max="6148" width="9.140625" style="1075"/>
    <col min="6149" max="6149" width="3.42578125" style="1075" customWidth="1"/>
    <col min="6150" max="6150" width="19.5703125" style="1075" customWidth="1"/>
    <col min="6151" max="6151" width="12.28515625" style="1075" customWidth="1"/>
    <col min="6152" max="6152" width="10.42578125" style="1075" customWidth="1"/>
    <col min="6153" max="6153" width="9.140625" style="1075"/>
    <col min="6154" max="6154" width="3.5703125" style="1075" customWidth="1"/>
    <col min="6155" max="6155" width="16.42578125" style="1075" customWidth="1"/>
    <col min="6156" max="6156" width="11.7109375" style="1075" customWidth="1"/>
    <col min="6157" max="6157" width="10.140625" style="1075" customWidth="1"/>
    <col min="6158" max="6158" width="15.85546875" style="1075" customWidth="1"/>
    <col min="6159" max="6159" width="3.85546875" style="1075" customWidth="1"/>
    <col min="6160" max="6160" width="16.42578125" style="1075" customWidth="1"/>
    <col min="6161" max="6161" width="11.28515625" style="1075" customWidth="1"/>
    <col min="6162" max="6162" width="10.28515625" style="1075" customWidth="1"/>
    <col min="6163" max="6163" width="10" style="1075" customWidth="1"/>
    <col min="6164" max="6399" width="9.140625" style="1075"/>
    <col min="6400" max="6400" width="4" style="1075" customWidth="1"/>
    <col min="6401" max="6401" width="15.140625" style="1075" customWidth="1"/>
    <col min="6402" max="6402" width="13.85546875" style="1075" customWidth="1"/>
    <col min="6403" max="6403" width="10.140625" style="1075" customWidth="1"/>
    <col min="6404" max="6404" width="9.140625" style="1075"/>
    <col min="6405" max="6405" width="3.42578125" style="1075" customWidth="1"/>
    <col min="6406" max="6406" width="19.5703125" style="1075" customWidth="1"/>
    <col min="6407" max="6407" width="12.28515625" style="1075" customWidth="1"/>
    <col min="6408" max="6408" width="10.42578125" style="1075" customWidth="1"/>
    <col min="6409" max="6409" width="9.140625" style="1075"/>
    <col min="6410" max="6410" width="3.5703125" style="1075" customWidth="1"/>
    <col min="6411" max="6411" width="16.42578125" style="1075" customWidth="1"/>
    <col min="6412" max="6412" width="11.7109375" style="1075" customWidth="1"/>
    <col min="6413" max="6413" width="10.140625" style="1075" customWidth="1"/>
    <col min="6414" max="6414" width="15.85546875" style="1075" customWidth="1"/>
    <col min="6415" max="6415" width="3.85546875" style="1075" customWidth="1"/>
    <col min="6416" max="6416" width="16.42578125" style="1075" customWidth="1"/>
    <col min="6417" max="6417" width="11.28515625" style="1075" customWidth="1"/>
    <col min="6418" max="6418" width="10.28515625" style="1075" customWidth="1"/>
    <col min="6419" max="6419" width="10" style="1075" customWidth="1"/>
    <col min="6420" max="6655" width="9.140625" style="1075"/>
    <col min="6656" max="6656" width="4" style="1075" customWidth="1"/>
    <col min="6657" max="6657" width="15.140625" style="1075" customWidth="1"/>
    <col min="6658" max="6658" width="13.85546875" style="1075" customWidth="1"/>
    <col min="6659" max="6659" width="10.140625" style="1075" customWidth="1"/>
    <col min="6660" max="6660" width="9.140625" style="1075"/>
    <col min="6661" max="6661" width="3.42578125" style="1075" customWidth="1"/>
    <col min="6662" max="6662" width="19.5703125" style="1075" customWidth="1"/>
    <col min="6663" max="6663" width="12.28515625" style="1075" customWidth="1"/>
    <col min="6664" max="6664" width="10.42578125" style="1075" customWidth="1"/>
    <col min="6665" max="6665" width="9.140625" style="1075"/>
    <col min="6666" max="6666" width="3.5703125" style="1075" customWidth="1"/>
    <col min="6667" max="6667" width="16.42578125" style="1075" customWidth="1"/>
    <col min="6668" max="6668" width="11.7109375" style="1075" customWidth="1"/>
    <col min="6669" max="6669" width="10.140625" style="1075" customWidth="1"/>
    <col min="6670" max="6670" width="15.85546875" style="1075" customWidth="1"/>
    <col min="6671" max="6671" width="3.85546875" style="1075" customWidth="1"/>
    <col min="6672" max="6672" width="16.42578125" style="1075" customWidth="1"/>
    <col min="6673" max="6673" width="11.28515625" style="1075" customWidth="1"/>
    <col min="6674" max="6674" width="10.28515625" style="1075" customWidth="1"/>
    <col min="6675" max="6675" width="10" style="1075" customWidth="1"/>
    <col min="6676" max="6911" width="9.140625" style="1075"/>
    <col min="6912" max="6912" width="4" style="1075" customWidth="1"/>
    <col min="6913" max="6913" width="15.140625" style="1075" customWidth="1"/>
    <col min="6914" max="6914" width="13.85546875" style="1075" customWidth="1"/>
    <col min="6915" max="6915" width="10.140625" style="1075" customWidth="1"/>
    <col min="6916" max="6916" width="9.140625" style="1075"/>
    <col min="6917" max="6917" width="3.42578125" style="1075" customWidth="1"/>
    <col min="6918" max="6918" width="19.5703125" style="1075" customWidth="1"/>
    <col min="6919" max="6919" width="12.28515625" style="1075" customWidth="1"/>
    <col min="6920" max="6920" width="10.42578125" style="1075" customWidth="1"/>
    <col min="6921" max="6921" width="9.140625" style="1075"/>
    <col min="6922" max="6922" width="3.5703125" style="1075" customWidth="1"/>
    <col min="6923" max="6923" width="16.42578125" style="1075" customWidth="1"/>
    <col min="6924" max="6924" width="11.7109375" style="1075" customWidth="1"/>
    <col min="6925" max="6925" width="10.140625" style="1075" customWidth="1"/>
    <col min="6926" max="6926" width="15.85546875" style="1075" customWidth="1"/>
    <col min="6927" max="6927" width="3.85546875" style="1075" customWidth="1"/>
    <col min="6928" max="6928" width="16.42578125" style="1075" customWidth="1"/>
    <col min="6929" max="6929" width="11.28515625" style="1075" customWidth="1"/>
    <col min="6930" max="6930" width="10.28515625" style="1075" customWidth="1"/>
    <col min="6931" max="6931" width="10" style="1075" customWidth="1"/>
    <col min="6932" max="7167" width="9.140625" style="1075"/>
    <col min="7168" max="7168" width="4" style="1075" customWidth="1"/>
    <col min="7169" max="7169" width="15.140625" style="1075" customWidth="1"/>
    <col min="7170" max="7170" width="13.85546875" style="1075" customWidth="1"/>
    <col min="7171" max="7171" width="10.140625" style="1075" customWidth="1"/>
    <col min="7172" max="7172" width="9.140625" style="1075"/>
    <col min="7173" max="7173" width="3.42578125" style="1075" customWidth="1"/>
    <col min="7174" max="7174" width="19.5703125" style="1075" customWidth="1"/>
    <col min="7175" max="7175" width="12.28515625" style="1075" customWidth="1"/>
    <col min="7176" max="7176" width="10.42578125" style="1075" customWidth="1"/>
    <col min="7177" max="7177" width="9.140625" style="1075"/>
    <col min="7178" max="7178" width="3.5703125" style="1075" customWidth="1"/>
    <col min="7179" max="7179" width="16.42578125" style="1075" customWidth="1"/>
    <col min="7180" max="7180" width="11.7109375" style="1075" customWidth="1"/>
    <col min="7181" max="7181" width="10.140625" style="1075" customWidth="1"/>
    <col min="7182" max="7182" width="15.85546875" style="1075" customWidth="1"/>
    <col min="7183" max="7183" width="3.85546875" style="1075" customWidth="1"/>
    <col min="7184" max="7184" width="16.42578125" style="1075" customWidth="1"/>
    <col min="7185" max="7185" width="11.28515625" style="1075" customWidth="1"/>
    <col min="7186" max="7186" width="10.28515625" style="1075" customWidth="1"/>
    <col min="7187" max="7187" width="10" style="1075" customWidth="1"/>
    <col min="7188" max="7423" width="9.140625" style="1075"/>
    <col min="7424" max="7424" width="4" style="1075" customWidth="1"/>
    <col min="7425" max="7425" width="15.140625" style="1075" customWidth="1"/>
    <col min="7426" max="7426" width="13.85546875" style="1075" customWidth="1"/>
    <col min="7427" max="7427" width="10.140625" style="1075" customWidth="1"/>
    <col min="7428" max="7428" width="9.140625" style="1075"/>
    <col min="7429" max="7429" width="3.42578125" style="1075" customWidth="1"/>
    <col min="7430" max="7430" width="19.5703125" style="1075" customWidth="1"/>
    <col min="7431" max="7431" width="12.28515625" style="1075" customWidth="1"/>
    <col min="7432" max="7432" width="10.42578125" style="1075" customWidth="1"/>
    <col min="7433" max="7433" width="9.140625" style="1075"/>
    <col min="7434" max="7434" width="3.5703125" style="1075" customWidth="1"/>
    <col min="7435" max="7435" width="16.42578125" style="1075" customWidth="1"/>
    <col min="7436" max="7436" width="11.7109375" style="1075" customWidth="1"/>
    <col min="7437" max="7437" width="10.140625" style="1075" customWidth="1"/>
    <col min="7438" max="7438" width="15.85546875" style="1075" customWidth="1"/>
    <col min="7439" max="7439" width="3.85546875" style="1075" customWidth="1"/>
    <col min="7440" max="7440" width="16.42578125" style="1075" customWidth="1"/>
    <col min="7441" max="7441" width="11.28515625" style="1075" customWidth="1"/>
    <col min="7442" max="7442" width="10.28515625" style="1075" customWidth="1"/>
    <col min="7443" max="7443" width="10" style="1075" customWidth="1"/>
    <col min="7444" max="7679" width="9.140625" style="1075"/>
    <col min="7680" max="7680" width="4" style="1075" customWidth="1"/>
    <col min="7681" max="7681" width="15.140625" style="1075" customWidth="1"/>
    <col min="7682" max="7682" width="13.85546875" style="1075" customWidth="1"/>
    <col min="7683" max="7683" width="10.140625" style="1075" customWidth="1"/>
    <col min="7684" max="7684" width="9.140625" style="1075"/>
    <col min="7685" max="7685" width="3.42578125" style="1075" customWidth="1"/>
    <col min="7686" max="7686" width="19.5703125" style="1075" customWidth="1"/>
    <col min="7687" max="7687" width="12.28515625" style="1075" customWidth="1"/>
    <col min="7688" max="7688" width="10.42578125" style="1075" customWidth="1"/>
    <col min="7689" max="7689" width="9.140625" style="1075"/>
    <col min="7690" max="7690" width="3.5703125" style="1075" customWidth="1"/>
    <col min="7691" max="7691" width="16.42578125" style="1075" customWidth="1"/>
    <col min="7692" max="7692" width="11.7109375" style="1075" customWidth="1"/>
    <col min="7693" max="7693" width="10.140625" style="1075" customWidth="1"/>
    <col min="7694" max="7694" width="15.85546875" style="1075" customWidth="1"/>
    <col min="7695" max="7695" width="3.85546875" style="1075" customWidth="1"/>
    <col min="7696" max="7696" width="16.42578125" style="1075" customWidth="1"/>
    <col min="7697" max="7697" width="11.28515625" style="1075" customWidth="1"/>
    <col min="7698" max="7698" width="10.28515625" style="1075" customWidth="1"/>
    <col min="7699" max="7699" width="10" style="1075" customWidth="1"/>
    <col min="7700" max="7935" width="9.140625" style="1075"/>
    <col min="7936" max="7936" width="4" style="1075" customWidth="1"/>
    <col min="7937" max="7937" width="15.140625" style="1075" customWidth="1"/>
    <col min="7938" max="7938" width="13.85546875" style="1075" customWidth="1"/>
    <col min="7939" max="7939" width="10.140625" style="1075" customWidth="1"/>
    <col min="7940" max="7940" width="9.140625" style="1075"/>
    <col min="7941" max="7941" width="3.42578125" style="1075" customWidth="1"/>
    <col min="7942" max="7942" width="19.5703125" style="1075" customWidth="1"/>
    <col min="7943" max="7943" width="12.28515625" style="1075" customWidth="1"/>
    <col min="7944" max="7944" width="10.42578125" style="1075" customWidth="1"/>
    <col min="7945" max="7945" width="9.140625" style="1075"/>
    <col min="7946" max="7946" width="3.5703125" style="1075" customWidth="1"/>
    <col min="7947" max="7947" width="16.42578125" style="1075" customWidth="1"/>
    <col min="7948" max="7948" width="11.7109375" style="1075" customWidth="1"/>
    <col min="7949" max="7949" width="10.140625" style="1075" customWidth="1"/>
    <col min="7950" max="7950" width="15.85546875" style="1075" customWidth="1"/>
    <col min="7951" max="7951" width="3.85546875" style="1075" customWidth="1"/>
    <col min="7952" max="7952" width="16.42578125" style="1075" customWidth="1"/>
    <col min="7953" max="7953" width="11.28515625" style="1075" customWidth="1"/>
    <col min="7954" max="7954" width="10.28515625" style="1075" customWidth="1"/>
    <col min="7955" max="7955" width="10" style="1075" customWidth="1"/>
    <col min="7956" max="8191" width="9.140625" style="1075"/>
    <col min="8192" max="8192" width="4" style="1075" customWidth="1"/>
    <col min="8193" max="8193" width="15.140625" style="1075" customWidth="1"/>
    <col min="8194" max="8194" width="13.85546875" style="1075" customWidth="1"/>
    <col min="8195" max="8195" width="10.140625" style="1075" customWidth="1"/>
    <col min="8196" max="8196" width="9.140625" style="1075"/>
    <col min="8197" max="8197" width="3.42578125" style="1075" customWidth="1"/>
    <col min="8198" max="8198" width="19.5703125" style="1075" customWidth="1"/>
    <col min="8199" max="8199" width="12.28515625" style="1075" customWidth="1"/>
    <col min="8200" max="8200" width="10.42578125" style="1075" customWidth="1"/>
    <col min="8201" max="8201" width="9.140625" style="1075"/>
    <col min="8202" max="8202" width="3.5703125" style="1075" customWidth="1"/>
    <col min="8203" max="8203" width="16.42578125" style="1075" customWidth="1"/>
    <col min="8204" max="8204" width="11.7109375" style="1075" customWidth="1"/>
    <col min="8205" max="8205" width="10.140625" style="1075" customWidth="1"/>
    <col min="8206" max="8206" width="15.85546875" style="1075" customWidth="1"/>
    <col min="8207" max="8207" width="3.85546875" style="1075" customWidth="1"/>
    <col min="8208" max="8208" width="16.42578125" style="1075" customWidth="1"/>
    <col min="8209" max="8209" width="11.28515625" style="1075" customWidth="1"/>
    <col min="8210" max="8210" width="10.28515625" style="1075" customWidth="1"/>
    <col min="8211" max="8211" width="10" style="1075" customWidth="1"/>
    <col min="8212" max="8447" width="9.140625" style="1075"/>
    <col min="8448" max="8448" width="4" style="1075" customWidth="1"/>
    <col min="8449" max="8449" width="15.140625" style="1075" customWidth="1"/>
    <col min="8450" max="8450" width="13.85546875" style="1075" customWidth="1"/>
    <col min="8451" max="8451" width="10.140625" style="1075" customWidth="1"/>
    <col min="8452" max="8452" width="9.140625" style="1075"/>
    <col min="8453" max="8453" width="3.42578125" style="1075" customWidth="1"/>
    <col min="8454" max="8454" width="19.5703125" style="1075" customWidth="1"/>
    <col min="8455" max="8455" width="12.28515625" style="1075" customWidth="1"/>
    <col min="8456" max="8456" width="10.42578125" style="1075" customWidth="1"/>
    <col min="8457" max="8457" width="9.140625" style="1075"/>
    <col min="8458" max="8458" width="3.5703125" style="1075" customWidth="1"/>
    <col min="8459" max="8459" width="16.42578125" style="1075" customWidth="1"/>
    <col min="8460" max="8460" width="11.7109375" style="1075" customWidth="1"/>
    <col min="8461" max="8461" width="10.140625" style="1075" customWidth="1"/>
    <col min="8462" max="8462" width="15.85546875" style="1075" customWidth="1"/>
    <col min="8463" max="8463" width="3.85546875" style="1075" customWidth="1"/>
    <col min="8464" max="8464" width="16.42578125" style="1075" customWidth="1"/>
    <col min="8465" max="8465" width="11.28515625" style="1075" customWidth="1"/>
    <col min="8466" max="8466" width="10.28515625" style="1075" customWidth="1"/>
    <col min="8467" max="8467" width="10" style="1075" customWidth="1"/>
    <col min="8468" max="8703" width="9.140625" style="1075"/>
    <col min="8704" max="8704" width="4" style="1075" customWidth="1"/>
    <col min="8705" max="8705" width="15.140625" style="1075" customWidth="1"/>
    <col min="8706" max="8706" width="13.85546875" style="1075" customWidth="1"/>
    <col min="8707" max="8707" width="10.140625" style="1075" customWidth="1"/>
    <col min="8708" max="8708" width="9.140625" style="1075"/>
    <col min="8709" max="8709" width="3.42578125" style="1075" customWidth="1"/>
    <col min="8710" max="8710" width="19.5703125" style="1075" customWidth="1"/>
    <col min="8711" max="8711" width="12.28515625" style="1075" customWidth="1"/>
    <col min="8712" max="8712" width="10.42578125" style="1075" customWidth="1"/>
    <col min="8713" max="8713" width="9.140625" style="1075"/>
    <col min="8714" max="8714" width="3.5703125" style="1075" customWidth="1"/>
    <col min="8715" max="8715" width="16.42578125" style="1075" customWidth="1"/>
    <col min="8716" max="8716" width="11.7109375" style="1075" customWidth="1"/>
    <col min="8717" max="8717" width="10.140625" style="1075" customWidth="1"/>
    <col min="8718" max="8718" width="15.85546875" style="1075" customWidth="1"/>
    <col min="8719" max="8719" width="3.85546875" style="1075" customWidth="1"/>
    <col min="8720" max="8720" width="16.42578125" style="1075" customWidth="1"/>
    <col min="8721" max="8721" width="11.28515625" style="1075" customWidth="1"/>
    <col min="8722" max="8722" width="10.28515625" style="1075" customWidth="1"/>
    <col min="8723" max="8723" width="10" style="1075" customWidth="1"/>
    <col min="8724" max="8959" width="9.140625" style="1075"/>
    <col min="8960" max="8960" width="4" style="1075" customWidth="1"/>
    <col min="8961" max="8961" width="15.140625" style="1075" customWidth="1"/>
    <col min="8962" max="8962" width="13.85546875" style="1075" customWidth="1"/>
    <col min="8963" max="8963" width="10.140625" style="1075" customWidth="1"/>
    <col min="8964" max="8964" width="9.140625" style="1075"/>
    <col min="8965" max="8965" width="3.42578125" style="1075" customWidth="1"/>
    <col min="8966" max="8966" width="19.5703125" style="1075" customWidth="1"/>
    <col min="8967" max="8967" width="12.28515625" style="1075" customWidth="1"/>
    <col min="8968" max="8968" width="10.42578125" style="1075" customWidth="1"/>
    <col min="8969" max="8969" width="9.140625" style="1075"/>
    <col min="8970" max="8970" width="3.5703125" style="1075" customWidth="1"/>
    <col min="8971" max="8971" width="16.42578125" style="1075" customWidth="1"/>
    <col min="8972" max="8972" width="11.7109375" style="1075" customWidth="1"/>
    <col min="8973" max="8973" width="10.140625" style="1075" customWidth="1"/>
    <col min="8974" max="8974" width="15.85546875" style="1075" customWidth="1"/>
    <col min="8975" max="8975" width="3.85546875" style="1075" customWidth="1"/>
    <col min="8976" max="8976" width="16.42578125" style="1075" customWidth="1"/>
    <col min="8977" max="8977" width="11.28515625" style="1075" customWidth="1"/>
    <col min="8978" max="8978" width="10.28515625" style="1075" customWidth="1"/>
    <col min="8979" max="8979" width="10" style="1075" customWidth="1"/>
    <col min="8980" max="9215" width="9.140625" style="1075"/>
    <col min="9216" max="9216" width="4" style="1075" customWidth="1"/>
    <col min="9217" max="9217" width="15.140625" style="1075" customWidth="1"/>
    <col min="9218" max="9218" width="13.85546875" style="1075" customWidth="1"/>
    <col min="9219" max="9219" width="10.140625" style="1075" customWidth="1"/>
    <col min="9220" max="9220" width="9.140625" style="1075"/>
    <col min="9221" max="9221" width="3.42578125" style="1075" customWidth="1"/>
    <col min="9222" max="9222" width="19.5703125" style="1075" customWidth="1"/>
    <col min="9223" max="9223" width="12.28515625" style="1075" customWidth="1"/>
    <col min="9224" max="9224" width="10.42578125" style="1075" customWidth="1"/>
    <col min="9225" max="9225" width="9.140625" style="1075"/>
    <col min="9226" max="9226" width="3.5703125" style="1075" customWidth="1"/>
    <col min="9227" max="9227" width="16.42578125" style="1075" customWidth="1"/>
    <col min="9228" max="9228" width="11.7109375" style="1075" customWidth="1"/>
    <col min="9229" max="9229" width="10.140625" style="1075" customWidth="1"/>
    <col min="9230" max="9230" width="15.85546875" style="1075" customWidth="1"/>
    <col min="9231" max="9231" width="3.85546875" style="1075" customWidth="1"/>
    <col min="9232" max="9232" width="16.42578125" style="1075" customWidth="1"/>
    <col min="9233" max="9233" width="11.28515625" style="1075" customWidth="1"/>
    <col min="9234" max="9234" width="10.28515625" style="1075" customWidth="1"/>
    <col min="9235" max="9235" width="10" style="1075" customWidth="1"/>
    <col min="9236" max="9471" width="9.140625" style="1075"/>
    <col min="9472" max="9472" width="4" style="1075" customWidth="1"/>
    <col min="9473" max="9473" width="15.140625" style="1075" customWidth="1"/>
    <col min="9474" max="9474" width="13.85546875" style="1075" customWidth="1"/>
    <col min="9475" max="9475" width="10.140625" style="1075" customWidth="1"/>
    <col min="9476" max="9476" width="9.140625" style="1075"/>
    <col min="9477" max="9477" width="3.42578125" style="1075" customWidth="1"/>
    <col min="9478" max="9478" width="19.5703125" style="1075" customWidth="1"/>
    <col min="9479" max="9479" width="12.28515625" style="1075" customWidth="1"/>
    <col min="9480" max="9480" width="10.42578125" style="1075" customWidth="1"/>
    <col min="9481" max="9481" width="9.140625" style="1075"/>
    <col min="9482" max="9482" width="3.5703125" style="1075" customWidth="1"/>
    <col min="9483" max="9483" width="16.42578125" style="1075" customWidth="1"/>
    <col min="9484" max="9484" width="11.7109375" style="1075" customWidth="1"/>
    <col min="9485" max="9485" width="10.140625" style="1075" customWidth="1"/>
    <col min="9486" max="9486" width="15.85546875" style="1075" customWidth="1"/>
    <col min="9487" max="9487" width="3.85546875" style="1075" customWidth="1"/>
    <col min="9488" max="9488" width="16.42578125" style="1075" customWidth="1"/>
    <col min="9489" max="9489" width="11.28515625" style="1075" customWidth="1"/>
    <col min="9490" max="9490" width="10.28515625" style="1075" customWidth="1"/>
    <col min="9491" max="9491" width="10" style="1075" customWidth="1"/>
    <col min="9492" max="9727" width="9.140625" style="1075"/>
    <col min="9728" max="9728" width="4" style="1075" customWidth="1"/>
    <col min="9729" max="9729" width="15.140625" style="1075" customWidth="1"/>
    <col min="9730" max="9730" width="13.85546875" style="1075" customWidth="1"/>
    <col min="9731" max="9731" width="10.140625" style="1075" customWidth="1"/>
    <col min="9732" max="9732" width="9.140625" style="1075"/>
    <col min="9733" max="9733" width="3.42578125" style="1075" customWidth="1"/>
    <col min="9734" max="9734" width="19.5703125" style="1075" customWidth="1"/>
    <col min="9735" max="9735" width="12.28515625" style="1075" customWidth="1"/>
    <col min="9736" max="9736" width="10.42578125" style="1075" customWidth="1"/>
    <col min="9737" max="9737" width="9.140625" style="1075"/>
    <col min="9738" max="9738" width="3.5703125" style="1075" customWidth="1"/>
    <col min="9739" max="9739" width="16.42578125" style="1075" customWidth="1"/>
    <col min="9740" max="9740" width="11.7109375" style="1075" customWidth="1"/>
    <col min="9741" max="9741" width="10.140625" style="1075" customWidth="1"/>
    <col min="9742" max="9742" width="15.85546875" style="1075" customWidth="1"/>
    <col min="9743" max="9743" width="3.85546875" style="1075" customWidth="1"/>
    <col min="9744" max="9744" width="16.42578125" style="1075" customWidth="1"/>
    <col min="9745" max="9745" width="11.28515625" style="1075" customWidth="1"/>
    <col min="9746" max="9746" width="10.28515625" style="1075" customWidth="1"/>
    <col min="9747" max="9747" width="10" style="1075" customWidth="1"/>
    <col min="9748" max="9983" width="9.140625" style="1075"/>
    <col min="9984" max="9984" width="4" style="1075" customWidth="1"/>
    <col min="9985" max="9985" width="15.140625" style="1075" customWidth="1"/>
    <col min="9986" max="9986" width="13.85546875" style="1075" customWidth="1"/>
    <col min="9987" max="9987" width="10.140625" style="1075" customWidth="1"/>
    <col min="9988" max="9988" width="9.140625" style="1075"/>
    <col min="9989" max="9989" width="3.42578125" style="1075" customWidth="1"/>
    <col min="9990" max="9990" width="19.5703125" style="1075" customWidth="1"/>
    <col min="9991" max="9991" width="12.28515625" style="1075" customWidth="1"/>
    <col min="9992" max="9992" width="10.42578125" style="1075" customWidth="1"/>
    <col min="9993" max="9993" width="9.140625" style="1075"/>
    <col min="9994" max="9994" width="3.5703125" style="1075" customWidth="1"/>
    <col min="9995" max="9995" width="16.42578125" style="1075" customWidth="1"/>
    <col min="9996" max="9996" width="11.7109375" style="1075" customWidth="1"/>
    <col min="9997" max="9997" width="10.140625" style="1075" customWidth="1"/>
    <col min="9998" max="9998" width="15.85546875" style="1075" customWidth="1"/>
    <col min="9999" max="9999" width="3.85546875" style="1075" customWidth="1"/>
    <col min="10000" max="10000" width="16.42578125" style="1075" customWidth="1"/>
    <col min="10001" max="10001" width="11.28515625" style="1075" customWidth="1"/>
    <col min="10002" max="10002" width="10.28515625" style="1075" customWidth="1"/>
    <col min="10003" max="10003" width="10" style="1075" customWidth="1"/>
    <col min="10004" max="10239" width="9.140625" style="1075"/>
    <col min="10240" max="10240" width="4" style="1075" customWidth="1"/>
    <col min="10241" max="10241" width="15.140625" style="1075" customWidth="1"/>
    <col min="10242" max="10242" width="13.85546875" style="1075" customWidth="1"/>
    <col min="10243" max="10243" width="10.140625" style="1075" customWidth="1"/>
    <col min="10244" max="10244" width="9.140625" style="1075"/>
    <col min="10245" max="10245" width="3.42578125" style="1075" customWidth="1"/>
    <col min="10246" max="10246" width="19.5703125" style="1075" customWidth="1"/>
    <col min="10247" max="10247" width="12.28515625" style="1075" customWidth="1"/>
    <col min="10248" max="10248" width="10.42578125" style="1075" customWidth="1"/>
    <col min="10249" max="10249" width="9.140625" style="1075"/>
    <col min="10250" max="10250" width="3.5703125" style="1075" customWidth="1"/>
    <col min="10251" max="10251" width="16.42578125" style="1075" customWidth="1"/>
    <col min="10252" max="10252" width="11.7109375" style="1075" customWidth="1"/>
    <col min="10253" max="10253" width="10.140625" style="1075" customWidth="1"/>
    <col min="10254" max="10254" width="15.85546875" style="1075" customWidth="1"/>
    <col min="10255" max="10255" width="3.85546875" style="1075" customWidth="1"/>
    <col min="10256" max="10256" width="16.42578125" style="1075" customWidth="1"/>
    <col min="10257" max="10257" width="11.28515625" style="1075" customWidth="1"/>
    <col min="10258" max="10258" width="10.28515625" style="1075" customWidth="1"/>
    <col min="10259" max="10259" width="10" style="1075" customWidth="1"/>
    <col min="10260" max="10495" width="9.140625" style="1075"/>
    <col min="10496" max="10496" width="4" style="1075" customWidth="1"/>
    <col min="10497" max="10497" width="15.140625" style="1075" customWidth="1"/>
    <col min="10498" max="10498" width="13.85546875" style="1075" customWidth="1"/>
    <col min="10499" max="10499" width="10.140625" style="1075" customWidth="1"/>
    <col min="10500" max="10500" width="9.140625" style="1075"/>
    <col min="10501" max="10501" width="3.42578125" style="1075" customWidth="1"/>
    <col min="10502" max="10502" width="19.5703125" style="1075" customWidth="1"/>
    <col min="10503" max="10503" width="12.28515625" style="1075" customWidth="1"/>
    <col min="10504" max="10504" width="10.42578125" style="1075" customWidth="1"/>
    <col min="10505" max="10505" width="9.140625" style="1075"/>
    <col min="10506" max="10506" width="3.5703125" style="1075" customWidth="1"/>
    <col min="10507" max="10507" width="16.42578125" style="1075" customWidth="1"/>
    <col min="10508" max="10508" width="11.7109375" style="1075" customWidth="1"/>
    <col min="10509" max="10509" width="10.140625" style="1075" customWidth="1"/>
    <col min="10510" max="10510" width="15.85546875" style="1075" customWidth="1"/>
    <col min="10511" max="10511" width="3.85546875" style="1075" customWidth="1"/>
    <col min="10512" max="10512" width="16.42578125" style="1075" customWidth="1"/>
    <col min="10513" max="10513" width="11.28515625" style="1075" customWidth="1"/>
    <col min="10514" max="10514" width="10.28515625" style="1075" customWidth="1"/>
    <col min="10515" max="10515" width="10" style="1075" customWidth="1"/>
    <col min="10516" max="10751" width="9.140625" style="1075"/>
    <col min="10752" max="10752" width="4" style="1075" customWidth="1"/>
    <col min="10753" max="10753" width="15.140625" style="1075" customWidth="1"/>
    <col min="10754" max="10754" width="13.85546875" style="1075" customWidth="1"/>
    <col min="10755" max="10755" width="10.140625" style="1075" customWidth="1"/>
    <col min="10756" max="10756" width="9.140625" style="1075"/>
    <col min="10757" max="10757" width="3.42578125" style="1075" customWidth="1"/>
    <col min="10758" max="10758" width="19.5703125" style="1075" customWidth="1"/>
    <col min="10759" max="10759" width="12.28515625" style="1075" customWidth="1"/>
    <col min="10760" max="10760" width="10.42578125" style="1075" customWidth="1"/>
    <col min="10761" max="10761" width="9.140625" style="1075"/>
    <col min="10762" max="10762" width="3.5703125" style="1075" customWidth="1"/>
    <col min="10763" max="10763" width="16.42578125" style="1075" customWidth="1"/>
    <col min="10764" max="10764" width="11.7109375" style="1075" customWidth="1"/>
    <col min="10765" max="10765" width="10.140625" style="1075" customWidth="1"/>
    <col min="10766" max="10766" width="15.85546875" style="1075" customWidth="1"/>
    <col min="10767" max="10767" width="3.85546875" style="1075" customWidth="1"/>
    <col min="10768" max="10768" width="16.42578125" style="1075" customWidth="1"/>
    <col min="10769" max="10769" width="11.28515625" style="1075" customWidth="1"/>
    <col min="10770" max="10770" width="10.28515625" style="1075" customWidth="1"/>
    <col min="10771" max="10771" width="10" style="1075" customWidth="1"/>
    <col min="10772" max="11007" width="9.140625" style="1075"/>
    <col min="11008" max="11008" width="4" style="1075" customWidth="1"/>
    <col min="11009" max="11009" width="15.140625" style="1075" customWidth="1"/>
    <col min="11010" max="11010" width="13.85546875" style="1075" customWidth="1"/>
    <col min="11011" max="11011" width="10.140625" style="1075" customWidth="1"/>
    <col min="11012" max="11012" width="9.140625" style="1075"/>
    <col min="11013" max="11013" width="3.42578125" style="1075" customWidth="1"/>
    <col min="11014" max="11014" width="19.5703125" style="1075" customWidth="1"/>
    <col min="11015" max="11015" width="12.28515625" style="1075" customWidth="1"/>
    <col min="11016" max="11016" width="10.42578125" style="1075" customWidth="1"/>
    <col min="11017" max="11017" width="9.140625" style="1075"/>
    <col min="11018" max="11018" width="3.5703125" style="1075" customWidth="1"/>
    <col min="11019" max="11019" width="16.42578125" style="1075" customWidth="1"/>
    <col min="11020" max="11020" width="11.7109375" style="1075" customWidth="1"/>
    <col min="11021" max="11021" width="10.140625" style="1075" customWidth="1"/>
    <col min="11022" max="11022" width="15.85546875" style="1075" customWidth="1"/>
    <col min="11023" max="11023" width="3.85546875" style="1075" customWidth="1"/>
    <col min="11024" max="11024" width="16.42578125" style="1075" customWidth="1"/>
    <col min="11025" max="11025" width="11.28515625" style="1075" customWidth="1"/>
    <col min="11026" max="11026" width="10.28515625" style="1075" customWidth="1"/>
    <col min="11027" max="11027" width="10" style="1075" customWidth="1"/>
    <col min="11028" max="11263" width="9.140625" style="1075"/>
    <col min="11264" max="11264" width="4" style="1075" customWidth="1"/>
    <col min="11265" max="11265" width="15.140625" style="1075" customWidth="1"/>
    <col min="11266" max="11266" width="13.85546875" style="1075" customWidth="1"/>
    <col min="11267" max="11267" width="10.140625" style="1075" customWidth="1"/>
    <col min="11268" max="11268" width="9.140625" style="1075"/>
    <col min="11269" max="11269" width="3.42578125" style="1075" customWidth="1"/>
    <col min="11270" max="11270" width="19.5703125" style="1075" customWidth="1"/>
    <col min="11271" max="11271" width="12.28515625" style="1075" customWidth="1"/>
    <col min="11272" max="11272" width="10.42578125" style="1075" customWidth="1"/>
    <col min="11273" max="11273" width="9.140625" style="1075"/>
    <col min="11274" max="11274" width="3.5703125" style="1075" customWidth="1"/>
    <col min="11275" max="11275" width="16.42578125" style="1075" customWidth="1"/>
    <col min="11276" max="11276" width="11.7109375" style="1075" customWidth="1"/>
    <col min="11277" max="11277" width="10.140625" style="1075" customWidth="1"/>
    <col min="11278" max="11278" width="15.85546875" style="1075" customWidth="1"/>
    <col min="11279" max="11279" width="3.85546875" style="1075" customWidth="1"/>
    <col min="11280" max="11280" width="16.42578125" style="1075" customWidth="1"/>
    <col min="11281" max="11281" width="11.28515625" style="1075" customWidth="1"/>
    <col min="11282" max="11282" width="10.28515625" style="1075" customWidth="1"/>
    <col min="11283" max="11283" width="10" style="1075" customWidth="1"/>
    <col min="11284" max="11519" width="9.140625" style="1075"/>
    <col min="11520" max="11520" width="4" style="1075" customWidth="1"/>
    <col min="11521" max="11521" width="15.140625" style="1075" customWidth="1"/>
    <col min="11522" max="11522" width="13.85546875" style="1075" customWidth="1"/>
    <col min="11523" max="11523" width="10.140625" style="1075" customWidth="1"/>
    <col min="11524" max="11524" width="9.140625" style="1075"/>
    <col min="11525" max="11525" width="3.42578125" style="1075" customWidth="1"/>
    <col min="11526" max="11526" width="19.5703125" style="1075" customWidth="1"/>
    <col min="11527" max="11527" width="12.28515625" style="1075" customWidth="1"/>
    <col min="11528" max="11528" width="10.42578125" style="1075" customWidth="1"/>
    <col min="11529" max="11529" width="9.140625" style="1075"/>
    <col min="11530" max="11530" width="3.5703125" style="1075" customWidth="1"/>
    <col min="11531" max="11531" width="16.42578125" style="1075" customWidth="1"/>
    <col min="11532" max="11532" width="11.7109375" style="1075" customWidth="1"/>
    <col min="11533" max="11533" width="10.140625" style="1075" customWidth="1"/>
    <col min="11534" max="11534" width="15.85546875" style="1075" customWidth="1"/>
    <col min="11535" max="11535" width="3.85546875" style="1075" customWidth="1"/>
    <col min="11536" max="11536" width="16.42578125" style="1075" customWidth="1"/>
    <col min="11537" max="11537" width="11.28515625" style="1075" customWidth="1"/>
    <col min="11538" max="11538" width="10.28515625" style="1075" customWidth="1"/>
    <col min="11539" max="11539" width="10" style="1075" customWidth="1"/>
    <col min="11540" max="11775" width="9.140625" style="1075"/>
    <col min="11776" max="11776" width="4" style="1075" customWidth="1"/>
    <col min="11777" max="11777" width="15.140625" style="1075" customWidth="1"/>
    <col min="11778" max="11778" width="13.85546875" style="1075" customWidth="1"/>
    <col min="11779" max="11779" width="10.140625" style="1075" customWidth="1"/>
    <col min="11780" max="11780" width="9.140625" style="1075"/>
    <col min="11781" max="11781" width="3.42578125" style="1075" customWidth="1"/>
    <col min="11782" max="11782" width="19.5703125" style="1075" customWidth="1"/>
    <col min="11783" max="11783" width="12.28515625" style="1075" customWidth="1"/>
    <col min="11784" max="11784" width="10.42578125" style="1075" customWidth="1"/>
    <col min="11785" max="11785" width="9.140625" style="1075"/>
    <col min="11786" max="11786" width="3.5703125" style="1075" customWidth="1"/>
    <col min="11787" max="11787" width="16.42578125" style="1075" customWidth="1"/>
    <col min="11788" max="11788" width="11.7109375" style="1075" customWidth="1"/>
    <col min="11789" max="11789" width="10.140625" style="1075" customWidth="1"/>
    <col min="11790" max="11790" width="15.85546875" style="1075" customWidth="1"/>
    <col min="11791" max="11791" width="3.85546875" style="1075" customWidth="1"/>
    <col min="11792" max="11792" width="16.42578125" style="1075" customWidth="1"/>
    <col min="11793" max="11793" width="11.28515625" style="1075" customWidth="1"/>
    <col min="11794" max="11794" width="10.28515625" style="1075" customWidth="1"/>
    <col min="11795" max="11795" width="10" style="1075" customWidth="1"/>
    <col min="11796" max="12031" width="9.140625" style="1075"/>
    <col min="12032" max="12032" width="4" style="1075" customWidth="1"/>
    <col min="12033" max="12033" width="15.140625" style="1075" customWidth="1"/>
    <col min="12034" max="12034" width="13.85546875" style="1075" customWidth="1"/>
    <col min="12035" max="12035" width="10.140625" style="1075" customWidth="1"/>
    <col min="12036" max="12036" width="9.140625" style="1075"/>
    <col min="12037" max="12037" width="3.42578125" style="1075" customWidth="1"/>
    <col min="12038" max="12038" width="19.5703125" style="1075" customWidth="1"/>
    <col min="12039" max="12039" width="12.28515625" style="1075" customWidth="1"/>
    <col min="12040" max="12040" width="10.42578125" style="1075" customWidth="1"/>
    <col min="12041" max="12041" width="9.140625" style="1075"/>
    <col min="12042" max="12042" width="3.5703125" style="1075" customWidth="1"/>
    <col min="12043" max="12043" width="16.42578125" style="1075" customWidth="1"/>
    <col min="12044" max="12044" width="11.7109375" style="1075" customWidth="1"/>
    <col min="12045" max="12045" width="10.140625" style="1075" customWidth="1"/>
    <col min="12046" max="12046" width="15.85546875" style="1075" customWidth="1"/>
    <col min="12047" max="12047" width="3.85546875" style="1075" customWidth="1"/>
    <col min="12048" max="12048" width="16.42578125" style="1075" customWidth="1"/>
    <col min="12049" max="12049" width="11.28515625" style="1075" customWidth="1"/>
    <col min="12050" max="12050" width="10.28515625" style="1075" customWidth="1"/>
    <col min="12051" max="12051" width="10" style="1075" customWidth="1"/>
    <col min="12052" max="12287" width="9.140625" style="1075"/>
    <col min="12288" max="12288" width="4" style="1075" customWidth="1"/>
    <col min="12289" max="12289" width="15.140625" style="1075" customWidth="1"/>
    <col min="12290" max="12290" width="13.85546875" style="1075" customWidth="1"/>
    <col min="12291" max="12291" width="10.140625" style="1075" customWidth="1"/>
    <col min="12292" max="12292" width="9.140625" style="1075"/>
    <col min="12293" max="12293" width="3.42578125" style="1075" customWidth="1"/>
    <col min="12294" max="12294" width="19.5703125" style="1075" customWidth="1"/>
    <col min="12295" max="12295" width="12.28515625" style="1075" customWidth="1"/>
    <col min="12296" max="12296" width="10.42578125" style="1075" customWidth="1"/>
    <col min="12297" max="12297" width="9.140625" style="1075"/>
    <col min="12298" max="12298" width="3.5703125" style="1075" customWidth="1"/>
    <col min="12299" max="12299" width="16.42578125" style="1075" customWidth="1"/>
    <col min="12300" max="12300" width="11.7109375" style="1075" customWidth="1"/>
    <col min="12301" max="12301" width="10.140625" style="1075" customWidth="1"/>
    <col min="12302" max="12302" width="15.85546875" style="1075" customWidth="1"/>
    <col min="12303" max="12303" width="3.85546875" style="1075" customWidth="1"/>
    <col min="12304" max="12304" width="16.42578125" style="1075" customWidth="1"/>
    <col min="12305" max="12305" width="11.28515625" style="1075" customWidth="1"/>
    <col min="12306" max="12306" width="10.28515625" style="1075" customWidth="1"/>
    <col min="12307" max="12307" width="10" style="1075" customWidth="1"/>
    <col min="12308" max="12543" width="9.140625" style="1075"/>
    <col min="12544" max="12544" width="4" style="1075" customWidth="1"/>
    <col min="12545" max="12545" width="15.140625" style="1075" customWidth="1"/>
    <col min="12546" max="12546" width="13.85546875" style="1075" customWidth="1"/>
    <col min="12547" max="12547" width="10.140625" style="1075" customWidth="1"/>
    <col min="12548" max="12548" width="9.140625" style="1075"/>
    <col min="12549" max="12549" width="3.42578125" style="1075" customWidth="1"/>
    <col min="12550" max="12550" width="19.5703125" style="1075" customWidth="1"/>
    <col min="12551" max="12551" width="12.28515625" style="1075" customWidth="1"/>
    <col min="12552" max="12552" width="10.42578125" style="1075" customWidth="1"/>
    <col min="12553" max="12553" width="9.140625" style="1075"/>
    <col min="12554" max="12554" width="3.5703125" style="1075" customWidth="1"/>
    <col min="12555" max="12555" width="16.42578125" style="1075" customWidth="1"/>
    <col min="12556" max="12556" width="11.7109375" style="1075" customWidth="1"/>
    <col min="12557" max="12557" width="10.140625" style="1075" customWidth="1"/>
    <col min="12558" max="12558" width="15.85546875" style="1075" customWidth="1"/>
    <col min="12559" max="12559" width="3.85546875" style="1075" customWidth="1"/>
    <col min="12560" max="12560" width="16.42578125" style="1075" customWidth="1"/>
    <col min="12561" max="12561" width="11.28515625" style="1075" customWidth="1"/>
    <col min="12562" max="12562" width="10.28515625" style="1075" customWidth="1"/>
    <col min="12563" max="12563" width="10" style="1075" customWidth="1"/>
    <col min="12564" max="12799" width="9.140625" style="1075"/>
    <col min="12800" max="12800" width="4" style="1075" customWidth="1"/>
    <col min="12801" max="12801" width="15.140625" style="1075" customWidth="1"/>
    <col min="12802" max="12802" width="13.85546875" style="1075" customWidth="1"/>
    <col min="12803" max="12803" width="10.140625" style="1075" customWidth="1"/>
    <col min="12804" max="12804" width="9.140625" style="1075"/>
    <col min="12805" max="12805" width="3.42578125" style="1075" customWidth="1"/>
    <col min="12806" max="12806" width="19.5703125" style="1075" customWidth="1"/>
    <col min="12807" max="12807" width="12.28515625" style="1075" customWidth="1"/>
    <col min="12808" max="12808" width="10.42578125" style="1075" customWidth="1"/>
    <col min="12809" max="12809" width="9.140625" style="1075"/>
    <col min="12810" max="12810" width="3.5703125" style="1075" customWidth="1"/>
    <col min="12811" max="12811" width="16.42578125" style="1075" customWidth="1"/>
    <col min="12812" max="12812" width="11.7109375" style="1075" customWidth="1"/>
    <col min="12813" max="12813" width="10.140625" style="1075" customWidth="1"/>
    <col min="12814" max="12814" width="15.85546875" style="1075" customWidth="1"/>
    <col min="12815" max="12815" width="3.85546875" style="1075" customWidth="1"/>
    <col min="12816" max="12816" width="16.42578125" style="1075" customWidth="1"/>
    <col min="12817" max="12817" width="11.28515625" style="1075" customWidth="1"/>
    <col min="12818" max="12818" width="10.28515625" style="1075" customWidth="1"/>
    <col min="12819" max="12819" width="10" style="1075" customWidth="1"/>
    <col min="12820" max="13055" width="9.140625" style="1075"/>
    <col min="13056" max="13056" width="4" style="1075" customWidth="1"/>
    <col min="13057" max="13057" width="15.140625" style="1075" customWidth="1"/>
    <col min="13058" max="13058" width="13.85546875" style="1075" customWidth="1"/>
    <col min="13059" max="13059" width="10.140625" style="1075" customWidth="1"/>
    <col min="13060" max="13060" width="9.140625" style="1075"/>
    <col min="13061" max="13061" width="3.42578125" style="1075" customWidth="1"/>
    <col min="13062" max="13062" width="19.5703125" style="1075" customWidth="1"/>
    <col min="13063" max="13063" width="12.28515625" style="1075" customWidth="1"/>
    <col min="13064" max="13064" width="10.42578125" style="1075" customWidth="1"/>
    <col min="13065" max="13065" width="9.140625" style="1075"/>
    <col min="13066" max="13066" width="3.5703125" style="1075" customWidth="1"/>
    <col min="13067" max="13067" width="16.42578125" style="1075" customWidth="1"/>
    <col min="13068" max="13068" width="11.7109375" style="1075" customWidth="1"/>
    <col min="13069" max="13069" width="10.140625" style="1075" customWidth="1"/>
    <col min="13070" max="13070" width="15.85546875" style="1075" customWidth="1"/>
    <col min="13071" max="13071" width="3.85546875" style="1075" customWidth="1"/>
    <col min="13072" max="13072" width="16.42578125" style="1075" customWidth="1"/>
    <col min="13073" max="13073" width="11.28515625" style="1075" customWidth="1"/>
    <col min="13074" max="13074" width="10.28515625" style="1075" customWidth="1"/>
    <col min="13075" max="13075" width="10" style="1075" customWidth="1"/>
    <col min="13076" max="13311" width="9.140625" style="1075"/>
    <col min="13312" max="13312" width="4" style="1075" customWidth="1"/>
    <col min="13313" max="13313" width="15.140625" style="1075" customWidth="1"/>
    <col min="13314" max="13314" width="13.85546875" style="1075" customWidth="1"/>
    <col min="13315" max="13315" width="10.140625" style="1075" customWidth="1"/>
    <col min="13316" max="13316" width="9.140625" style="1075"/>
    <col min="13317" max="13317" width="3.42578125" style="1075" customWidth="1"/>
    <col min="13318" max="13318" width="19.5703125" style="1075" customWidth="1"/>
    <col min="13319" max="13319" width="12.28515625" style="1075" customWidth="1"/>
    <col min="13320" max="13320" width="10.42578125" style="1075" customWidth="1"/>
    <col min="13321" max="13321" width="9.140625" style="1075"/>
    <col min="13322" max="13322" width="3.5703125" style="1075" customWidth="1"/>
    <col min="13323" max="13323" width="16.42578125" style="1075" customWidth="1"/>
    <col min="13324" max="13324" width="11.7109375" style="1075" customWidth="1"/>
    <col min="13325" max="13325" width="10.140625" style="1075" customWidth="1"/>
    <col min="13326" max="13326" width="15.85546875" style="1075" customWidth="1"/>
    <col min="13327" max="13327" width="3.85546875" style="1075" customWidth="1"/>
    <col min="13328" max="13328" width="16.42578125" style="1075" customWidth="1"/>
    <col min="13329" max="13329" width="11.28515625" style="1075" customWidth="1"/>
    <col min="13330" max="13330" width="10.28515625" style="1075" customWidth="1"/>
    <col min="13331" max="13331" width="10" style="1075" customWidth="1"/>
    <col min="13332" max="13567" width="9.140625" style="1075"/>
    <col min="13568" max="13568" width="4" style="1075" customWidth="1"/>
    <col min="13569" max="13569" width="15.140625" style="1075" customWidth="1"/>
    <col min="13570" max="13570" width="13.85546875" style="1075" customWidth="1"/>
    <col min="13571" max="13571" width="10.140625" style="1075" customWidth="1"/>
    <col min="13572" max="13572" width="9.140625" style="1075"/>
    <col min="13573" max="13573" width="3.42578125" style="1075" customWidth="1"/>
    <col min="13574" max="13574" width="19.5703125" style="1075" customWidth="1"/>
    <col min="13575" max="13575" width="12.28515625" style="1075" customWidth="1"/>
    <col min="13576" max="13576" width="10.42578125" style="1075" customWidth="1"/>
    <col min="13577" max="13577" width="9.140625" style="1075"/>
    <col min="13578" max="13578" width="3.5703125" style="1075" customWidth="1"/>
    <col min="13579" max="13579" width="16.42578125" style="1075" customWidth="1"/>
    <col min="13580" max="13580" width="11.7109375" style="1075" customWidth="1"/>
    <col min="13581" max="13581" width="10.140625" style="1075" customWidth="1"/>
    <col min="13582" max="13582" width="15.85546875" style="1075" customWidth="1"/>
    <col min="13583" max="13583" width="3.85546875" style="1075" customWidth="1"/>
    <col min="13584" max="13584" width="16.42578125" style="1075" customWidth="1"/>
    <col min="13585" max="13585" width="11.28515625" style="1075" customWidth="1"/>
    <col min="13586" max="13586" width="10.28515625" style="1075" customWidth="1"/>
    <col min="13587" max="13587" width="10" style="1075" customWidth="1"/>
    <col min="13588" max="13823" width="9.140625" style="1075"/>
    <col min="13824" max="13824" width="4" style="1075" customWidth="1"/>
    <col min="13825" max="13825" width="15.140625" style="1075" customWidth="1"/>
    <col min="13826" max="13826" width="13.85546875" style="1075" customWidth="1"/>
    <col min="13827" max="13827" width="10.140625" style="1075" customWidth="1"/>
    <col min="13828" max="13828" width="9.140625" style="1075"/>
    <col min="13829" max="13829" width="3.42578125" style="1075" customWidth="1"/>
    <col min="13830" max="13830" width="19.5703125" style="1075" customWidth="1"/>
    <col min="13831" max="13831" width="12.28515625" style="1075" customWidth="1"/>
    <col min="13832" max="13832" width="10.42578125" style="1075" customWidth="1"/>
    <col min="13833" max="13833" width="9.140625" style="1075"/>
    <col min="13834" max="13834" width="3.5703125" style="1075" customWidth="1"/>
    <col min="13835" max="13835" width="16.42578125" style="1075" customWidth="1"/>
    <col min="13836" max="13836" width="11.7109375" style="1075" customWidth="1"/>
    <col min="13837" max="13837" width="10.140625" style="1075" customWidth="1"/>
    <col min="13838" max="13838" width="15.85546875" style="1075" customWidth="1"/>
    <col min="13839" max="13839" width="3.85546875" style="1075" customWidth="1"/>
    <col min="13840" max="13840" width="16.42578125" style="1075" customWidth="1"/>
    <col min="13841" max="13841" width="11.28515625" style="1075" customWidth="1"/>
    <col min="13842" max="13842" width="10.28515625" style="1075" customWidth="1"/>
    <col min="13843" max="13843" width="10" style="1075" customWidth="1"/>
    <col min="13844" max="14079" width="9.140625" style="1075"/>
    <col min="14080" max="14080" width="4" style="1075" customWidth="1"/>
    <col min="14081" max="14081" width="15.140625" style="1075" customWidth="1"/>
    <col min="14082" max="14082" width="13.85546875" style="1075" customWidth="1"/>
    <col min="14083" max="14083" width="10.140625" style="1075" customWidth="1"/>
    <col min="14084" max="14084" width="9.140625" style="1075"/>
    <col min="14085" max="14085" width="3.42578125" style="1075" customWidth="1"/>
    <col min="14086" max="14086" width="19.5703125" style="1075" customWidth="1"/>
    <col min="14087" max="14087" width="12.28515625" style="1075" customWidth="1"/>
    <col min="14088" max="14088" width="10.42578125" style="1075" customWidth="1"/>
    <col min="14089" max="14089" width="9.140625" style="1075"/>
    <col min="14090" max="14090" width="3.5703125" style="1075" customWidth="1"/>
    <col min="14091" max="14091" width="16.42578125" style="1075" customWidth="1"/>
    <col min="14092" max="14092" width="11.7109375" style="1075" customWidth="1"/>
    <col min="14093" max="14093" width="10.140625" style="1075" customWidth="1"/>
    <col min="14094" max="14094" width="15.85546875" style="1075" customWidth="1"/>
    <col min="14095" max="14095" width="3.85546875" style="1075" customWidth="1"/>
    <col min="14096" max="14096" width="16.42578125" style="1075" customWidth="1"/>
    <col min="14097" max="14097" width="11.28515625" style="1075" customWidth="1"/>
    <col min="14098" max="14098" width="10.28515625" style="1075" customWidth="1"/>
    <col min="14099" max="14099" width="10" style="1075" customWidth="1"/>
    <col min="14100" max="14335" width="9.140625" style="1075"/>
    <col min="14336" max="14336" width="4" style="1075" customWidth="1"/>
    <col min="14337" max="14337" width="15.140625" style="1075" customWidth="1"/>
    <col min="14338" max="14338" width="13.85546875" style="1075" customWidth="1"/>
    <col min="14339" max="14339" width="10.140625" style="1075" customWidth="1"/>
    <col min="14340" max="14340" width="9.140625" style="1075"/>
    <col min="14341" max="14341" width="3.42578125" style="1075" customWidth="1"/>
    <col min="14342" max="14342" width="19.5703125" style="1075" customWidth="1"/>
    <col min="14343" max="14343" width="12.28515625" style="1075" customWidth="1"/>
    <col min="14344" max="14344" width="10.42578125" style="1075" customWidth="1"/>
    <col min="14345" max="14345" width="9.140625" style="1075"/>
    <col min="14346" max="14346" width="3.5703125" style="1075" customWidth="1"/>
    <col min="14347" max="14347" width="16.42578125" style="1075" customWidth="1"/>
    <col min="14348" max="14348" width="11.7109375" style="1075" customWidth="1"/>
    <col min="14349" max="14349" width="10.140625" style="1075" customWidth="1"/>
    <col min="14350" max="14350" width="15.85546875" style="1075" customWidth="1"/>
    <col min="14351" max="14351" width="3.85546875" style="1075" customWidth="1"/>
    <col min="14352" max="14352" width="16.42578125" style="1075" customWidth="1"/>
    <col min="14353" max="14353" width="11.28515625" style="1075" customWidth="1"/>
    <col min="14354" max="14354" width="10.28515625" style="1075" customWidth="1"/>
    <col min="14355" max="14355" width="10" style="1075" customWidth="1"/>
    <col min="14356" max="14591" width="9.140625" style="1075"/>
    <col min="14592" max="14592" width="4" style="1075" customWidth="1"/>
    <col min="14593" max="14593" width="15.140625" style="1075" customWidth="1"/>
    <col min="14594" max="14594" width="13.85546875" style="1075" customWidth="1"/>
    <col min="14595" max="14595" width="10.140625" style="1075" customWidth="1"/>
    <col min="14596" max="14596" width="9.140625" style="1075"/>
    <col min="14597" max="14597" width="3.42578125" style="1075" customWidth="1"/>
    <col min="14598" max="14598" width="19.5703125" style="1075" customWidth="1"/>
    <col min="14599" max="14599" width="12.28515625" style="1075" customWidth="1"/>
    <col min="14600" max="14600" width="10.42578125" style="1075" customWidth="1"/>
    <col min="14601" max="14601" width="9.140625" style="1075"/>
    <col min="14602" max="14602" width="3.5703125" style="1075" customWidth="1"/>
    <col min="14603" max="14603" width="16.42578125" style="1075" customWidth="1"/>
    <col min="14604" max="14604" width="11.7109375" style="1075" customWidth="1"/>
    <col min="14605" max="14605" width="10.140625" style="1075" customWidth="1"/>
    <col min="14606" max="14606" width="15.85546875" style="1075" customWidth="1"/>
    <col min="14607" max="14607" width="3.85546875" style="1075" customWidth="1"/>
    <col min="14608" max="14608" width="16.42578125" style="1075" customWidth="1"/>
    <col min="14609" max="14609" width="11.28515625" style="1075" customWidth="1"/>
    <col min="14610" max="14610" width="10.28515625" style="1075" customWidth="1"/>
    <col min="14611" max="14611" width="10" style="1075" customWidth="1"/>
    <col min="14612" max="14847" width="9.140625" style="1075"/>
    <col min="14848" max="14848" width="4" style="1075" customWidth="1"/>
    <col min="14849" max="14849" width="15.140625" style="1075" customWidth="1"/>
    <col min="14850" max="14850" width="13.85546875" style="1075" customWidth="1"/>
    <col min="14851" max="14851" width="10.140625" style="1075" customWidth="1"/>
    <col min="14852" max="14852" width="9.140625" style="1075"/>
    <col min="14853" max="14853" width="3.42578125" style="1075" customWidth="1"/>
    <col min="14854" max="14854" width="19.5703125" style="1075" customWidth="1"/>
    <col min="14855" max="14855" width="12.28515625" style="1075" customWidth="1"/>
    <col min="14856" max="14856" width="10.42578125" style="1075" customWidth="1"/>
    <col min="14857" max="14857" width="9.140625" style="1075"/>
    <col min="14858" max="14858" width="3.5703125" style="1075" customWidth="1"/>
    <col min="14859" max="14859" width="16.42578125" style="1075" customWidth="1"/>
    <col min="14860" max="14860" width="11.7109375" style="1075" customWidth="1"/>
    <col min="14861" max="14861" width="10.140625" style="1075" customWidth="1"/>
    <col min="14862" max="14862" width="15.85546875" style="1075" customWidth="1"/>
    <col min="14863" max="14863" width="3.85546875" style="1075" customWidth="1"/>
    <col min="14864" max="14864" width="16.42578125" style="1075" customWidth="1"/>
    <col min="14865" max="14865" width="11.28515625" style="1075" customWidth="1"/>
    <col min="14866" max="14866" width="10.28515625" style="1075" customWidth="1"/>
    <col min="14867" max="14867" width="10" style="1075" customWidth="1"/>
    <col min="14868" max="15103" width="9.140625" style="1075"/>
    <col min="15104" max="15104" width="4" style="1075" customWidth="1"/>
    <col min="15105" max="15105" width="15.140625" style="1075" customWidth="1"/>
    <col min="15106" max="15106" width="13.85546875" style="1075" customWidth="1"/>
    <col min="15107" max="15107" width="10.140625" style="1075" customWidth="1"/>
    <col min="15108" max="15108" width="9.140625" style="1075"/>
    <col min="15109" max="15109" width="3.42578125" style="1075" customWidth="1"/>
    <col min="15110" max="15110" width="19.5703125" style="1075" customWidth="1"/>
    <col min="15111" max="15111" width="12.28515625" style="1075" customWidth="1"/>
    <col min="15112" max="15112" width="10.42578125" style="1075" customWidth="1"/>
    <col min="15113" max="15113" width="9.140625" style="1075"/>
    <col min="15114" max="15114" width="3.5703125" style="1075" customWidth="1"/>
    <col min="15115" max="15115" width="16.42578125" style="1075" customWidth="1"/>
    <col min="15116" max="15116" width="11.7109375" style="1075" customWidth="1"/>
    <col min="15117" max="15117" width="10.140625" style="1075" customWidth="1"/>
    <col min="15118" max="15118" width="15.85546875" style="1075" customWidth="1"/>
    <col min="15119" max="15119" width="3.85546875" style="1075" customWidth="1"/>
    <col min="15120" max="15120" width="16.42578125" style="1075" customWidth="1"/>
    <col min="15121" max="15121" width="11.28515625" style="1075" customWidth="1"/>
    <col min="15122" max="15122" width="10.28515625" style="1075" customWidth="1"/>
    <col min="15123" max="15123" width="10" style="1075" customWidth="1"/>
    <col min="15124" max="15359" width="9.140625" style="1075"/>
    <col min="15360" max="15360" width="4" style="1075" customWidth="1"/>
    <col min="15361" max="15361" width="15.140625" style="1075" customWidth="1"/>
    <col min="15362" max="15362" width="13.85546875" style="1075" customWidth="1"/>
    <col min="15363" max="15363" width="10.140625" style="1075" customWidth="1"/>
    <col min="15364" max="15364" width="9.140625" style="1075"/>
    <col min="15365" max="15365" width="3.42578125" style="1075" customWidth="1"/>
    <col min="15366" max="15366" width="19.5703125" style="1075" customWidth="1"/>
    <col min="15367" max="15367" width="12.28515625" style="1075" customWidth="1"/>
    <col min="15368" max="15368" width="10.42578125" style="1075" customWidth="1"/>
    <col min="15369" max="15369" width="9.140625" style="1075"/>
    <col min="15370" max="15370" width="3.5703125" style="1075" customWidth="1"/>
    <col min="15371" max="15371" width="16.42578125" style="1075" customWidth="1"/>
    <col min="15372" max="15372" width="11.7109375" style="1075" customWidth="1"/>
    <col min="15373" max="15373" width="10.140625" style="1075" customWidth="1"/>
    <col min="15374" max="15374" width="15.85546875" style="1075" customWidth="1"/>
    <col min="15375" max="15375" width="3.85546875" style="1075" customWidth="1"/>
    <col min="15376" max="15376" width="16.42578125" style="1075" customWidth="1"/>
    <col min="15377" max="15377" width="11.28515625" style="1075" customWidth="1"/>
    <col min="15378" max="15378" width="10.28515625" style="1075" customWidth="1"/>
    <col min="15379" max="15379" width="10" style="1075" customWidth="1"/>
    <col min="15380" max="15615" width="9.140625" style="1075"/>
    <col min="15616" max="15616" width="4" style="1075" customWidth="1"/>
    <col min="15617" max="15617" width="15.140625" style="1075" customWidth="1"/>
    <col min="15618" max="15618" width="13.85546875" style="1075" customWidth="1"/>
    <col min="15619" max="15619" width="10.140625" style="1075" customWidth="1"/>
    <col min="15620" max="15620" width="9.140625" style="1075"/>
    <col min="15621" max="15621" width="3.42578125" style="1075" customWidth="1"/>
    <col min="15622" max="15622" width="19.5703125" style="1075" customWidth="1"/>
    <col min="15623" max="15623" width="12.28515625" style="1075" customWidth="1"/>
    <col min="15624" max="15624" width="10.42578125" style="1075" customWidth="1"/>
    <col min="15625" max="15625" width="9.140625" style="1075"/>
    <col min="15626" max="15626" width="3.5703125" style="1075" customWidth="1"/>
    <col min="15627" max="15627" width="16.42578125" style="1075" customWidth="1"/>
    <col min="15628" max="15628" width="11.7109375" style="1075" customWidth="1"/>
    <col min="15629" max="15629" width="10.140625" style="1075" customWidth="1"/>
    <col min="15630" max="15630" width="15.85546875" style="1075" customWidth="1"/>
    <col min="15631" max="15631" width="3.85546875" style="1075" customWidth="1"/>
    <col min="15632" max="15632" width="16.42578125" style="1075" customWidth="1"/>
    <col min="15633" max="15633" width="11.28515625" style="1075" customWidth="1"/>
    <col min="15634" max="15634" width="10.28515625" style="1075" customWidth="1"/>
    <col min="15635" max="15635" width="10" style="1075" customWidth="1"/>
    <col min="15636" max="15871" width="9.140625" style="1075"/>
    <col min="15872" max="15872" width="4" style="1075" customWidth="1"/>
    <col min="15873" max="15873" width="15.140625" style="1075" customWidth="1"/>
    <col min="15874" max="15874" width="13.85546875" style="1075" customWidth="1"/>
    <col min="15875" max="15875" width="10.140625" style="1075" customWidth="1"/>
    <col min="15876" max="15876" width="9.140625" style="1075"/>
    <col min="15877" max="15877" width="3.42578125" style="1075" customWidth="1"/>
    <col min="15878" max="15878" width="19.5703125" style="1075" customWidth="1"/>
    <col min="15879" max="15879" width="12.28515625" style="1075" customWidth="1"/>
    <col min="15880" max="15880" width="10.42578125" style="1075" customWidth="1"/>
    <col min="15881" max="15881" width="9.140625" style="1075"/>
    <col min="15882" max="15882" width="3.5703125" style="1075" customWidth="1"/>
    <col min="15883" max="15883" width="16.42578125" style="1075" customWidth="1"/>
    <col min="15884" max="15884" width="11.7109375" style="1075" customWidth="1"/>
    <col min="15885" max="15885" width="10.140625" style="1075" customWidth="1"/>
    <col min="15886" max="15886" width="15.85546875" style="1075" customWidth="1"/>
    <col min="15887" max="15887" width="3.85546875" style="1075" customWidth="1"/>
    <col min="15888" max="15888" width="16.42578125" style="1075" customWidth="1"/>
    <col min="15889" max="15889" width="11.28515625" style="1075" customWidth="1"/>
    <col min="15890" max="15890" width="10.28515625" style="1075" customWidth="1"/>
    <col min="15891" max="15891" width="10" style="1075" customWidth="1"/>
    <col min="15892" max="16127" width="9.140625" style="1075"/>
    <col min="16128" max="16128" width="4" style="1075" customWidth="1"/>
    <col min="16129" max="16129" width="15.140625" style="1075" customWidth="1"/>
    <col min="16130" max="16130" width="13.85546875" style="1075" customWidth="1"/>
    <col min="16131" max="16131" width="10.140625" style="1075" customWidth="1"/>
    <col min="16132" max="16132" width="9.140625" style="1075"/>
    <col min="16133" max="16133" width="3.42578125" style="1075" customWidth="1"/>
    <col min="16134" max="16134" width="19.5703125" style="1075" customWidth="1"/>
    <col min="16135" max="16135" width="12.28515625" style="1075" customWidth="1"/>
    <col min="16136" max="16136" width="10.42578125" style="1075" customWidth="1"/>
    <col min="16137" max="16137" width="9.140625" style="1075"/>
    <col min="16138" max="16138" width="3.5703125" style="1075" customWidth="1"/>
    <col min="16139" max="16139" width="16.42578125" style="1075" customWidth="1"/>
    <col min="16140" max="16140" width="11.7109375" style="1075" customWidth="1"/>
    <col min="16141" max="16141" width="10.140625" style="1075" customWidth="1"/>
    <col min="16142" max="16142" width="15.85546875" style="1075" customWidth="1"/>
    <col min="16143" max="16143" width="3.85546875" style="1075" customWidth="1"/>
    <col min="16144" max="16144" width="16.42578125" style="1075" customWidth="1"/>
    <col min="16145" max="16145" width="11.28515625" style="1075" customWidth="1"/>
    <col min="16146" max="16146" width="10.28515625" style="1075" customWidth="1"/>
    <col min="16147" max="16147" width="10" style="1075" customWidth="1"/>
    <col min="16148" max="16384" width="9.140625" style="1075"/>
  </cols>
  <sheetData>
    <row r="1" spans="1:27" ht="18.75">
      <c r="A1" s="1120" t="s">
        <v>223</v>
      </c>
    </row>
    <row r="2" spans="1:27" ht="18" customHeight="1">
      <c r="A2" s="1416" t="s">
        <v>478</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row>
    <row r="3" spans="1:27" ht="18" customHeight="1">
      <c r="A3" s="1419" t="s">
        <v>477</v>
      </c>
      <c r="B3" s="1419"/>
      <c r="C3" s="1419"/>
      <c r="D3" s="1419"/>
      <c r="E3" s="1419"/>
      <c r="F3" s="1419"/>
      <c r="G3" s="1419"/>
      <c r="H3" s="1150"/>
      <c r="I3" s="1150"/>
      <c r="J3" s="1150"/>
      <c r="K3" s="1150"/>
      <c r="L3" s="1150"/>
      <c r="M3" s="1150"/>
      <c r="N3" s="1150"/>
      <c r="O3" s="1150"/>
      <c r="P3" s="1150"/>
      <c r="Q3" s="1150"/>
      <c r="R3" s="1150"/>
      <c r="S3" s="1150"/>
      <c r="T3" s="1150"/>
      <c r="U3" s="1150"/>
      <c r="V3" s="1150"/>
      <c r="W3" s="1150"/>
      <c r="X3" s="1150"/>
      <c r="Y3" s="1150"/>
      <c r="Z3" s="1150"/>
      <c r="AA3" s="1150"/>
    </row>
    <row r="5" spans="1:27" s="1152" customFormat="1" ht="15">
      <c r="A5" s="1123" t="s">
        <v>101</v>
      </c>
      <c r="B5" s="1123" t="s">
        <v>102</v>
      </c>
      <c r="C5" s="1124"/>
      <c r="D5" s="1124"/>
      <c r="E5" s="1124"/>
      <c r="F5" s="1123" t="s">
        <v>103</v>
      </c>
      <c r="G5" s="1125" t="s">
        <v>104</v>
      </c>
      <c r="H5" s="1124"/>
      <c r="I5" s="1124"/>
      <c r="J5" s="1124"/>
      <c r="K5" s="1151" t="s">
        <v>105</v>
      </c>
      <c r="L5" s="1127" t="s">
        <v>106</v>
      </c>
      <c r="M5" s="1124"/>
      <c r="N5" s="1128"/>
      <c r="O5" s="1124"/>
      <c r="P5" s="1123" t="s">
        <v>107</v>
      </c>
      <c r="Q5" s="1127" t="s">
        <v>108</v>
      </c>
      <c r="R5" s="1124"/>
      <c r="S5" s="1124"/>
    </row>
    <row r="6" spans="1:27" ht="4.5" customHeight="1" thickBot="1"/>
    <row r="7" spans="1:27" ht="30.75" thickBot="1">
      <c r="A7" s="1129" t="s">
        <v>109</v>
      </c>
      <c r="B7" s="1130" t="s">
        <v>110</v>
      </c>
      <c r="C7" s="1131" t="s">
        <v>111</v>
      </c>
      <c r="D7" s="1153" t="s">
        <v>112</v>
      </c>
      <c r="E7" s="1154"/>
      <c r="F7" s="1129" t="s">
        <v>109</v>
      </c>
      <c r="G7" s="1130" t="s">
        <v>110</v>
      </c>
      <c r="H7" s="1131" t="s">
        <v>111</v>
      </c>
      <c r="I7" s="1153" t="s">
        <v>112</v>
      </c>
      <c r="K7" s="1129" t="s">
        <v>109</v>
      </c>
      <c r="L7" s="1130" t="s">
        <v>110</v>
      </c>
      <c r="M7" s="1131" t="s">
        <v>113</v>
      </c>
      <c r="N7" s="1153" t="s">
        <v>112</v>
      </c>
      <c r="P7" s="1129" t="s">
        <v>109</v>
      </c>
      <c r="Q7" s="1130" t="s">
        <v>110</v>
      </c>
      <c r="R7" s="1131" t="s">
        <v>113</v>
      </c>
      <c r="S7" s="1153" t="s">
        <v>112</v>
      </c>
    </row>
    <row r="8" spans="1:27" ht="15.75">
      <c r="A8" s="1138" t="s">
        <v>129</v>
      </c>
      <c r="B8" s="1139">
        <v>2612.36</v>
      </c>
      <c r="C8" s="1139">
        <v>3212</v>
      </c>
      <c r="D8" s="1140">
        <v>2.9331333268960003</v>
      </c>
      <c r="E8" s="1155"/>
      <c r="F8" s="1138" t="s">
        <v>342</v>
      </c>
      <c r="G8" s="1139">
        <v>404.61399999999998</v>
      </c>
      <c r="H8" s="1139">
        <v>908</v>
      </c>
      <c r="I8" s="1140">
        <v>5.5701266519823784</v>
      </c>
      <c r="J8" s="1148"/>
      <c r="K8" s="1141" t="s">
        <v>117</v>
      </c>
      <c r="L8" s="1142">
        <v>1640.346</v>
      </c>
      <c r="M8" s="1142">
        <v>426.17500000000001</v>
      </c>
      <c r="N8" s="1143">
        <v>3.8489963043350737</v>
      </c>
      <c r="O8" s="1148"/>
      <c r="P8" s="1141" t="s">
        <v>119</v>
      </c>
      <c r="Q8" s="1142">
        <v>650.47799999999995</v>
      </c>
      <c r="R8" s="1142">
        <v>126.66800000000001</v>
      </c>
      <c r="S8" s="1143">
        <v>5.1352985758044642</v>
      </c>
    </row>
    <row r="9" spans="1:27" ht="15.75">
      <c r="A9" s="1138" t="s">
        <v>119</v>
      </c>
      <c r="B9" s="1139">
        <v>2022.9939999999999</v>
      </c>
      <c r="C9" s="1139">
        <v>1599</v>
      </c>
      <c r="D9" s="1140">
        <v>2.986140899623742</v>
      </c>
      <c r="E9" s="1156"/>
      <c r="F9" s="1138" t="s">
        <v>132</v>
      </c>
      <c r="G9" s="1139">
        <v>330.935</v>
      </c>
      <c r="H9" s="1139">
        <v>1508</v>
      </c>
      <c r="I9" s="1140">
        <v>3.0093754546777243</v>
      </c>
      <c r="J9" s="1148"/>
      <c r="K9" s="1138" t="s">
        <v>119</v>
      </c>
      <c r="L9" s="1139">
        <v>670.25099999999998</v>
      </c>
      <c r="M9" s="1139">
        <v>115.11199999999999</v>
      </c>
      <c r="N9" s="1140">
        <v>5.8225988602404612</v>
      </c>
      <c r="O9" s="1148"/>
      <c r="P9" s="1138" t="s">
        <v>131</v>
      </c>
      <c r="Q9" s="1139">
        <v>544.58000000000004</v>
      </c>
      <c r="R9" s="1139">
        <v>92.295000000000002</v>
      </c>
      <c r="S9" s="1140">
        <v>5.9004279755133</v>
      </c>
    </row>
    <row r="10" spans="1:27" ht="15.75">
      <c r="A10" s="1138" t="s">
        <v>342</v>
      </c>
      <c r="B10" s="1139">
        <v>1242.883</v>
      </c>
      <c r="C10" s="1139">
        <v>2134</v>
      </c>
      <c r="D10" s="1140">
        <v>4.4834946413047003</v>
      </c>
      <c r="E10" s="1155"/>
      <c r="F10" s="1138" t="s">
        <v>129</v>
      </c>
      <c r="G10" s="1139">
        <v>219.16499999999999</v>
      </c>
      <c r="H10" s="1139">
        <v>950</v>
      </c>
      <c r="I10" s="1140">
        <v>3.2973505649420014</v>
      </c>
      <c r="J10" s="1148"/>
      <c r="K10" s="1138" t="s">
        <v>134</v>
      </c>
      <c r="L10" s="1139">
        <v>649.82000000000005</v>
      </c>
      <c r="M10" s="1139">
        <v>102.527</v>
      </c>
      <c r="N10" s="1140">
        <v>6.338037785168785</v>
      </c>
      <c r="O10" s="1148"/>
      <c r="P10" s="1138" t="s">
        <v>123</v>
      </c>
      <c r="Q10" s="1139">
        <v>493.46300000000002</v>
      </c>
      <c r="R10" s="1139">
        <v>100.10299999999999</v>
      </c>
      <c r="S10" s="1140">
        <v>4.9295525608623123</v>
      </c>
    </row>
    <row r="11" spans="1:27" ht="15.75">
      <c r="A11" s="1138" t="s">
        <v>133</v>
      </c>
      <c r="B11" s="1139">
        <v>898.02300000000002</v>
      </c>
      <c r="C11" s="1139">
        <v>1129</v>
      </c>
      <c r="D11" s="1140">
        <v>3.0669032242641161</v>
      </c>
      <c r="E11" s="1156"/>
      <c r="F11" s="1138" t="s">
        <v>114</v>
      </c>
      <c r="G11" s="1139">
        <v>87.02</v>
      </c>
      <c r="H11" s="1139">
        <v>537</v>
      </c>
      <c r="I11" s="1140">
        <v>3.0098229109020473</v>
      </c>
      <c r="J11" s="1148"/>
      <c r="K11" s="1138" t="s">
        <v>131</v>
      </c>
      <c r="L11" s="1139">
        <v>282.10599999999999</v>
      </c>
      <c r="M11" s="1139">
        <v>56</v>
      </c>
      <c r="N11" s="1140">
        <v>5.0376071428571425</v>
      </c>
      <c r="O11" s="1148"/>
      <c r="P11" s="1138" t="s">
        <v>116</v>
      </c>
      <c r="Q11" s="1139">
        <v>324.91699999999997</v>
      </c>
      <c r="R11" s="1139">
        <v>46.058</v>
      </c>
      <c r="S11" s="1140">
        <v>7.0545182161622293</v>
      </c>
    </row>
    <row r="12" spans="1:27" ht="16.5" thickBot="1">
      <c r="A12" s="1138" t="s">
        <v>127</v>
      </c>
      <c r="B12" s="1139">
        <v>801.34400000000005</v>
      </c>
      <c r="C12" s="1139">
        <v>579</v>
      </c>
      <c r="D12" s="1140">
        <v>2.6120873712037498</v>
      </c>
      <c r="E12" s="1156"/>
      <c r="F12" s="1138" t="s">
        <v>136</v>
      </c>
      <c r="G12" s="1139">
        <v>77.02</v>
      </c>
      <c r="H12" s="1139">
        <v>625</v>
      </c>
      <c r="I12" s="1140">
        <v>2.1482762467923688</v>
      </c>
      <c r="J12" s="1148"/>
      <c r="K12" s="1138" t="s">
        <v>342</v>
      </c>
      <c r="L12" s="1139">
        <v>280.14800000000002</v>
      </c>
      <c r="M12" s="1139">
        <v>33.923000000000002</v>
      </c>
      <c r="N12" s="1140">
        <v>8.2583497921764</v>
      </c>
      <c r="O12" s="1148"/>
      <c r="P12" s="1138" t="s">
        <v>117</v>
      </c>
      <c r="Q12" s="1139">
        <v>213.357</v>
      </c>
      <c r="R12" s="1139">
        <v>47.524999999999999</v>
      </c>
      <c r="S12" s="1140">
        <v>4.4893634928984749</v>
      </c>
    </row>
    <row r="13" spans="1:27" ht="16.5" thickBot="1">
      <c r="A13" s="1138" t="s">
        <v>136</v>
      </c>
      <c r="B13" s="1139">
        <v>721.66200000000003</v>
      </c>
      <c r="C13" s="1139">
        <v>1752</v>
      </c>
      <c r="D13" s="1140">
        <v>2.2412768217350387</v>
      </c>
      <c r="E13" s="1156"/>
      <c r="F13" s="1144" t="s">
        <v>232</v>
      </c>
      <c r="G13" s="1145">
        <v>1209.8420000000001</v>
      </c>
      <c r="H13" s="1145">
        <v>5039</v>
      </c>
      <c r="I13" s="1146">
        <v>3.5332003586228651</v>
      </c>
      <c r="J13" s="1148"/>
      <c r="K13" s="1138" t="s">
        <v>135</v>
      </c>
      <c r="L13" s="1139">
        <v>202.45099999999999</v>
      </c>
      <c r="M13" s="1139">
        <v>59.99</v>
      </c>
      <c r="N13" s="1140">
        <v>3.3747457909651608</v>
      </c>
      <c r="O13" s="1148"/>
      <c r="P13" s="1138" t="s">
        <v>342</v>
      </c>
      <c r="Q13" s="1139">
        <v>184.74700000000001</v>
      </c>
      <c r="R13" s="1139">
        <v>45.948</v>
      </c>
      <c r="S13" s="1140">
        <v>4.0207843649342738</v>
      </c>
    </row>
    <row r="14" spans="1:27" ht="15.75">
      <c r="A14" s="1138" t="s">
        <v>117</v>
      </c>
      <c r="B14" s="1139">
        <v>682.07799999999997</v>
      </c>
      <c r="C14" s="1139">
        <v>350</v>
      </c>
      <c r="D14" s="1140">
        <v>4.0184166185532995</v>
      </c>
      <c r="E14" s="1156"/>
      <c r="F14"/>
      <c r="G14"/>
      <c r="H14"/>
      <c r="I14"/>
      <c r="J14" s="1148"/>
      <c r="K14" s="1138" t="s">
        <v>116</v>
      </c>
      <c r="L14" s="1139">
        <v>195.393</v>
      </c>
      <c r="M14" s="1139">
        <v>45.69</v>
      </c>
      <c r="N14" s="1140">
        <v>4.2764937623112278</v>
      </c>
      <c r="O14" s="1148"/>
      <c r="P14" s="1138" t="s">
        <v>135</v>
      </c>
      <c r="Q14" s="1139">
        <v>182.56899999999999</v>
      </c>
      <c r="R14" s="1139">
        <v>52.526000000000003</v>
      </c>
      <c r="S14" s="1140">
        <v>3.4757834215436159</v>
      </c>
    </row>
    <row r="15" spans="1:27" ht="16.5" thickBot="1">
      <c r="A15" s="1138" t="s">
        <v>114</v>
      </c>
      <c r="B15" s="1139">
        <v>597.29399999999998</v>
      </c>
      <c r="C15" s="1139">
        <v>2071</v>
      </c>
      <c r="D15" s="1140">
        <v>3.9280410893140161</v>
      </c>
      <c r="E15" s="1156"/>
      <c r="F15"/>
      <c r="G15"/>
      <c r="H15"/>
      <c r="I15"/>
      <c r="J15" s="1148"/>
      <c r="K15" s="1138" t="s">
        <v>122</v>
      </c>
      <c r="L15" s="1139">
        <v>189.64400000000001</v>
      </c>
      <c r="M15" s="1139">
        <v>53.45</v>
      </c>
      <c r="N15" s="1140">
        <v>3.5480636108512629</v>
      </c>
      <c r="O15" s="1148"/>
      <c r="P15" s="1157" t="s">
        <v>114</v>
      </c>
      <c r="Q15" s="1158">
        <v>168.39</v>
      </c>
      <c r="R15" s="1158">
        <v>66.308999999999997</v>
      </c>
      <c r="S15" s="1159">
        <v>2.5394742795095686</v>
      </c>
      <c r="U15" s="1067"/>
      <c r="V15" s="1067"/>
      <c r="W15" s="1067"/>
      <c r="X15" s="1067"/>
    </row>
    <row r="16" spans="1:27" ht="16.5" thickBot="1">
      <c r="A16" s="1138" t="s">
        <v>132</v>
      </c>
      <c r="B16" s="1139">
        <v>526.99599999999998</v>
      </c>
      <c r="C16" s="1139">
        <v>2096</v>
      </c>
      <c r="D16" s="1140">
        <v>3.0434049434049433</v>
      </c>
      <c r="E16" s="1156"/>
      <c r="J16" s="1148"/>
      <c r="K16" s="1138" t="s">
        <v>129</v>
      </c>
      <c r="L16" s="1139">
        <v>134.34</v>
      </c>
      <c r="M16" s="1139">
        <v>35.630000000000003</v>
      </c>
      <c r="N16" s="1140">
        <v>3.7704181869211335</v>
      </c>
      <c r="O16" s="1148"/>
      <c r="P16" s="1144" t="s">
        <v>232</v>
      </c>
      <c r="Q16" s="1145">
        <v>2887.88</v>
      </c>
      <c r="R16" s="1145">
        <v>614.923</v>
      </c>
      <c r="S16" s="1146">
        <v>4.6963278329156664</v>
      </c>
      <c r="U16" s="1067"/>
      <c r="V16" s="1067"/>
      <c r="W16" s="1067"/>
      <c r="X16" s="1067"/>
    </row>
    <row r="17" spans="1:24" ht="16.5" thickBot="1">
      <c r="A17" s="1144" t="s">
        <v>232</v>
      </c>
      <c r="B17" s="1145">
        <v>10926.525</v>
      </c>
      <c r="C17" s="1145">
        <v>15850</v>
      </c>
      <c r="D17" s="1146">
        <v>3.0626372563721294</v>
      </c>
      <c r="E17" s="1155"/>
      <c r="F17" s="3"/>
      <c r="G17" s="3"/>
      <c r="H17" s="3"/>
      <c r="I17" s="3"/>
      <c r="J17" s="1148"/>
      <c r="K17" s="1138" t="s">
        <v>115</v>
      </c>
      <c r="L17" s="1139">
        <v>125.17100000000001</v>
      </c>
      <c r="M17" s="1139">
        <v>21.469000000000001</v>
      </c>
      <c r="N17" s="1140">
        <v>5.8303134752433738</v>
      </c>
      <c r="O17" s="1148"/>
      <c r="P17"/>
      <c r="Q17"/>
      <c r="R17"/>
      <c r="S17"/>
      <c r="U17" s="1067"/>
      <c r="V17" s="1067"/>
      <c r="W17" s="1067"/>
      <c r="X17" s="1067"/>
    </row>
    <row r="18" spans="1:24" ht="16.5" thickBot="1">
      <c r="A18"/>
      <c r="B18"/>
      <c r="C18"/>
      <c r="D18"/>
      <c r="E18" s="1160"/>
      <c r="F18" s="3"/>
      <c r="G18" s="3"/>
      <c r="H18" s="3"/>
      <c r="I18" s="3"/>
      <c r="K18" s="1144" t="s">
        <v>232</v>
      </c>
      <c r="L18" s="1145">
        <v>4799.5439999999999</v>
      </c>
      <c r="M18" s="1145">
        <v>1009.827</v>
      </c>
      <c r="N18" s="1146">
        <v>4.7528378623269134</v>
      </c>
      <c r="O18" s="1148"/>
      <c r="P18"/>
      <c r="Q18"/>
      <c r="R18"/>
      <c r="S18"/>
      <c r="U18" s="1067"/>
      <c r="V18" s="1067"/>
      <c r="W18" s="1067"/>
      <c r="X18" s="1067"/>
    </row>
    <row r="19" spans="1:24">
      <c r="A19"/>
      <c r="B19"/>
      <c r="C19"/>
      <c r="D19"/>
      <c r="E19" s="1161"/>
      <c r="J19" s="1148"/>
      <c r="O19" s="1148"/>
      <c r="P19"/>
      <c r="Q19"/>
      <c r="R19"/>
      <c r="S19"/>
      <c r="U19" s="1067"/>
      <c r="V19" s="1067"/>
      <c r="W19" s="1067"/>
      <c r="X19" s="1067"/>
    </row>
    <row r="20" spans="1:24" ht="15" customHeight="1">
      <c r="E20" s="1161"/>
      <c r="F20" s="1067"/>
      <c r="G20" s="1067"/>
      <c r="H20" s="1067"/>
      <c r="J20" s="1148"/>
      <c r="K20"/>
      <c r="L20"/>
      <c r="M20"/>
      <c r="N20"/>
      <c r="O20" s="1148"/>
      <c r="P20"/>
      <c r="Q20"/>
      <c r="R20"/>
      <c r="S20"/>
      <c r="U20" s="1067"/>
      <c r="V20" s="1067"/>
      <c r="W20" s="1067"/>
      <c r="X20" s="1067"/>
    </row>
    <row r="21" spans="1:24">
      <c r="A21"/>
      <c r="B21"/>
      <c r="C21"/>
      <c r="D21"/>
      <c r="E21" s="1162"/>
      <c r="F21" s="1067"/>
      <c r="G21" s="1067"/>
      <c r="H21" s="1067"/>
      <c r="J21" s="1148"/>
      <c r="K21"/>
      <c r="L21"/>
      <c r="M21"/>
      <c r="N21"/>
      <c r="P21"/>
      <c r="Q21"/>
      <c r="R21"/>
      <c r="S21"/>
    </row>
    <row r="22" spans="1:24">
      <c r="E22" s="1067"/>
      <c r="F22" s="1067"/>
      <c r="G22" s="1067"/>
      <c r="H22" s="1067"/>
      <c r="I22" s="1067"/>
      <c r="J22" s="1067"/>
      <c r="P22"/>
      <c r="Q22"/>
      <c r="R22"/>
      <c r="S22"/>
    </row>
    <row r="23" spans="1:24">
      <c r="A23" s="3"/>
      <c r="B23" s="3"/>
      <c r="C23" s="3"/>
      <c r="D23" s="3"/>
      <c r="E23" s="1067"/>
      <c r="F23" s="1067"/>
      <c r="G23" s="1067"/>
      <c r="H23" s="1067"/>
      <c r="I23" s="1067"/>
      <c r="J23" s="1067"/>
      <c r="K23"/>
      <c r="L23"/>
      <c r="M23"/>
      <c r="N23"/>
    </row>
    <row r="24" spans="1:24">
      <c r="A24" s="3"/>
      <c r="B24" s="3"/>
      <c r="C24" s="3"/>
      <c r="D24" s="3"/>
      <c r="E24" s="1067"/>
      <c r="F24" s="1067"/>
      <c r="G24" s="1067"/>
      <c r="H24" s="1067"/>
      <c r="I24" s="1067"/>
      <c r="J24" s="1067"/>
      <c r="K24"/>
      <c r="L24"/>
      <c r="M24"/>
      <c r="N24"/>
      <c r="O24"/>
      <c r="P24"/>
      <c r="Q24"/>
      <c r="R24"/>
      <c r="S24"/>
      <c r="T24"/>
    </row>
    <row r="25" spans="1:24">
      <c r="A25" s="3"/>
      <c r="B25" s="3"/>
      <c r="C25" s="3"/>
      <c r="D25" s="3"/>
      <c r="E25" s="1067"/>
      <c r="F25" s="1067"/>
      <c r="G25" s="1067"/>
      <c r="H25" s="1067"/>
      <c r="I25" s="1067"/>
      <c r="J25" s="1067"/>
      <c r="K25"/>
      <c r="L25"/>
      <c r="M25"/>
      <c r="N25"/>
      <c r="O25"/>
      <c r="P25"/>
      <c r="Q25"/>
      <c r="R25"/>
      <c r="S25"/>
      <c r="T25"/>
    </row>
    <row r="26" spans="1:24">
      <c r="A26" s="3"/>
      <c r="B26" s="3"/>
      <c r="C26" s="3"/>
      <c r="D26" s="3"/>
      <c r="E26" s="1067"/>
      <c r="F26" s="1067"/>
      <c r="G26" s="1067"/>
      <c r="H26" s="1067"/>
      <c r="I26" s="1067"/>
      <c r="J26" s="1067"/>
      <c r="K26"/>
      <c r="L26"/>
      <c r="M26"/>
      <c r="N26"/>
      <c r="O26"/>
      <c r="P26"/>
      <c r="Q26"/>
      <c r="R26"/>
      <c r="S26"/>
      <c r="T26"/>
    </row>
    <row r="27" spans="1:24">
      <c r="E27" s="1067"/>
      <c r="F27" s="1067"/>
      <c r="G27" s="1067"/>
      <c r="H27" s="1067"/>
      <c r="I27" s="1067"/>
      <c r="J27" s="1067"/>
      <c r="K27"/>
      <c r="L27"/>
      <c r="M27"/>
      <c r="N27"/>
      <c r="O27"/>
      <c r="P27"/>
      <c r="Q27"/>
      <c r="R27"/>
      <c r="S27"/>
      <c r="T27"/>
    </row>
    <row r="28" spans="1:24">
      <c r="A28" s="1067"/>
      <c r="B28" s="1067"/>
      <c r="C28" s="1067"/>
      <c r="D28" s="1067"/>
      <c r="E28" s="1067"/>
      <c r="F28" s="1067"/>
      <c r="G28" s="1067"/>
      <c r="H28" s="1067"/>
      <c r="I28" s="1067"/>
      <c r="J28" s="1067"/>
      <c r="K28"/>
      <c r="L28"/>
      <c r="M28"/>
      <c r="N28"/>
      <c r="O28"/>
      <c r="P28"/>
      <c r="Q28"/>
      <c r="R28"/>
      <c r="S28"/>
      <c r="T28"/>
    </row>
    <row r="29" spans="1:24">
      <c r="A29" s="1067"/>
      <c r="B29" s="1067"/>
      <c r="C29" s="1067"/>
      <c r="D29" s="1067"/>
      <c r="E29" s="1067"/>
      <c r="F29" s="1067"/>
      <c r="G29" s="1067"/>
      <c r="H29" s="1067"/>
      <c r="I29" s="1067"/>
      <c r="J29" s="1067"/>
      <c r="O29"/>
      <c r="P29"/>
      <c r="Q29"/>
      <c r="R29"/>
      <c r="S29"/>
      <c r="T29"/>
    </row>
    <row r="30" spans="1:24">
      <c r="A30"/>
      <c r="B30"/>
      <c r="C30"/>
      <c r="D30"/>
      <c r="E30"/>
      <c r="F30"/>
      <c r="G30"/>
      <c r="H30"/>
      <c r="I30"/>
      <c r="J30"/>
      <c r="K30"/>
      <c r="L30" s="3"/>
      <c r="M30" s="3"/>
      <c r="N30" s="3"/>
      <c r="O30" s="1067"/>
      <c r="P30" s="3"/>
      <c r="Q30" s="3"/>
      <c r="R30" s="3"/>
      <c r="S30" s="3"/>
    </row>
    <row r="31" spans="1:24">
      <c r="A31"/>
      <c r="B31"/>
      <c r="C31"/>
      <c r="D31"/>
      <c r="E31"/>
      <c r="F31"/>
      <c r="G31"/>
      <c r="H31"/>
      <c r="I31"/>
      <c r="J31"/>
      <c r="K31"/>
      <c r="O31" s="1067"/>
      <c r="P31" s="3"/>
      <c r="Q31" s="3"/>
      <c r="R31" s="3"/>
      <c r="S31" s="3"/>
    </row>
    <row r="32" spans="1:24">
      <c r="A32"/>
      <c r="B32"/>
      <c r="C32"/>
      <c r="D32"/>
      <c r="E32"/>
      <c r="F32"/>
      <c r="G32"/>
      <c r="H32"/>
      <c r="I32"/>
      <c r="J32"/>
      <c r="K32"/>
      <c r="L32" s="3"/>
      <c r="M32" s="3"/>
      <c r="N32" s="3"/>
      <c r="O32" s="1067"/>
      <c r="P32" s="3"/>
      <c r="Q32" s="3"/>
      <c r="R32" s="3"/>
      <c r="S32" s="3"/>
    </row>
    <row r="33" spans="1:19">
      <c r="A33"/>
      <c r="B33"/>
      <c r="C33"/>
      <c r="D33"/>
      <c r="E33"/>
      <c r="F33"/>
      <c r="G33"/>
      <c r="H33"/>
      <c r="I33"/>
      <c r="J33"/>
      <c r="K33"/>
      <c r="L33" s="3"/>
      <c r="M33" s="3"/>
      <c r="N33" s="3"/>
      <c r="O33" s="1067"/>
      <c r="P33" s="3"/>
      <c r="Q33" s="3"/>
      <c r="R33" s="3"/>
      <c r="S33" s="3"/>
    </row>
    <row r="34" spans="1:19">
      <c r="A34"/>
      <c r="B34"/>
      <c r="C34"/>
      <c r="D34"/>
      <c r="E34"/>
      <c r="F34"/>
      <c r="G34"/>
      <c r="H34"/>
      <c r="I34"/>
      <c r="J34"/>
      <c r="K34"/>
      <c r="L34" s="3"/>
      <c r="M34" s="3"/>
      <c r="N34" s="3"/>
      <c r="O34" s="1067"/>
      <c r="P34" s="3"/>
      <c r="Q34" s="3"/>
      <c r="R34" s="3"/>
      <c r="S34" s="3"/>
    </row>
    <row r="35" spans="1:19">
      <c r="A35"/>
      <c r="B35"/>
      <c r="C35"/>
      <c r="D35"/>
      <c r="E35"/>
      <c r="F35"/>
      <c r="G35"/>
      <c r="H35"/>
      <c r="I35"/>
      <c r="J35"/>
      <c r="K35"/>
      <c r="L35" s="3"/>
      <c r="M35" s="3"/>
      <c r="N35" s="3"/>
      <c r="O35" s="1067"/>
      <c r="P35" s="3"/>
      <c r="Q35" s="3"/>
      <c r="R35" s="3"/>
      <c r="S35" s="3"/>
    </row>
    <row r="36" spans="1:19">
      <c r="A36"/>
      <c r="B36"/>
      <c r="C36"/>
      <c r="D36"/>
      <c r="E36"/>
      <c r="F36"/>
      <c r="G36"/>
      <c r="H36"/>
      <c r="I36"/>
      <c r="J36"/>
      <c r="K36"/>
      <c r="L36" s="3"/>
      <c r="M36" s="3"/>
      <c r="N36" s="3"/>
      <c r="O36" s="1067"/>
    </row>
    <row r="37" spans="1:19">
      <c r="A37"/>
      <c r="B37"/>
      <c r="C37"/>
      <c r="D37"/>
      <c r="E37"/>
      <c r="F37"/>
      <c r="G37"/>
      <c r="H37"/>
      <c r="I37"/>
      <c r="J37"/>
      <c r="K37"/>
      <c r="L37" s="3"/>
      <c r="M37" s="3"/>
      <c r="N37" s="3"/>
      <c r="O37" s="1067"/>
    </row>
    <row r="38" spans="1:19">
      <c r="A38"/>
      <c r="B38"/>
      <c r="C38"/>
      <c r="D38"/>
      <c r="E38"/>
      <c r="F38"/>
      <c r="G38"/>
      <c r="H38"/>
      <c r="I38"/>
      <c r="J38"/>
      <c r="K38"/>
      <c r="L38" s="3"/>
      <c r="M38" s="3"/>
      <c r="N38" s="3"/>
      <c r="O38" s="1067"/>
    </row>
    <row r="39" spans="1:19">
      <c r="A39"/>
      <c r="B39"/>
      <c r="C39"/>
      <c r="D39"/>
      <c r="E39"/>
      <c r="F39"/>
      <c r="G39"/>
      <c r="H39"/>
      <c r="I39"/>
      <c r="J39"/>
      <c r="K39"/>
      <c r="L39" s="3"/>
      <c r="M39" s="3"/>
      <c r="N39" s="3"/>
      <c r="O39" s="1067"/>
    </row>
    <row r="40" spans="1:19">
      <c r="A40"/>
      <c r="B40"/>
      <c r="C40"/>
      <c r="D40"/>
      <c r="E40"/>
      <c r="F40"/>
      <c r="G40"/>
      <c r="H40"/>
      <c r="I40"/>
      <c r="J40"/>
      <c r="K40"/>
    </row>
    <row r="41" spans="1:19">
      <c r="A41"/>
      <c r="B41"/>
      <c r="C41"/>
      <c r="D41"/>
      <c r="E41"/>
      <c r="F41"/>
      <c r="G41"/>
      <c r="H41"/>
      <c r="I41"/>
      <c r="J41"/>
      <c r="K41"/>
      <c r="L41" s="1067"/>
    </row>
    <row r="42" spans="1:19">
      <c r="A42"/>
      <c r="B42"/>
      <c r="C42"/>
      <c r="D42"/>
      <c r="E42"/>
      <c r="F42"/>
      <c r="G42"/>
      <c r="H42"/>
      <c r="I42"/>
      <c r="J42"/>
      <c r="K42"/>
      <c r="L42" s="1067"/>
    </row>
    <row r="43" spans="1:19">
      <c r="A43"/>
      <c r="B43"/>
      <c r="C43"/>
      <c r="D43"/>
      <c r="E43"/>
      <c r="F43"/>
      <c r="G43"/>
      <c r="H43"/>
      <c r="I43"/>
      <c r="J43"/>
      <c r="K43"/>
      <c r="L43" s="1067"/>
    </row>
    <row r="44" spans="1:19">
      <c r="A44"/>
      <c r="B44"/>
      <c r="C44"/>
      <c r="D44"/>
      <c r="E44"/>
      <c r="F44"/>
      <c r="G44"/>
      <c r="H44"/>
      <c r="I44"/>
      <c r="J44"/>
      <c r="K44"/>
      <c r="L44" s="1067"/>
    </row>
    <row r="45" spans="1:19">
      <c r="A45"/>
      <c r="B45"/>
      <c r="C45"/>
      <c r="D45"/>
      <c r="E45"/>
      <c r="F45"/>
      <c r="G45"/>
      <c r="H45"/>
      <c r="I45"/>
      <c r="J45"/>
      <c r="K45"/>
      <c r="L45" s="1067"/>
    </row>
    <row r="46" spans="1:19">
      <c r="A46"/>
      <c r="B46"/>
      <c r="C46"/>
      <c r="D46"/>
      <c r="E46"/>
      <c r="F46"/>
      <c r="G46"/>
      <c r="H46"/>
      <c r="I46"/>
      <c r="J46"/>
      <c r="K46"/>
      <c r="L46" s="1067"/>
    </row>
    <row r="47" spans="1:19">
      <c r="A47"/>
      <c r="B47"/>
      <c r="C47"/>
      <c r="D47"/>
      <c r="E47"/>
      <c r="F47"/>
      <c r="G47"/>
      <c r="H47"/>
      <c r="I47"/>
      <c r="J47"/>
      <c r="K47"/>
      <c r="L47" s="1067"/>
    </row>
    <row r="48" spans="1:19">
      <c r="A48"/>
      <c r="B48"/>
      <c r="C48"/>
      <c r="D48"/>
      <c r="E48"/>
      <c r="F48"/>
      <c r="G48"/>
      <c r="H48"/>
      <c r="I48"/>
      <c r="J48"/>
      <c r="K48"/>
      <c r="L48" s="1067"/>
    </row>
    <row r="49" spans="1:12">
      <c r="A49"/>
      <c r="B49"/>
      <c r="C49"/>
      <c r="D49"/>
      <c r="E49"/>
      <c r="F49"/>
      <c r="G49"/>
      <c r="H49"/>
      <c r="I49"/>
      <c r="J49"/>
      <c r="K49"/>
      <c r="L49" s="1067"/>
    </row>
    <row r="50" spans="1:12">
      <c r="A50"/>
      <c r="B50"/>
      <c r="C50"/>
      <c r="D50"/>
      <c r="E50"/>
      <c r="F50"/>
      <c r="G50"/>
      <c r="H50"/>
      <c r="I50"/>
      <c r="J50"/>
      <c r="K50"/>
      <c r="L50" s="1067"/>
    </row>
    <row r="51" spans="1:12">
      <c r="A51"/>
      <c r="B51"/>
      <c r="C51"/>
      <c r="D51"/>
      <c r="E51"/>
      <c r="F51"/>
      <c r="G51"/>
      <c r="H51"/>
      <c r="I51"/>
      <c r="J51"/>
      <c r="K51"/>
      <c r="L51" s="1067"/>
    </row>
    <row r="52" spans="1:12">
      <c r="A52"/>
      <c r="B52"/>
      <c r="C52"/>
      <c r="D52"/>
      <c r="E52"/>
      <c r="F52"/>
      <c r="G52"/>
      <c r="H52"/>
      <c r="I52"/>
      <c r="J52"/>
      <c r="K52"/>
      <c r="L52" s="1067"/>
    </row>
    <row r="53" spans="1:12">
      <c r="A53"/>
      <c r="B53"/>
      <c r="C53"/>
      <c r="D53"/>
      <c r="E53"/>
      <c r="F53"/>
      <c r="G53"/>
      <c r="H53"/>
      <c r="I53"/>
      <c r="J53"/>
      <c r="K53"/>
      <c r="L53" s="1067"/>
    </row>
    <row r="54" spans="1:12">
      <c r="A54"/>
      <c r="B54"/>
      <c r="C54"/>
      <c r="D54"/>
      <c r="E54"/>
      <c r="F54"/>
      <c r="G54"/>
      <c r="H54"/>
      <c r="I54"/>
      <c r="J54"/>
      <c r="K54"/>
      <c r="L54" s="1067"/>
    </row>
    <row r="55" spans="1:12">
      <c r="A55"/>
      <c r="B55"/>
      <c r="C55"/>
      <c r="D55"/>
      <c r="E55"/>
      <c r="F55"/>
      <c r="G55"/>
      <c r="H55"/>
      <c r="I55"/>
      <c r="J55"/>
      <c r="K55"/>
      <c r="L55" s="1067"/>
    </row>
    <row r="56" spans="1:12">
      <c r="A56"/>
      <c r="B56"/>
      <c r="C56"/>
      <c r="D56"/>
      <c r="E56"/>
      <c r="F56"/>
      <c r="G56"/>
      <c r="H56"/>
      <c r="I56"/>
      <c r="J56"/>
      <c r="K56"/>
      <c r="L56" s="1067"/>
    </row>
    <row r="57" spans="1:12">
      <c r="A57"/>
      <c r="B57"/>
      <c r="C57"/>
      <c r="D57"/>
      <c r="E57"/>
      <c r="F57"/>
      <c r="G57"/>
      <c r="H57"/>
      <c r="I57"/>
      <c r="J57"/>
      <c r="K57"/>
      <c r="L57" s="1067"/>
    </row>
    <row r="58" spans="1:12">
      <c r="A58"/>
      <c r="B58"/>
      <c r="C58"/>
      <c r="D58"/>
      <c r="E58"/>
      <c r="F58"/>
      <c r="G58"/>
      <c r="H58"/>
      <c r="I58"/>
      <c r="J58"/>
      <c r="K58"/>
      <c r="L58" s="1067"/>
    </row>
    <row r="59" spans="1:12">
      <c r="A59"/>
      <c r="B59"/>
      <c r="C59"/>
      <c r="D59"/>
      <c r="E59"/>
      <c r="F59"/>
      <c r="G59"/>
      <c r="H59"/>
      <c r="I59"/>
      <c r="J59"/>
      <c r="K59"/>
      <c r="L59" s="1067"/>
    </row>
    <row r="60" spans="1:12">
      <c r="A60"/>
      <c r="B60"/>
      <c r="C60"/>
      <c r="D60"/>
      <c r="E60"/>
      <c r="F60"/>
      <c r="G60"/>
      <c r="H60"/>
      <c r="I60"/>
      <c r="J60"/>
      <c r="K60"/>
      <c r="L60" s="1067"/>
    </row>
    <row r="61" spans="1:12">
      <c r="A61"/>
      <c r="B61"/>
      <c r="C61"/>
      <c r="D61"/>
      <c r="E61"/>
      <c r="F61"/>
      <c r="G61"/>
      <c r="H61"/>
      <c r="I61"/>
      <c r="J61"/>
      <c r="K61"/>
      <c r="L61" s="1067"/>
    </row>
    <row r="62" spans="1:12">
      <c r="A62"/>
      <c r="B62"/>
      <c r="C62"/>
      <c r="D62"/>
      <c r="E62"/>
      <c r="F62"/>
      <c r="G62"/>
      <c r="H62"/>
      <c r="I62"/>
      <c r="J62"/>
      <c r="K62"/>
      <c r="L62" s="1067"/>
    </row>
    <row r="63" spans="1:12">
      <c r="A63"/>
      <c r="B63"/>
      <c r="C63"/>
      <c r="D63"/>
      <c r="E63"/>
      <c r="F63"/>
      <c r="G63"/>
      <c r="H63"/>
      <c r="I63"/>
      <c r="J63"/>
      <c r="K63"/>
      <c r="L63" s="1067"/>
    </row>
    <row r="64" spans="1:12">
      <c r="A64"/>
      <c r="B64"/>
      <c r="C64"/>
      <c r="D64"/>
      <c r="E64"/>
      <c r="F64"/>
      <c r="G64"/>
      <c r="H64"/>
      <c r="I64"/>
      <c r="J64"/>
      <c r="K64"/>
      <c r="L64" s="1067"/>
    </row>
    <row r="65" spans="1:12">
      <c r="A65"/>
      <c r="B65"/>
      <c r="C65"/>
      <c r="D65"/>
      <c r="E65"/>
      <c r="F65"/>
      <c r="G65"/>
      <c r="H65"/>
      <c r="I65"/>
      <c r="J65"/>
      <c r="K65"/>
      <c r="L65" s="1067"/>
    </row>
    <row r="66" spans="1:12">
      <c r="A66"/>
      <c r="B66"/>
      <c r="C66"/>
      <c r="D66"/>
      <c r="E66"/>
      <c r="F66"/>
      <c r="G66"/>
      <c r="H66"/>
      <c r="I66"/>
      <c r="J66"/>
      <c r="K66"/>
      <c r="L66" s="1067"/>
    </row>
    <row r="67" spans="1:12">
      <c r="A67" s="3"/>
      <c r="B67" s="3"/>
      <c r="C67" s="3"/>
      <c r="D67" s="3"/>
      <c r="E67" s="3"/>
      <c r="F67" s="3"/>
      <c r="G67" s="3"/>
      <c r="H67" s="3"/>
      <c r="I67" s="3"/>
      <c r="J67" s="3"/>
      <c r="K67" s="3"/>
      <c r="L67" s="1067"/>
    </row>
    <row r="68" spans="1:12">
      <c r="A68" s="3"/>
      <c r="B68" s="3"/>
      <c r="C68" s="3"/>
      <c r="D68" s="3"/>
      <c r="E68" s="3"/>
      <c r="F68" s="3"/>
      <c r="G68" s="3"/>
      <c r="H68" s="3"/>
      <c r="I68" s="3"/>
      <c r="J68" s="3"/>
      <c r="K68" s="3"/>
      <c r="L68" s="1067"/>
    </row>
    <row r="69" spans="1:12">
      <c r="A69" s="3"/>
      <c r="B69" s="3"/>
      <c r="C69" s="3"/>
      <c r="D69" s="3"/>
      <c r="E69" s="3"/>
      <c r="F69" s="3"/>
      <c r="G69" s="3"/>
      <c r="H69" s="3"/>
      <c r="I69" s="3"/>
      <c r="J69" s="3"/>
      <c r="K69" s="3"/>
      <c r="L69" s="1067"/>
    </row>
    <row r="70" spans="1:12">
      <c r="A70" s="3"/>
      <c r="B70" s="3"/>
      <c r="C70" s="3"/>
      <c r="D70" s="3"/>
      <c r="E70" s="3"/>
      <c r="F70" s="3"/>
      <c r="G70" s="3"/>
      <c r="H70" s="3"/>
      <c r="I70" s="3"/>
      <c r="J70" s="3"/>
      <c r="K70" s="3"/>
      <c r="L70" s="1067"/>
    </row>
    <row r="71" spans="1:12">
      <c r="A71" s="3"/>
      <c r="B71" s="3"/>
      <c r="C71" s="3"/>
      <c r="D71" s="3"/>
      <c r="E71" s="3"/>
      <c r="F71" s="3"/>
      <c r="G71" s="3"/>
      <c r="H71" s="3"/>
      <c r="I71" s="3"/>
      <c r="J71" s="3"/>
      <c r="K71" s="3"/>
      <c r="L71" s="1067"/>
    </row>
    <row r="72" spans="1:12">
      <c r="A72" s="3"/>
      <c r="B72" s="3"/>
      <c r="C72" s="3"/>
      <c r="D72" s="3"/>
      <c r="E72" s="3"/>
      <c r="F72" s="3"/>
      <c r="G72" s="3"/>
      <c r="H72" s="3"/>
      <c r="I72" s="3"/>
      <c r="J72" s="3"/>
      <c r="K72" s="3"/>
      <c r="L72" s="1067"/>
    </row>
    <row r="73" spans="1:12">
      <c r="A73" s="3"/>
      <c r="B73" s="3"/>
      <c r="C73" s="3"/>
      <c r="D73" s="3"/>
      <c r="E73" s="3"/>
      <c r="F73" s="3"/>
      <c r="G73" s="3"/>
      <c r="H73" s="3"/>
      <c r="I73" s="3"/>
      <c r="J73" s="3"/>
      <c r="K73" s="3"/>
    </row>
    <row r="74" spans="1:12">
      <c r="A74" s="3"/>
      <c r="B74" s="3"/>
      <c r="C74" s="3"/>
      <c r="D74" s="3"/>
      <c r="E74" s="3"/>
      <c r="F74" s="3"/>
      <c r="G74" s="3"/>
      <c r="H74" s="3"/>
      <c r="I74" s="3"/>
      <c r="J74" s="3"/>
      <c r="K74" s="3"/>
    </row>
    <row r="75" spans="1:12">
      <c r="A75" s="3"/>
      <c r="B75" s="3"/>
      <c r="C75" s="3"/>
      <c r="D75" s="3"/>
      <c r="E75" s="3"/>
      <c r="F75" s="3"/>
      <c r="G75" s="3"/>
      <c r="H75" s="3"/>
      <c r="I75" s="3"/>
      <c r="J75" s="3"/>
      <c r="K75" s="3"/>
    </row>
    <row r="76" spans="1:12">
      <c r="A76" s="3"/>
      <c r="B76" s="3"/>
      <c r="C76" s="3"/>
      <c r="D76" s="3"/>
      <c r="E76" s="3"/>
      <c r="F76" s="3"/>
      <c r="G76" s="3"/>
      <c r="H76" s="3"/>
      <c r="I76" s="3"/>
      <c r="J76" s="3"/>
      <c r="K76" s="3"/>
    </row>
    <row r="77" spans="1:12">
      <c r="A77" s="3"/>
      <c r="B77" s="3"/>
      <c r="C77" s="3"/>
      <c r="D77" s="3"/>
      <c r="E77" s="3"/>
      <c r="F77" s="3"/>
      <c r="G77" s="3"/>
      <c r="H77" s="3"/>
      <c r="I77" s="3"/>
      <c r="J77" s="3"/>
      <c r="K77" s="3"/>
    </row>
    <row r="78" spans="1:12">
      <c r="A78" s="3"/>
      <c r="B78" s="3"/>
      <c r="C78" s="3"/>
      <c r="D78" s="3"/>
      <c r="E78" s="3"/>
      <c r="F78" s="3"/>
      <c r="G78" s="3"/>
      <c r="H78" s="3"/>
      <c r="I78" s="3"/>
      <c r="J78" s="3"/>
      <c r="K78" s="3"/>
    </row>
    <row r="79" spans="1:12">
      <c r="A79" s="3"/>
      <c r="B79" s="3"/>
      <c r="C79" s="3"/>
      <c r="D79" s="3"/>
      <c r="E79" s="3"/>
      <c r="F79" s="3"/>
      <c r="G79" s="3"/>
      <c r="H79" s="3"/>
      <c r="I79" s="3"/>
      <c r="J79" s="3"/>
      <c r="K79" s="3"/>
    </row>
    <row r="80" spans="1:12">
      <c r="A80" s="3"/>
      <c r="B80" s="3"/>
      <c r="C80" s="3"/>
      <c r="D80" s="3"/>
      <c r="E80" s="3"/>
      <c r="F80" s="3"/>
      <c r="G80" s="3"/>
      <c r="H80" s="3"/>
      <c r="I80" s="3"/>
      <c r="J80" s="3"/>
      <c r="K80" s="3"/>
    </row>
    <row r="81" spans="1:11">
      <c r="A81" s="3"/>
      <c r="B81" s="3"/>
      <c r="C81" s="3"/>
      <c r="D81" s="3"/>
      <c r="E81" s="3"/>
      <c r="F81" s="3"/>
      <c r="G81" s="3"/>
      <c r="H81" s="3"/>
      <c r="I81" s="3"/>
      <c r="J81" s="3"/>
      <c r="K81" s="3"/>
    </row>
    <row r="82" spans="1:11">
      <c r="A82" s="3"/>
      <c r="B82" s="3"/>
      <c r="C82" s="3"/>
      <c r="D82" s="3"/>
      <c r="E82" s="3"/>
      <c r="F82" s="3"/>
      <c r="G82" s="3"/>
      <c r="H82" s="3"/>
      <c r="I82" s="3"/>
      <c r="J82" s="3"/>
      <c r="K82" s="3"/>
    </row>
    <row r="83" spans="1:11">
      <c r="A83" s="3"/>
      <c r="B83" s="3"/>
      <c r="C83" s="3"/>
      <c r="D83" s="3"/>
      <c r="E83" s="3"/>
      <c r="F83" s="3"/>
      <c r="G83" s="3"/>
      <c r="H83" s="3"/>
      <c r="I83" s="3"/>
      <c r="J83" s="3"/>
      <c r="K83" s="3"/>
    </row>
    <row r="84" spans="1:11">
      <c r="A84" s="3"/>
      <c r="B84" s="3"/>
      <c r="C84" s="3"/>
      <c r="D84" s="3"/>
      <c r="E84" s="3"/>
      <c r="F84" s="3"/>
      <c r="G84" s="3"/>
      <c r="H84" s="3"/>
      <c r="I84" s="3"/>
      <c r="J84" s="3"/>
      <c r="K84" s="3"/>
    </row>
    <row r="85" spans="1:11">
      <c r="A85" s="3"/>
      <c r="B85" s="3"/>
      <c r="C85" s="3"/>
      <c r="D85" s="3"/>
      <c r="E85" s="3"/>
      <c r="F85" s="3"/>
      <c r="G85" s="3"/>
      <c r="H85" s="3"/>
      <c r="I85" s="3"/>
      <c r="J85" s="3"/>
      <c r="K85" s="3"/>
    </row>
    <row r="86" spans="1:11">
      <c r="A86" s="3"/>
      <c r="B86" s="3"/>
      <c r="C86" s="3"/>
      <c r="D86" s="3"/>
      <c r="E86" s="3"/>
      <c r="F86" s="3"/>
      <c r="G86" s="3"/>
      <c r="H86" s="3"/>
      <c r="I86" s="3"/>
      <c r="J86" s="3"/>
      <c r="K86" s="3"/>
    </row>
    <row r="87" spans="1:11">
      <c r="A87" s="3"/>
      <c r="B87" s="3"/>
      <c r="C87" s="3"/>
      <c r="D87" s="3"/>
      <c r="E87" s="3"/>
      <c r="F87" s="3"/>
      <c r="G87" s="3"/>
      <c r="H87" s="3"/>
      <c r="I87" s="3"/>
      <c r="J87" s="3"/>
      <c r="K87" s="3"/>
    </row>
    <row r="88" spans="1:11">
      <c r="A88" s="3"/>
      <c r="B88" s="3"/>
      <c r="C88" s="3"/>
      <c r="D88" s="3"/>
      <c r="E88" s="3"/>
      <c r="F88" s="3"/>
      <c r="G88" s="3"/>
      <c r="H88" s="3"/>
      <c r="I88" s="3"/>
      <c r="J88" s="3"/>
      <c r="K88" s="3"/>
    </row>
    <row r="89" spans="1:11">
      <c r="A89" s="3"/>
      <c r="B89" s="3"/>
      <c r="C89" s="3"/>
      <c r="D89" s="3"/>
      <c r="E89" s="3"/>
      <c r="F89" s="3"/>
      <c r="G89" s="3"/>
      <c r="H89" s="3"/>
      <c r="I89" s="3"/>
      <c r="J89" s="3"/>
      <c r="K89" s="3"/>
    </row>
    <row r="90" spans="1:11">
      <c r="A90" s="3"/>
      <c r="B90" s="3"/>
      <c r="C90" s="3"/>
      <c r="D90" s="3"/>
      <c r="E90" s="3"/>
      <c r="F90" s="3"/>
      <c r="G90" s="3"/>
      <c r="H90" s="3"/>
      <c r="I90" s="3"/>
      <c r="J90" s="3"/>
      <c r="K90" s="3"/>
    </row>
    <row r="91" spans="1:11">
      <c r="A91" s="3"/>
      <c r="B91" s="3"/>
      <c r="C91" s="3"/>
      <c r="D91" s="3"/>
      <c r="E91" s="3"/>
      <c r="F91" s="3"/>
      <c r="G91" s="3"/>
      <c r="H91" s="3"/>
      <c r="I91" s="3"/>
      <c r="J91" s="3"/>
      <c r="K91" s="3"/>
    </row>
    <row r="92" spans="1:11">
      <c r="A92" s="3"/>
      <c r="B92" s="3"/>
      <c r="C92" s="3"/>
      <c r="D92" s="3"/>
      <c r="E92" s="3"/>
      <c r="F92" s="3"/>
      <c r="G92" s="3"/>
      <c r="H92" s="3"/>
      <c r="I92" s="3"/>
      <c r="J92" s="3"/>
      <c r="K92" s="3"/>
    </row>
    <row r="93" spans="1:11">
      <c r="A93" s="3"/>
      <c r="B93" s="3"/>
      <c r="C93" s="3"/>
      <c r="D93" s="3"/>
      <c r="E93" s="3"/>
      <c r="F93" s="3"/>
      <c r="G93" s="3"/>
      <c r="H93" s="3"/>
      <c r="I93" s="3"/>
      <c r="J93" s="3"/>
      <c r="K93" s="3"/>
    </row>
    <row r="94" spans="1:11">
      <c r="A94" s="3"/>
      <c r="B94" s="3"/>
      <c r="C94" s="3"/>
      <c r="D94" s="3"/>
      <c r="E94" s="3"/>
      <c r="F94" s="3"/>
      <c r="G94" s="3"/>
      <c r="H94" s="3"/>
      <c r="I94" s="3"/>
      <c r="J94" s="3"/>
      <c r="K94" s="3"/>
    </row>
    <row r="95" spans="1:11">
      <c r="A95" s="3"/>
      <c r="B95" s="3"/>
      <c r="C95" s="3"/>
      <c r="D95" s="3"/>
      <c r="E95" s="3"/>
      <c r="F95" s="3"/>
      <c r="G95" s="3"/>
      <c r="H95" s="3"/>
      <c r="I95" s="3"/>
      <c r="J95" s="3"/>
      <c r="K95" s="3"/>
    </row>
    <row r="96" spans="1:11">
      <c r="A96" s="3"/>
      <c r="B96" s="3"/>
      <c r="C96" s="3"/>
      <c r="D96" s="3"/>
      <c r="E96" s="3"/>
      <c r="F96" s="3"/>
      <c r="G96" s="3"/>
      <c r="H96" s="3"/>
      <c r="I96" s="3"/>
      <c r="J96" s="3"/>
      <c r="K96" s="3"/>
    </row>
    <row r="97" spans="1:11">
      <c r="A97" s="3"/>
      <c r="B97" s="3"/>
      <c r="C97" s="3"/>
      <c r="D97" s="3"/>
      <c r="E97" s="3"/>
      <c r="F97" s="3"/>
      <c r="G97" s="3"/>
      <c r="H97" s="3"/>
      <c r="I97" s="3"/>
      <c r="J97" s="3"/>
      <c r="K97" s="3"/>
    </row>
    <row r="98" spans="1:11">
      <c r="A98" s="3"/>
      <c r="B98" s="3"/>
      <c r="C98" s="3"/>
      <c r="D98" s="3"/>
      <c r="E98" s="3"/>
      <c r="F98" s="3"/>
      <c r="G98" s="3"/>
      <c r="H98" s="3"/>
      <c r="I98" s="3"/>
      <c r="J98" s="3"/>
      <c r="K98" s="3"/>
    </row>
    <row r="99" spans="1:11">
      <c r="A99" s="3"/>
      <c r="B99" s="3"/>
      <c r="C99" s="3"/>
      <c r="D99" s="3"/>
      <c r="E99" s="3"/>
      <c r="F99" s="3"/>
      <c r="G99" s="3"/>
      <c r="H99" s="3"/>
      <c r="I99" s="3"/>
      <c r="J99" s="3"/>
      <c r="K99" s="3"/>
    </row>
    <row r="100" spans="1:11">
      <c r="A100" s="3"/>
      <c r="B100" s="3"/>
      <c r="C100" s="3"/>
      <c r="D100" s="3"/>
      <c r="E100" s="3"/>
      <c r="F100" s="3"/>
      <c r="G100" s="3"/>
      <c r="H100" s="3"/>
      <c r="I100" s="3"/>
      <c r="J100" s="3"/>
      <c r="K100" s="3"/>
    </row>
    <row r="101" spans="1:11">
      <c r="A101" s="3"/>
      <c r="B101" s="3"/>
      <c r="C101" s="3"/>
      <c r="D101" s="3"/>
      <c r="E101" s="3"/>
      <c r="F101" s="3"/>
      <c r="G101" s="3"/>
      <c r="H101" s="3"/>
      <c r="I101" s="3"/>
      <c r="J101" s="3"/>
      <c r="K101" s="3"/>
    </row>
    <row r="102" spans="1:11">
      <c r="A102" s="3"/>
      <c r="B102" s="3"/>
      <c r="C102" s="3"/>
      <c r="D102" s="3"/>
      <c r="E102" s="3"/>
      <c r="F102" s="3"/>
      <c r="G102" s="3"/>
      <c r="H102" s="3"/>
      <c r="I102" s="3"/>
      <c r="J102" s="3"/>
      <c r="K102" s="3"/>
    </row>
    <row r="103" spans="1:11">
      <c r="A103" s="3"/>
      <c r="B103" s="3"/>
      <c r="C103" s="3"/>
      <c r="D103" s="3"/>
      <c r="E103" s="3"/>
      <c r="F103" s="3"/>
      <c r="G103" s="3"/>
      <c r="H103" s="3"/>
      <c r="I103" s="3"/>
      <c r="J103" s="3"/>
      <c r="K103" s="3"/>
    </row>
    <row r="104" spans="1:11">
      <c r="A104" s="3"/>
      <c r="B104" s="3"/>
      <c r="C104" s="3"/>
      <c r="D104" s="3"/>
      <c r="E104" s="3"/>
      <c r="F104" s="3"/>
      <c r="G104" s="3"/>
      <c r="H104" s="3"/>
      <c r="I104" s="3"/>
      <c r="J104" s="3"/>
      <c r="K104" s="3"/>
    </row>
    <row r="105" spans="1:11">
      <c r="A105" s="3"/>
      <c r="B105" s="3"/>
      <c r="C105" s="3"/>
      <c r="D105" s="3"/>
      <c r="E105" s="3"/>
      <c r="F105" s="3"/>
      <c r="G105" s="3"/>
      <c r="H105" s="3"/>
      <c r="I105" s="3"/>
      <c r="J105" s="3"/>
      <c r="K105" s="3"/>
    </row>
    <row r="106" spans="1:11">
      <c r="A106" s="3"/>
      <c r="B106" s="3"/>
      <c r="C106" s="3"/>
      <c r="D106" s="3"/>
      <c r="E106" s="3"/>
      <c r="F106" s="3"/>
      <c r="G106" s="3"/>
      <c r="H106" s="3"/>
      <c r="I106" s="3"/>
      <c r="J106" s="3"/>
      <c r="K106" s="3"/>
    </row>
    <row r="107" spans="1:11">
      <c r="A107" s="3"/>
      <c r="B107" s="3"/>
      <c r="C107" s="3"/>
      <c r="D107" s="3"/>
      <c r="E107" s="3"/>
      <c r="F107" s="3"/>
      <c r="G107" s="3"/>
      <c r="H107" s="3"/>
      <c r="I107" s="3"/>
      <c r="J107" s="3"/>
      <c r="K107" s="3"/>
    </row>
    <row r="108" spans="1:11">
      <c r="A108" s="3"/>
      <c r="B108" s="3"/>
      <c r="C108" s="3"/>
      <c r="D108" s="3"/>
      <c r="E108" s="3"/>
      <c r="F108" s="3"/>
      <c r="G108" s="3"/>
      <c r="H108" s="3"/>
      <c r="I108" s="3"/>
      <c r="J108" s="3"/>
      <c r="K108" s="3"/>
    </row>
    <row r="109" spans="1:11">
      <c r="A109" s="3"/>
      <c r="B109" s="3"/>
      <c r="C109" s="3"/>
      <c r="D109" s="3"/>
      <c r="E109" s="3"/>
      <c r="F109" s="3"/>
      <c r="G109" s="3"/>
      <c r="H109" s="3"/>
      <c r="I109" s="3"/>
      <c r="J109" s="3"/>
      <c r="K109" s="3"/>
    </row>
    <row r="110" spans="1:11">
      <c r="A110" s="3"/>
      <c r="B110" s="3"/>
      <c r="C110" s="3"/>
      <c r="D110" s="3"/>
      <c r="E110" s="3"/>
      <c r="F110" s="3"/>
      <c r="G110" s="3"/>
      <c r="H110" s="3"/>
      <c r="I110" s="3"/>
      <c r="J110" s="3"/>
      <c r="K110" s="3"/>
    </row>
    <row r="111" spans="1:11">
      <c r="A111" s="3"/>
      <c r="B111" s="3"/>
      <c r="C111" s="3"/>
      <c r="D111" s="3"/>
      <c r="E111" s="3"/>
      <c r="F111" s="3"/>
      <c r="G111" s="3"/>
      <c r="H111" s="3"/>
      <c r="I111" s="3"/>
      <c r="J111" s="3"/>
      <c r="K111" s="3"/>
    </row>
    <row r="112" spans="1:11">
      <c r="A112" s="3"/>
      <c r="B112" s="3"/>
      <c r="C112" s="3"/>
      <c r="D112" s="3"/>
      <c r="E112" s="3"/>
      <c r="F112" s="3"/>
      <c r="G112" s="3"/>
      <c r="H112" s="3"/>
      <c r="I112" s="3"/>
      <c r="J112" s="3"/>
      <c r="K112" s="3"/>
    </row>
    <row r="113" spans="1:11">
      <c r="A113" s="3"/>
      <c r="B113" s="3"/>
      <c r="C113" s="3"/>
      <c r="D113" s="3"/>
      <c r="E113" s="3"/>
      <c r="F113" s="3"/>
      <c r="G113" s="3"/>
      <c r="H113" s="3"/>
      <c r="I113" s="3"/>
      <c r="J113" s="3"/>
      <c r="K113" s="3"/>
    </row>
    <row r="114" spans="1:11">
      <c r="A114" s="3"/>
      <c r="B114" s="3"/>
      <c r="C114" s="3"/>
      <c r="D114" s="3"/>
      <c r="E114" s="3"/>
      <c r="F114" s="3"/>
      <c r="G114" s="3"/>
      <c r="H114" s="3"/>
      <c r="I114" s="3"/>
      <c r="J114" s="3"/>
      <c r="K114" s="3"/>
    </row>
    <row r="115" spans="1:11">
      <c r="A115" s="3"/>
      <c r="B115" s="3"/>
      <c r="C115" s="3"/>
      <c r="D115" s="3"/>
      <c r="E115" s="3"/>
      <c r="F115" s="3"/>
      <c r="G115" s="3"/>
      <c r="H115" s="3"/>
      <c r="I115" s="3"/>
      <c r="J115" s="3"/>
      <c r="K115" s="3"/>
    </row>
    <row r="116" spans="1:11">
      <c r="A116" s="3"/>
      <c r="B116" s="3"/>
      <c r="C116" s="3"/>
      <c r="D116" s="3"/>
      <c r="E116" s="3"/>
      <c r="F116" s="3"/>
      <c r="G116" s="3"/>
      <c r="H116" s="3"/>
      <c r="I116" s="3"/>
      <c r="J116" s="3"/>
      <c r="K116" s="3"/>
    </row>
    <row r="117" spans="1:11">
      <c r="A117" s="3"/>
      <c r="B117" s="3"/>
      <c r="C117" s="3"/>
      <c r="D117" s="3"/>
      <c r="E117" s="3"/>
      <c r="F117" s="3"/>
      <c r="G117" s="3"/>
      <c r="H117" s="3"/>
      <c r="I117" s="3"/>
      <c r="J117" s="3"/>
      <c r="K117" s="3"/>
    </row>
    <row r="118" spans="1:11">
      <c r="A118" s="3"/>
      <c r="B118" s="3"/>
      <c r="C118" s="3"/>
      <c r="D118" s="3"/>
      <c r="E118" s="3"/>
      <c r="F118" s="3"/>
      <c r="G118" s="3"/>
      <c r="H118" s="3"/>
      <c r="I118" s="3"/>
      <c r="J118" s="3"/>
      <c r="K118" s="3"/>
    </row>
    <row r="119" spans="1:11">
      <c r="A119" s="3"/>
      <c r="B119" s="3"/>
      <c r="C119" s="3"/>
      <c r="D119" s="3"/>
      <c r="E119" s="3"/>
      <c r="F119" s="3"/>
      <c r="G119" s="3"/>
      <c r="H119" s="3"/>
      <c r="I119" s="3"/>
      <c r="J119" s="3"/>
      <c r="K119" s="3"/>
    </row>
    <row r="120" spans="1:11">
      <c r="A120" s="3"/>
      <c r="B120" s="3"/>
      <c r="C120" s="3"/>
      <c r="D120" s="3"/>
      <c r="E120" s="3"/>
      <c r="F120" s="3"/>
      <c r="G120" s="3"/>
      <c r="H120" s="3"/>
      <c r="I120" s="3"/>
      <c r="J120" s="3"/>
      <c r="K120" s="3"/>
    </row>
    <row r="121" spans="1:11">
      <c r="A121" s="3"/>
      <c r="B121" s="3"/>
      <c r="C121" s="3"/>
      <c r="D121" s="3"/>
      <c r="E121" s="3"/>
      <c r="F121" s="3"/>
      <c r="G121" s="3"/>
      <c r="H121" s="3"/>
      <c r="I121" s="3"/>
      <c r="J121" s="3"/>
      <c r="K121" s="3"/>
    </row>
    <row r="122" spans="1:11">
      <c r="A122" s="3"/>
      <c r="B122" s="3"/>
      <c r="C122" s="3"/>
      <c r="D122" s="3"/>
      <c r="E122" s="3"/>
      <c r="F122" s="3"/>
      <c r="G122" s="3"/>
      <c r="H122" s="3"/>
      <c r="I122" s="3"/>
      <c r="J122" s="3"/>
      <c r="K122" s="3"/>
    </row>
    <row r="123" spans="1:11">
      <c r="A123" s="3"/>
      <c r="B123" s="3"/>
      <c r="C123" s="3"/>
      <c r="D123" s="3"/>
      <c r="E123" s="3"/>
      <c r="F123" s="3"/>
      <c r="G123" s="3"/>
      <c r="H123" s="3"/>
      <c r="I123" s="3"/>
      <c r="J123" s="3"/>
      <c r="K123" s="3"/>
    </row>
    <row r="124" spans="1:11">
      <c r="A124" s="3"/>
      <c r="B124" s="3"/>
      <c r="C124" s="3"/>
      <c r="D124" s="3"/>
      <c r="E124" s="3"/>
      <c r="F124" s="3"/>
      <c r="G124" s="3"/>
      <c r="H124" s="3"/>
      <c r="I124" s="3"/>
      <c r="J124" s="3"/>
      <c r="K124" s="3"/>
    </row>
    <row r="125" spans="1:11">
      <c r="A125" s="3"/>
      <c r="B125" s="3"/>
      <c r="C125" s="3"/>
      <c r="D125" s="3"/>
      <c r="E125" s="3"/>
      <c r="F125" s="3"/>
      <c r="G125" s="3"/>
      <c r="H125" s="3"/>
      <c r="I125" s="3"/>
      <c r="J125" s="3"/>
      <c r="K125" s="3"/>
    </row>
    <row r="126" spans="1:11">
      <c r="A126" s="3"/>
      <c r="B126" s="3"/>
      <c r="C126" s="3"/>
      <c r="D126" s="3"/>
      <c r="E126" s="3"/>
      <c r="F126" s="3"/>
      <c r="G126" s="3"/>
      <c r="H126" s="3"/>
      <c r="I126" s="3"/>
      <c r="J126" s="3"/>
      <c r="K126" s="3"/>
    </row>
    <row r="127" spans="1:11">
      <c r="A127" s="3"/>
      <c r="B127" s="3"/>
      <c r="C127" s="3"/>
      <c r="D127" s="3"/>
      <c r="E127" s="3"/>
      <c r="F127" s="3"/>
      <c r="G127" s="3"/>
      <c r="H127" s="3"/>
      <c r="I127" s="3"/>
      <c r="J127" s="3"/>
      <c r="K127" s="3"/>
    </row>
    <row r="128" spans="1:11">
      <c r="A128" s="3"/>
      <c r="B128" s="3"/>
      <c r="C128" s="3"/>
      <c r="D128" s="3"/>
      <c r="E128" s="3"/>
      <c r="F128" s="3"/>
      <c r="G128" s="3"/>
      <c r="H128" s="3"/>
      <c r="I128" s="3"/>
      <c r="J128" s="3"/>
      <c r="K128" s="3"/>
    </row>
    <row r="129" spans="1:11">
      <c r="A129" s="3"/>
      <c r="B129" s="3"/>
      <c r="C129" s="3"/>
      <c r="D129" s="3"/>
      <c r="E129" s="3"/>
      <c r="F129" s="3"/>
      <c r="G129" s="3"/>
      <c r="H129" s="3"/>
      <c r="I129" s="3"/>
      <c r="J129" s="3"/>
      <c r="K129" s="3"/>
    </row>
    <row r="130" spans="1:11">
      <c r="A130" s="3"/>
      <c r="B130" s="3"/>
      <c r="C130" s="3"/>
      <c r="D130" s="3"/>
      <c r="E130" s="3"/>
      <c r="F130" s="3"/>
      <c r="G130" s="3"/>
      <c r="H130" s="3"/>
      <c r="I130" s="3"/>
      <c r="J130" s="3"/>
      <c r="K130" s="3"/>
    </row>
    <row r="131" spans="1:11">
      <c r="A131" s="3"/>
      <c r="B131" s="3"/>
      <c r="C131" s="3"/>
      <c r="D131" s="3"/>
      <c r="E131" s="3"/>
      <c r="F131" s="3"/>
      <c r="G131" s="3"/>
      <c r="H131" s="3"/>
      <c r="I131" s="3"/>
      <c r="J131" s="3"/>
      <c r="K131" s="3"/>
    </row>
    <row r="132" spans="1:11">
      <c r="A132" s="3"/>
      <c r="B132" s="3"/>
      <c r="C132" s="3"/>
      <c r="D132" s="3"/>
      <c r="E132" s="3"/>
      <c r="F132" s="3"/>
      <c r="G132" s="3"/>
      <c r="H132" s="3"/>
      <c r="I132" s="3"/>
      <c r="J132" s="3"/>
      <c r="K132" s="3"/>
    </row>
    <row r="133" spans="1:11">
      <c r="A133" s="3"/>
      <c r="B133" s="3"/>
      <c r="C133" s="3"/>
      <c r="D133" s="3"/>
      <c r="E133" s="3"/>
      <c r="F133" s="3"/>
      <c r="G133" s="3"/>
      <c r="H133" s="3"/>
      <c r="I133" s="3"/>
      <c r="J133" s="3"/>
      <c r="K133" s="3"/>
    </row>
    <row r="134" spans="1:11">
      <c r="A134" s="3"/>
      <c r="B134" s="3"/>
      <c r="C134" s="3"/>
      <c r="D134" s="3"/>
      <c r="E134" s="3"/>
      <c r="F134" s="3"/>
      <c r="G134" s="3"/>
      <c r="H134" s="3"/>
      <c r="I134" s="3"/>
      <c r="J134" s="3"/>
      <c r="K134" s="3"/>
    </row>
    <row r="135" spans="1:11">
      <c r="A135" s="3"/>
      <c r="B135" s="3"/>
      <c r="C135" s="3"/>
      <c r="D135" s="3"/>
      <c r="E135" s="3"/>
      <c r="F135" s="3"/>
      <c r="G135" s="3"/>
      <c r="H135" s="3"/>
      <c r="I135" s="3"/>
      <c r="J135" s="3"/>
      <c r="K135" s="3"/>
    </row>
    <row r="136" spans="1:11">
      <c r="A136" s="3"/>
      <c r="B136" s="3"/>
      <c r="C136" s="3"/>
      <c r="D136" s="3"/>
      <c r="E136" s="3"/>
      <c r="F136" s="3"/>
      <c r="G136" s="3"/>
      <c r="H136" s="3"/>
      <c r="I136" s="3"/>
      <c r="J136" s="3"/>
      <c r="K136" s="3"/>
    </row>
    <row r="137" spans="1:11">
      <c r="A137" s="3"/>
      <c r="B137" s="3"/>
      <c r="C137" s="3"/>
      <c r="D137" s="3"/>
      <c r="E137" s="3"/>
      <c r="F137" s="3"/>
      <c r="G137" s="3"/>
      <c r="H137" s="3"/>
      <c r="I137" s="3"/>
      <c r="J137" s="3"/>
      <c r="K137" s="3"/>
    </row>
    <row r="138" spans="1:11">
      <c r="A138" s="3"/>
      <c r="B138" s="3"/>
      <c r="C138" s="3"/>
      <c r="D138" s="3"/>
      <c r="E138" s="3"/>
      <c r="F138" s="3"/>
      <c r="G138" s="3"/>
      <c r="H138" s="3"/>
      <c r="I138" s="3"/>
      <c r="J138" s="3"/>
      <c r="K138" s="3"/>
    </row>
    <row r="139" spans="1:11">
      <c r="A139" s="3"/>
      <c r="B139" s="3"/>
      <c r="C139" s="3"/>
      <c r="D139" s="3"/>
      <c r="E139" s="3"/>
      <c r="F139" s="3"/>
      <c r="G139" s="3"/>
      <c r="H139" s="3"/>
      <c r="I139" s="3"/>
      <c r="J139" s="3"/>
      <c r="K139" s="3"/>
    </row>
    <row r="140" spans="1:11">
      <c r="A140" s="3"/>
      <c r="B140" s="3"/>
      <c r="C140" s="3"/>
      <c r="D140" s="3"/>
      <c r="E140" s="3"/>
      <c r="F140" s="3"/>
      <c r="G140" s="3"/>
      <c r="H140" s="3"/>
      <c r="I140" s="3"/>
      <c r="J140" s="3"/>
      <c r="K140" s="3"/>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67"/>
      <c r="B152" s="1067"/>
      <c r="C152" s="1067"/>
      <c r="D152" s="1067"/>
      <c r="E152" s="1067"/>
      <c r="F152" s="1067"/>
      <c r="G152" s="1067"/>
      <c r="H152" s="1067"/>
      <c r="I152" s="1067"/>
      <c r="J152" s="1067"/>
      <c r="K152" s="1067"/>
    </row>
    <row r="153" spans="1:11">
      <c r="A153" s="1067"/>
      <c r="B153" s="1067"/>
      <c r="C153" s="1067"/>
      <c r="D153" s="1067"/>
      <c r="E153" s="1067"/>
      <c r="F153" s="1067"/>
      <c r="G153" s="1067"/>
      <c r="H153" s="1067"/>
      <c r="I153" s="1067"/>
      <c r="J153" s="1067"/>
      <c r="K153" s="1067"/>
    </row>
    <row r="154" spans="1:11">
      <c r="A154" s="1067"/>
      <c r="B154" s="1067"/>
      <c r="C154" s="1067"/>
      <c r="D154" s="1067"/>
      <c r="E154" s="1067"/>
      <c r="F154" s="1067"/>
      <c r="G154" s="1067"/>
      <c r="H154" s="1067"/>
      <c r="I154" s="1067"/>
      <c r="J154" s="1067"/>
      <c r="K154" s="1067"/>
    </row>
    <row r="155" spans="1:11">
      <c r="A155" s="1067"/>
      <c r="B155" s="1067"/>
      <c r="C155" s="1067"/>
      <c r="D155" s="1067"/>
      <c r="E155" s="1067"/>
      <c r="F155" s="1067"/>
      <c r="G155" s="1067"/>
      <c r="H155" s="1067"/>
      <c r="I155" s="1067"/>
      <c r="J155" s="1067"/>
      <c r="K155" s="1067"/>
    </row>
    <row r="156" spans="1:11">
      <c r="A156" s="1067"/>
      <c r="B156" s="1067"/>
      <c r="C156" s="1067"/>
      <c r="D156" s="1067"/>
      <c r="E156" s="1067"/>
      <c r="F156" s="1067"/>
      <c r="G156" s="1067"/>
      <c r="H156" s="1067"/>
      <c r="I156" s="1067"/>
      <c r="J156" s="1067"/>
      <c r="K156" s="1067"/>
    </row>
    <row r="157" spans="1:11">
      <c r="A157" s="1067"/>
      <c r="B157" s="1067"/>
      <c r="C157" s="1067"/>
      <c r="D157" s="1067"/>
      <c r="E157" s="1067"/>
      <c r="F157" s="1067"/>
      <c r="G157" s="1067"/>
      <c r="H157" s="1067"/>
      <c r="I157" s="1067"/>
      <c r="J157" s="1067"/>
      <c r="K157" s="1067"/>
    </row>
    <row r="158" spans="1:11">
      <c r="A158" s="1067"/>
      <c r="B158" s="1067"/>
      <c r="C158" s="1067"/>
      <c r="D158" s="1067"/>
      <c r="E158" s="1067"/>
      <c r="F158" s="1067"/>
      <c r="G158" s="1067"/>
      <c r="H158" s="1067"/>
      <c r="I158" s="1067"/>
      <c r="J158" s="1067"/>
      <c r="K158" s="1067"/>
    </row>
    <row r="159" spans="1:11">
      <c r="A159" s="1067"/>
      <c r="B159" s="1067"/>
      <c r="C159" s="1067"/>
      <c r="D159" s="1067"/>
      <c r="E159" s="1067"/>
      <c r="F159" s="1067"/>
      <c r="G159" s="1067"/>
      <c r="H159" s="1067"/>
      <c r="I159" s="1067"/>
      <c r="J159" s="1067"/>
      <c r="K159" s="1067"/>
    </row>
    <row r="160" spans="1:11">
      <c r="A160" s="1067"/>
      <c r="B160" s="1067"/>
      <c r="C160" s="1067"/>
      <c r="D160" s="1067"/>
      <c r="E160" s="1067"/>
      <c r="F160" s="1067"/>
      <c r="G160" s="1067"/>
      <c r="H160" s="1067"/>
      <c r="I160" s="1067"/>
      <c r="J160" s="1067"/>
      <c r="K160" s="1067"/>
    </row>
    <row r="161" spans="1:11">
      <c r="A161" s="1067"/>
      <c r="B161" s="1067"/>
      <c r="C161" s="1067"/>
      <c r="D161" s="1067"/>
      <c r="E161" s="1067"/>
      <c r="F161" s="1067"/>
      <c r="G161" s="1067"/>
      <c r="H161" s="1067"/>
      <c r="I161" s="1067"/>
      <c r="J161" s="1067"/>
      <c r="K161" s="1067"/>
    </row>
    <row r="162" spans="1:11">
      <c r="A162" s="1067"/>
      <c r="B162" s="1067"/>
      <c r="C162" s="1067"/>
      <c r="D162" s="1067"/>
      <c r="E162" s="1067"/>
      <c r="F162" s="1067"/>
      <c r="G162" s="1067"/>
      <c r="H162" s="1067"/>
      <c r="I162" s="1067"/>
      <c r="J162" s="1067"/>
      <c r="K162" s="1067"/>
    </row>
    <row r="163" spans="1:11">
      <c r="A163" s="1067"/>
      <c r="B163" s="1067"/>
      <c r="C163" s="1067"/>
      <c r="D163" s="1067"/>
      <c r="E163" s="1067"/>
      <c r="F163" s="1067"/>
      <c r="G163" s="1067"/>
      <c r="H163" s="1067"/>
      <c r="I163" s="1067"/>
      <c r="J163" s="1067"/>
      <c r="K163" s="1067"/>
    </row>
    <row r="164" spans="1:11">
      <c r="A164" s="1067"/>
      <c r="B164" s="1067"/>
      <c r="C164" s="1067"/>
      <c r="D164" s="1067"/>
      <c r="E164" s="1067"/>
      <c r="F164" s="1067"/>
      <c r="G164" s="1067"/>
      <c r="H164" s="1067"/>
      <c r="I164" s="1067"/>
      <c r="J164" s="1067"/>
      <c r="K164" s="1067"/>
    </row>
    <row r="165" spans="1:11">
      <c r="A165" s="1067"/>
      <c r="B165" s="1067"/>
      <c r="C165" s="1067"/>
      <c r="D165" s="1067"/>
      <c r="E165" s="1067"/>
      <c r="F165" s="1067"/>
      <c r="G165" s="1067"/>
      <c r="H165" s="1067"/>
      <c r="I165" s="1067"/>
      <c r="J165" s="1067"/>
      <c r="K165" s="1067"/>
    </row>
    <row r="166" spans="1:11">
      <c r="A166" s="1067"/>
      <c r="B166" s="1067"/>
      <c r="C166" s="1067"/>
      <c r="D166" s="1067"/>
      <c r="E166" s="1067"/>
      <c r="F166" s="1067"/>
      <c r="G166" s="1067"/>
      <c r="H166" s="1067"/>
      <c r="I166" s="1067"/>
      <c r="J166" s="1067"/>
      <c r="K166" s="1067"/>
    </row>
    <row r="167" spans="1:11">
      <c r="A167" s="1067"/>
      <c r="B167" s="1067"/>
      <c r="C167" s="1067"/>
      <c r="D167" s="1067"/>
      <c r="E167" s="1067"/>
      <c r="F167" s="1067"/>
      <c r="G167" s="1067"/>
      <c r="H167" s="1067"/>
      <c r="I167" s="1067"/>
      <c r="J167" s="1067"/>
      <c r="K167" s="1067"/>
    </row>
    <row r="168" spans="1:11">
      <c r="A168" s="1067"/>
      <c r="B168" s="1067"/>
      <c r="C168" s="1067"/>
      <c r="D168" s="1067"/>
      <c r="E168" s="1067"/>
      <c r="F168" s="1067"/>
      <c r="G168" s="1067"/>
      <c r="H168" s="1067"/>
      <c r="I168" s="1067"/>
      <c r="J168" s="1067"/>
      <c r="K168" s="1067"/>
    </row>
    <row r="169" spans="1:11">
      <c r="A169" s="1067"/>
      <c r="B169" s="1067"/>
      <c r="C169" s="1067"/>
      <c r="D169" s="1067"/>
      <c r="E169" s="1067"/>
      <c r="F169" s="1067"/>
      <c r="G169" s="1067"/>
      <c r="H169" s="1067"/>
      <c r="I169" s="1067"/>
      <c r="J169" s="1067"/>
      <c r="K169" s="1067"/>
    </row>
    <row r="170" spans="1:11">
      <c r="A170" s="1067"/>
      <c r="B170" s="1067"/>
      <c r="C170" s="1067"/>
      <c r="D170" s="1067"/>
      <c r="E170" s="1067"/>
      <c r="F170" s="1067"/>
      <c r="G170" s="1067"/>
      <c r="H170" s="1067"/>
      <c r="I170" s="1067"/>
      <c r="J170" s="1067"/>
      <c r="K170" s="1067"/>
    </row>
    <row r="171" spans="1:11">
      <c r="A171" s="1067"/>
      <c r="B171" s="1067"/>
      <c r="C171" s="1067"/>
      <c r="D171" s="1067"/>
      <c r="E171" s="1067"/>
      <c r="F171" s="1067"/>
      <c r="G171" s="1067"/>
      <c r="H171" s="1067"/>
      <c r="I171" s="1067"/>
      <c r="J171" s="1067"/>
      <c r="K171" s="1067"/>
    </row>
    <row r="172" spans="1:11">
      <c r="A172" s="1067"/>
      <c r="B172" s="1067"/>
      <c r="C172" s="1067"/>
      <c r="D172" s="1067"/>
      <c r="E172" s="1067"/>
      <c r="F172" s="1067"/>
      <c r="G172" s="1067"/>
      <c r="H172" s="1067"/>
      <c r="I172" s="1067"/>
      <c r="J172" s="1067"/>
      <c r="K172" s="1067"/>
    </row>
    <row r="173" spans="1:11">
      <c r="A173" s="1067"/>
      <c r="B173" s="1067"/>
      <c r="C173" s="1067"/>
      <c r="D173" s="1067"/>
      <c r="E173" s="1067"/>
      <c r="F173" s="1067"/>
      <c r="G173" s="1067"/>
      <c r="H173" s="1067"/>
      <c r="I173" s="1067"/>
      <c r="J173" s="1067"/>
      <c r="K173" s="1067"/>
    </row>
    <row r="174" spans="1:11">
      <c r="A174" s="1067"/>
      <c r="B174" s="1067"/>
      <c r="C174" s="1067"/>
      <c r="D174" s="1067"/>
      <c r="E174" s="1067"/>
      <c r="F174" s="1067"/>
      <c r="G174" s="1067"/>
      <c r="H174" s="1067"/>
      <c r="I174" s="1067"/>
      <c r="J174" s="1067"/>
      <c r="K174" s="1067"/>
    </row>
    <row r="175" spans="1:11">
      <c r="A175" s="1067"/>
      <c r="B175" s="1067"/>
      <c r="C175" s="1067"/>
      <c r="D175" s="1067"/>
      <c r="E175" s="1067"/>
      <c r="F175" s="1067"/>
      <c r="G175" s="1067"/>
      <c r="H175" s="1067"/>
      <c r="I175" s="1067"/>
      <c r="J175" s="1067"/>
      <c r="K175" s="1067"/>
    </row>
    <row r="176" spans="1:11">
      <c r="A176" s="1067"/>
      <c r="B176" s="1067"/>
      <c r="C176" s="1067"/>
      <c r="D176" s="1067"/>
      <c r="E176" s="1067"/>
      <c r="F176" s="1067"/>
      <c r="G176" s="1067"/>
      <c r="H176" s="1067"/>
      <c r="I176" s="1067"/>
      <c r="J176" s="1067"/>
      <c r="K176" s="1067"/>
    </row>
    <row r="177" spans="1:11">
      <c r="A177" s="1067"/>
      <c r="B177" s="1067"/>
      <c r="C177" s="1067"/>
      <c r="D177" s="1067"/>
      <c r="E177" s="1067"/>
      <c r="F177" s="1067"/>
      <c r="G177" s="1067"/>
      <c r="H177" s="1067"/>
      <c r="I177" s="1067"/>
      <c r="J177" s="1067"/>
      <c r="K177" s="1067"/>
    </row>
    <row r="178" spans="1:11">
      <c r="A178" s="1067"/>
      <c r="B178" s="1067"/>
      <c r="C178" s="1067"/>
      <c r="D178" s="1067"/>
      <c r="E178" s="1067"/>
      <c r="F178" s="1067"/>
      <c r="G178" s="1067"/>
      <c r="H178" s="1067"/>
      <c r="I178" s="1067"/>
      <c r="J178" s="1067"/>
      <c r="K178" s="1067"/>
    </row>
    <row r="179" spans="1:11">
      <c r="A179" s="1067"/>
      <c r="B179" s="1067"/>
      <c r="C179" s="1067"/>
      <c r="D179" s="1067"/>
      <c r="E179" s="1067"/>
      <c r="F179" s="1067"/>
      <c r="G179" s="1067"/>
      <c r="H179" s="1067"/>
      <c r="I179" s="1067"/>
      <c r="J179" s="1067"/>
      <c r="K179" s="1067"/>
    </row>
    <row r="180" spans="1:11">
      <c r="A180" s="1067"/>
      <c r="B180" s="1067"/>
      <c r="C180" s="1067"/>
      <c r="D180" s="1067"/>
      <c r="E180" s="1067"/>
      <c r="F180" s="1067"/>
      <c r="G180" s="1067"/>
      <c r="H180" s="1067"/>
      <c r="I180" s="1067"/>
      <c r="J180" s="1067"/>
      <c r="K180" s="1067"/>
    </row>
    <row r="181" spans="1:11">
      <c r="A181" s="1067"/>
      <c r="B181" s="1067"/>
      <c r="C181" s="1067"/>
      <c r="D181" s="1067"/>
      <c r="E181" s="1067"/>
      <c r="F181" s="1067"/>
      <c r="G181" s="1067"/>
      <c r="H181" s="1067"/>
      <c r="I181" s="1067"/>
      <c r="J181" s="1067"/>
      <c r="K181" s="1067"/>
    </row>
    <row r="182" spans="1:11">
      <c r="A182" s="1067"/>
      <c r="B182" s="1067"/>
      <c r="C182" s="1067"/>
      <c r="D182" s="1067"/>
      <c r="E182" s="1067"/>
      <c r="F182" s="1067"/>
      <c r="G182" s="1067"/>
      <c r="H182" s="1067"/>
      <c r="I182" s="1067"/>
      <c r="J182" s="1067"/>
      <c r="K182" s="1067"/>
    </row>
    <row r="183" spans="1:11">
      <c r="A183" s="1067"/>
      <c r="B183" s="1067"/>
      <c r="C183" s="1067"/>
      <c r="D183" s="1067"/>
      <c r="E183" s="1067"/>
      <c r="F183" s="1067"/>
      <c r="G183" s="1067"/>
      <c r="H183" s="1067"/>
      <c r="I183" s="1067"/>
      <c r="J183" s="1067"/>
      <c r="K183" s="1067"/>
    </row>
    <row r="184" spans="1:11">
      <c r="A184" s="1067"/>
      <c r="B184" s="1067"/>
      <c r="C184" s="1067"/>
      <c r="D184" s="1067"/>
      <c r="E184" s="1067"/>
      <c r="F184" s="1067"/>
      <c r="G184" s="1067"/>
      <c r="H184" s="1067"/>
      <c r="I184" s="1067"/>
      <c r="J184" s="1067"/>
      <c r="K184" s="1067"/>
    </row>
    <row r="185" spans="1:11">
      <c r="A185" s="1067"/>
      <c r="B185" s="1067"/>
      <c r="C185" s="1067"/>
      <c r="D185" s="1067"/>
      <c r="E185" s="1067"/>
      <c r="F185" s="1067"/>
      <c r="G185" s="1067"/>
      <c r="H185" s="1067"/>
      <c r="I185" s="1067"/>
      <c r="J185" s="1067"/>
      <c r="K185" s="1067"/>
    </row>
    <row r="186" spans="1:11">
      <c r="A186" s="1067"/>
      <c r="B186" s="1067"/>
      <c r="C186" s="1067"/>
      <c r="D186" s="1067"/>
      <c r="E186" s="1067"/>
      <c r="F186" s="1067"/>
      <c r="G186" s="1067"/>
      <c r="H186" s="1067"/>
      <c r="I186" s="1067"/>
      <c r="J186" s="1067"/>
      <c r="K186" s="1067"/>
    </row>
    <row r="187" spans="1:11">
      <c r="A187" s="1067"/>
      <c r="B187" s="1067"/>
      <c r="C187" s="1067"/>
      <c r="D187" s="1067"/>
      <c r="E187" s="1067"/>
      <c r="F187" s="1067"/>
      <c r="G187" s="1067"/>
      <c r="H187" s="1067"/>
      <c r="I187" s="1067"/>
      <c r="J187" s="1067"/>
      <c r="K187" s="1067"/>
    </row>
    <row r="188" spans="1:11">
      <c r="A188" s="1067"/>
      <c r="B188" s="1067"/>
      <c r="C188" s="1067"/>
      <c r="D188" s="1067"/>
      <c r="E188" s="1067"/>
      <c r="F188" s="1067"/>
      <c r="G188" s="1067"/>
      <c r="H188" s="1067"/>
      <c r="I188" s="1067"/>
      <c r="J188" s="1067"/>
      <c r="K188" s="1067"/>
    </row>
    <row r="189" spans="1:11">
      <c r="A189" s="1067"/>
      <c r="B189" s="1067"/>
      <c r="C189" s="1067"/>
      <c r="D189" s="1067"/>
      <c r="E189" s="1067"/>
      <c r="F189" s="1067"/>
      <c r="G189" s="1067"/>
      <c r="H189" s="1067"/>
      <c r="I189" s="1067"/>
      <c r="J189" s="1067"/>
      <c r="K189" s="1067"/>
    </row>
    <row r="190" spans="1:11">
      <c r="A190" s="1067"/>
      <c r="B190" s="1067"/>
      <c r="C190" s="1067"/>
      <c r="D190" s="1067"/>
      <c r="E190" s="1067"/>
      <c r="F190" s="1067"/>
      <c r="G190" s="1067"/>
      <c r="H190" s="1067"/>
      <c r="I190" s="1067"/>
      <c r="J190" s="1067"/>
      <c r="K190" s="1067"/>
    </row>
    <row r="191" spans="1:11">
      <c r="A191" s="1067"/>
      <c r="B191" s="1067"/>
      <c r="C191" s="1067"/>
      <c r="D191" s="1067"/>
      <c r="E191" s="1067"/>
      <c r="F191" s="1067"/>
      <c r="G191" s="1067"/>
      <c r="H191" s="1067"/>
      <c r="I191" s="1067"/>
      <c r="J191" s="1067"/>
      <c r="K191" s="1067"/>
    </row>
    <row r="192" spans="1:11">
      <c r="A192" s="1067"/>
      <c r="B192" s="1067"/>
      <c r="C192" s="1067"/>
      <c r="D192" s="1067"/>
      <c r="E192" s="1067"/>
      <c r="F192" s="1067"/>
      <c r="G192" s="1067"/>
      <c r="H192" s="1067"/>
      <c r="I192" s="1067"/>
      <c r="J192" s="1067"/>
      <c r="K192" s="1067"/>
    </row>
    <row r="193" spans="1:11">
      <c r="A193" s="1067"/>
      <c r="B193" s="1067"/>
      <c r="C193" s="1067"/>
      <c r="D193" s="1067"/>
      <c r="E193" s="1067"/>
      <c r="F193" s="1067"/>
      <c r="G193" s="1067"/>
      <c r="H193" s="1067"/>
      <c r="I193" s="1067"/>
      <c r="J193" s="1067"/>
      <c r="K193" s="1067"/>
    </row>
    <row r="194" spans="1:11">
      <c r="A194" s="1067"/>
      <c r="B194" s="1067"/>
      <c r="C194" s="1067"/>
      <c r="D194" s="1067"/>
      <c r="E194" s="1067"/>
      <c r="F194" s="1067"/>
      <c r="G194" s="1067"/>
      <c r="H194" s="1067"/>
      <c r="I194" s="1067"/>
      <c r="J194" s="1067"/>
      <c r="K194" s="1067"/>
    </row>
    <row r="195" spans="1:11">
      <c r="A195" s="1067"/>
      <c r="B195" s="1067"/>
      <c r="C195" s="1067"/>
      <c r="D195" s="1067"/>
      <c r="E195" s="1067"/>
      <c r="F195" s="1067"/>
      <c r="G195" s="1067"/>
      <c r="H195" s="1067"/>
      <c r="I195" s="1067"/>
      <c r="J195" s="1067"/>
      <c r="K195" s="1067"/>
    </row>
    <row r="196" spans="1:11">
      <c r="A196" s="1067"/>
      <c r="B196" s="1067"/>
      <c r="C196" s="1067"/>
      <c r="D196" s="1067"/>
      <c r="E196" s="1067"/>
      <c r="F196" s="1067"/>
      <c r="G196" s="1067"/>
      <c r="H196" s="1067"/>
      <c r="I196" s="1067"/>
      <c r="J196" s="1067"/>
      <c r="K196" s="1067"/>
    </row>
    <row r="197" spans="1:11">
      <c r="A197" s="1067"/>
      <c r="B197" s="1067"/>
      <c r="C197" s="1067"/>
      <c r="D197" s="1067"/>
      <c r="E197" s="1067"/>
      <c r="F197" s="1067"/>
      <c r="G197" s="1067"/>
      <c r="H197" s="1067"/>
      <c r="I197" s="1067"/>
      <c r="J197" s="1067"/>
      <c r="K197" s="1067"/>
    </row>
    <row r="198" spans="1:11">
      <c r="A198" s="1067"/>
      <c r="B198" s="1067"/>
      <c r="C198" s="1067"/>
      <c r="D198" s="1067"/>
      <c r="E198" s="1067"/>
      <c r="F198" s="1067"/>
      <c r="G198" s="1067"/>
      <c r="H198" s="1067"/>
      <c r="I198" s="1067"/>
      <c r="J198" s="1067"/>
      <c r="K198" s="1067"/>
    </row>
    <row r="199" spans="1:11">
      <c r="A199" s="1067"/>
      <c r="B199" s="1067"/>
      <c r="C199" s="1067"/>
      <c r="D199" s="1067"/>
      <c r="E199" s="1067"/>
      <c r="F199" s="1067"/>
      <c r="G199" s="1067"/>
      <c r="H199" s="1067"/>
      <c r="I199" s="1067"/>
      <c r="J199" s="1067"/>
      <c r="K199" s="1067"/>
    </row>
    <row r="200" spans="1:11">
      <c r="A200" s="1067"/>
      <c r="B200" s="1067"/>
      <c r="C200" s="1067"/>
      <c r="D200" s="1067"/>
      <c r="E200" s="1067"/>
      <c r="F200" s="1067"/>
      <c r="G200" s="1067"/>
      <c r="H200" s="1067"/>
      <c r="I200" s="1067"/>
      <c r="J200" s="1067"/>
      <c r="K200" s="1067"/>
    </row>
    <row r="201" spans="1:11">
      <c r="A201" s="1067"/>
      <c r="B201" s="1067"/>
      <c r="C201" s="1067"/>
      <c r="D201" s="1067"/>
      <c r="E201" s="1067"/>
      <c r="F201" s="1067"/>
      <c r="G201" s="1067"/>
      <c r="H201" s="1067"/>
      <c r="I201" s="1067"/>
      <c r="J201" s="1067"/>
      <c r="K201" s="1067"/>
    </row>
    <row r="202" spans="1:11">
      <c r="A202" s="1067"/>
      <c r="B202" s="1067"/>
      <c r="C202" s="1067"/>
      <c r="D202" s="1067"/>
      <c r="E202" s="1067"/>
      <c r="F202" s="1067"/>
      <c r="G202" s="1067"/>
      <c r="H202" s="1067"/>
      <c r="I202" s="1067"/>
      <c r="J202" s="1067"/>
      <c r="K202" s="1067"/>
    </row>
    <row r="203" spans="1:11">
      <c r="A203" s="1067"/>
      <c r="B203" s="1067"/>
      <c r="C203" s="1067"/>
      <c r="D203" s="1067"/>
      <c r="E203" s="1067"/>
      <c r="F203" s="1067"/>
      <c r="G203" s="1067"/>
      <c r="H203" s="1067"/>
      <c r="I203" s="1067"/>
      <c r="J203" s="1067"/>
      <c r="K203" s="1067"/>
    </row>
    <row r="204" spans="1:11">
      <c r="A204" s="1067"/>
      <c r="B204" s="1067"/>
      <c r="C204" s="1067"/>
      <c r="D204" s="1067"/>
      <c r="E204" s="1067"/>
      <c r="F204" s="1067"/>
      <c r="G204" s="1067"/>
      <c r="H204" s="1067"/>
      <c r="I204" s="1067"/>
      <c r="J204" s="1067"/>
      <c r="K204" s="1067"/>
    </row>
    <row r="205" spans="1:11">
      <c r="A205" s="1067"/>
      <c r="B205" s="1067"/>
      <c r="C205" s="1067"/>
      <c r="D205" s="1067"/>
      <c r="E205" s="1067"/>
      <c r="F205" s="1067"/>
      <c r="G205" s="1067"/>
      <c r="H205" s="1067"/>
      <c r="I205" s="1067"/>
      <c r="J205" s="1067"/>
      <c r="K205" s="1067"/>
    </row>
    <row r="206" spans="1:11">
      <c r="A206" s="1067"/>
      <c r="B206" s="1067"/>
      <c r="C206" s="1067"/>
      <c r="D206" s="1067"/>
      <c r="E206" s="1067"/>
      <c r="F206" s="1067"/>
      <c r="G206" s="1067"/>
      <c r="H206" s="1067"/>
      <c r="I206" s="1067"/>
      <c r="J206" s="1067"/>
      <c r="K206" s="1067"/>
    </row>
    <row r="207" spans="1:11">
      <c r="A207" s="1067"/>
      <c r="B207" s="1067"/>
      <c r="C207" s="1067"/>
      <c r="D207" s="1067"/>
      <c r="E207" s="1067"/>
      <c r="F207" s="1067"/>
      <c r="G207" s="1067"/>
      <c r="H207" s="1067"/>
      <c r="I207" s="1067"/>
      <c r="J207" s="1067"/>
      <c r="K207" s="1067"/>
    </row>
    <row r="208" spans="1:11">
      <c r="A208" s="1067"/>
      <c r="B208" s="1067"/>
      <c r="C208" s="1067"/>
      <c r="D208" s="1067"/>
      <c r="E208" s="1067"/>
      <c r="F208" s="1067"/>
      <c r="G208" s="1067"/>
      <c r="H208" s="1067"/>
      <c r="I208" s="1067"/>
      <c r="J208" s="1067"/>
      <c r="K208" s="1067"/>
    </row>
    <row r="209" spans="1:11">
      <c r="A209" s="1067"/>
      <c r="B209" s="1067"/>
      <c r="C209" s="1067"/>
      <c r="D209" s="1067"/>
      <c r="E209" s="1067"/>
      <c r="F209" s="1067"/>
      <c r="G209" s="1067"/>
      <c r="H209" s="1067"/>
      <c r="I209" s="1067"/>
      <c r="J209" s="1067"/>
      <c r="K209" s="1067"/>
    </row>
    <row r="210" spans="1:11">
      <c r="A210" s="1067"/>
      <c r="B210" s="1067"/>
      <c r="C210" s="1067"/>
      <c r="D210" s="1067"/>
      <c r="E210" s="1067"/>
      <c r="F210" s="1067"/>
      <c r="G210" s="1067"/>
      <c r="H210" s="1067"/>
      <c r="I210" s="1067"/>
      <c r="J210" s="1067"/>
      <c r="K210" s="1067"/>
    </row>
    <row r="211" spans="1:11">
      <c r="A211" s="1067"/>
      <c r="B211" s="1067"/>
      <c r="C211" s="1067"/>
      <c r="D211" s="1067"/>
      <c r="E211" s="1067"/>
      <c r="F211" s="1067"/>
      <c r="G211" s="1067"/>
      <c r="H211" s="1067"/>
      <c r="I211" s="1067"/>
      <c r="J211" s="1067"/>
      <c r="K211" s="1067"/>
    </row>
    <row r="212" spans="1:11">
      <c r="A212" s="1067"/>
      <c r="B212" s="1067"/>
      <c r="C212" s="1067"/>
      <c r="D212" s="1067"/>
      <c r="E212" s="1067"/>
      <c r="F212" s="1067"/>
      <c r="G212" s="1067"/>
      <c r="H212" s="1067"/>
      <c r="I212" s="1067"/>
      <c r="J212" s="1067"/>
      <c r="K212" s="1067"/>
    </row>
    <row r="213" spans="1:11">
      <c r="A213" s="1067"/>
      <c r="B213" s="1067"/>
      <c r="C213" s="1067"/>
      <c r="D213" s="1067"/>
      <c r="E213" s="1067"/>
      <c r="F213" s="1067"/>
      <c r="G213" s="1067"/>
      <c r="H213" s="1067"/>
      <c r="I213" s="1067"/>
      <c r="J213" s="1067"/>
      <c r="K213" s="1067"/>
    </row>
    <row r="214" spans="1:11">
      <c r="A214" s="1067"/>
      <c r="B214" s="1067"/>
      <c r="C214" s="1067"/>
      <c r="D214" s="1067"/>
      <c r="E214" s="1067"/>
      <c r="F214" s="1067"/>
      <c r="G214" s="1067"/>
      <c r="H214" s="1067"/>
      <c r="I214" s="1067"/>
      <c r="J214" s="1067"/>
      <c r="K214" s="1067"/>
    </row>
    <row r="215" spans="1:11">
      <c r="A215" s="1067"/>
      <c r="B215" s="1067"/>
      <c r="C215" s="1067"/>
      <c r="D215" s="1067"/>
      <c r="E215" s="1067"/>
      <c r="F215" s="1067"/>
      <c r="G215" s="1067"/>
      <c r="H215" s="1067"/>
      <c r="I215" s="1067"/>
      <c r="J215" s="1067"/>
      <c r="K215" s="1067"/>
    </row>
    <row r="216" spans="1:11">
      <c r="A216" s="1067"/>
      <c r="B216" s="1067"/>
      <c r="C216" s="1067"/>
      <c r="D216" s="1067"/>
      <c r="E216" s="1067"/>
      <c r="F216" s="1067"/>
      <c r="G216" s="1067"/>
      <c r="H216" s="1067"/>
    </row>
    <row r="217" spans="1:11">
      <c r="A217" s="1067"/>
      <c r="B217" s="1067"/>
      <c r="C217" s="1067"/>
      <c r="D217" s="1067"/>
      <c r="E217" s="1067"/>
      <c r="F217" s="1067"/>
      <c r="G217" s="1067"/>
      <c r="H217" s="1067"/>
    </row>
    <row r="218" spans="1:11">
      <c r="A218" s="1067"/>
      <c r="B218" s="1067"/>
      <c r="C218" s="1067"/>
      <c r="D218" s="1067"/>
      <c r="E218" s="1067"/>
      <c r="F218" s="1067"/>
      <c r="G218" s="1067"/>
      <c r="H218" s="1067"/>
    </row>
    <row r="219" spans="1:11">
      <c r="A219" s="1067"/>
      <c r="B219" s="1067"/>
      <c r="C219" s="1067"/>
      <c r="D219" s="1067"/>
      <c r="E219" s="1067"/>
      <c r="F219" s="1067"/>
      <c r="G219" s="1067"/>
      <c r="H219" s="1067"/>
    </row>
    <row r="220" spans="1:11">
      <c r="A220" s="1067"/>
      <c r="B220" s="1067"/>
      <c r="C220" s="1067"/>
      <c r="D220" s="1067"/>
      <c r="E220" s="1067"/>
      <c r="F220" s="1067"/>
      <c r="G220" s="1067"/>
      <c r="H220" s="1067"/>
    </row>
    <row r="221" spans="1:11">
      <c r="A221" s="1067"/>
      <c r="B221" s="1067"/>
      <c r="C221" s="1067"/>
      <c r="D221" s="1067"/>
      <c r="E221" s="1067"/>
      <c r="F221" s="1067"/>
      <c r="G221" s="1067"/>
      <c r="H221" s="1067"/>
    </row>
    <row r="222" spans="1:11">
      <c r="A222" s="1067"/>
      <c r="B222" s="1067"/>
      <c r="C222" s="1067"/>
      <c r="D222" s="1067"/>
      <c r="E222" s="1067"/>
      <c r="F222" s="1067"/>
      <c r="G222" s="1067"/>
      <c r="H222" s="1067"/>
    </row>
    <row r="223" spans="1:11">
      <c r="A223" s="1067"/>
      <c r="B223" s="1067"/>
      <c r="C223" s="1067"/>
      <c r="D223" s="1067"/>
      <c r="E223" s="1067"/>
      <c r="F223" s="1067"/>
      <c r="G223" s="1067"/>
      <c r="H223" s="1067"/>
    </row>
    <row r="224" spans="1:11">
      <c r="A224" s="1067"/>
      <c r="B224" s="1067"/>
      <c r="C224" s="1067"/>
      <c r="D224" s="1067"/>
      <c r="E224" s="1067"/>
      <c r="F224" s="1067"/>
      <c r="G224" s="1067"/>
      <c r="H224" s="1067"/>
    </row>
    <row r="225" spans="1:8">
      <c r="A225" s="1067"/>
      <c r="B225" s="1067"/>
      <c r="C225" s="1067"/>
      <c r="D225" s="1067"/>
      <c r="E225" s="1067"/>
      <c r="F225" s="1067"/>
      <c r="G225" s="1067"/>
      <c r="H225" s="1067"/>
    </row>
    <row r="226" spans="1:8">
      <c r="A226" s="1067"/>
      <c r="B226" s="1067"/>
      <c r="C226" s="1067"/>
      <c r="D226" s="1067"/>
      <c r="E226" s="1067"/>
      <c r="F226" s="1067"/>
      <c r="G226" s="1067"/>
      <c r="H226" s="1067"/>
    </row>
    <row r="227" spans="1:8">
      <c r="A227" s="1067"/>
      <c r="B227" s="1067"/>
      <c r="C227" s="1067"/>
      <c r="D227" s="1067"/>
      <c r="E227" s="1067"/>
      <c r="F227" s="1067"/>
      <c r="G227" s="1067"/>
      <c r="H227" s="1067"/>
    </row>
    <row r="228" spans="1:8">
      <c r="A228" s="1067"/>
      <c r="B228" s="1067"/>
      <c r="C228" s="1067"/>
      <c r="D228" s="1067"/>
      <c r="E228" s="1067"/>
      <c r="F228" s="1067"/>
      <c r="G228" s="1067"/>
      <c r="H228" s="1067"/>
    </row>
    <row r="229" spans="1:8">
      <c r="A229" s="1067"/>
      <c r="B229" s="1067"/>
      <c r="C229" s="1067"/>
      <c r="D229" s="1067"/>
      <c r="E229" s="1067"/>
      <c r="F229" s="1067"/>
      <c r="G229" s="1067"/>
      <c r="H229" s="1067"/>
    </row>
    <row r="230" spans="1:8">
      <c r="A230" s="1067"/>
      <c r="B230" s="1067"/>
      <c r="C230" s="1067"/>
      <c r="D230" s="1067"/>
      <c r="E230" s="1067"/>
      <c r="F230" s="1067"/>
      <c r="G230" s="1067"/>
      <c r="H230" s="1067"/>
    </row>
  </sheetData>
  <sortState ref="P8:S22">
    <sortCondition descending="1" ref="Q8:Q22"/>
  </sortState>
  <mergeCells count="2">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N23" sqref="N23"/>
    </sheetView>
  </sheetViews>
  <sheetFormatPr defaultRowHeight="12.75"/>
  <cols>
    <col min="1" max="1" width="18.85546875" style="1075" customWidth="1"/>
    <col min="2" max="2" width="14.28515625" style="1075" customWidth="1"/>
    <col min="3" max="3" width="13.7109375" style="1075" customWidth="1"/>
    <col min="4" max="4" width="15" style="1075" customWidth="1"/>
    <col min="5" max="5" width="14.28515625" style="1075" customWidth="1"/>
    <col min="6" max="6" width="18.42578125" style="1075" customWidth="1"/>
    <col min="7" max="7" width="9.140625" style="1075"/>
    <col min="8" max="8" width="18.85546875" style="1075" bestFit="1" customWidth="1"/>
    <col min="9" max="9" width="12.5703125" style="1075" customWidth="1"/>
    <col min="10" max="251" width="9.140625" style="1075"/>
    <col min="252" max="252" width="4.42578125" style="1075" customWidth="1"/>
    <col min="253" max="253" width="20.85546875" style="1075" customWidth="1"/>
    <col min="254" max="255" width="12" style="1075" customWidth="1"/>
    <col min="256" max="256" width="14.5703125" style="1075" customWidth="1"/>
    <col min="257" max="257" width="12.42578125" style="1075" customWidth="1"/>
    <col min="258" max="258" width="19.7109375" style="1075" customWidth="1"/>
    <col min="259" max="259" width="9.140625" style="1075"/>
    <col min="260" max="260" width="16.85546875" style="1075" customWidth="1"/>
    <col min="261" max="261" width="12.5703125" style="1075" customWidth="1"/>
    <col min="262" max="262" width="11.7109375" style="1075" customWidth="1"/>
    <col min="263" max="263" width="12.28515625" style="1075" customWidth="1"/>
    <col min="264" max="507" width="9.140625" style="1075"/>
    <col min="508" max="508" width="4.42578125" style="1075" customWidth="1"/>
    <col min="509" max="509" width="20.85546875" style="1075" customWidth="1"/>
    <col min="510" max="511" width="12" style="1075" customWidth="1"/>
    <col min="512" max="512" width="14.5703125" style="1075" customWidth="1"/>
    <col min="513" max="513" width="12.42578125" style="1075" customWidth="1"/>
    <col min="514" max="514" width="19.7109375" style="1075" customWidth="1"/>
    <col min="515" max="515" width="9.140625" style="1075"/>
    <col min="516" max="516" width="16.85546875" style="1075" customWidth="1"/>
    <col min="517" max="517" width="12.5703125" style="1075" customWidth="1"/>
    <col min="518" max="518" width="11.7109375" style="1075" customWidth="1"/>
    <col min="519" max="519" width="12.28515625" style="1075" customWidth="1"/>
    <col min="520" max="763" width="9.140625" style="1075"/>
    <col min="764" max="764" width="4.42578125" style="1075" customWidth="1"/>
    <col min="765" max="765" width="20.85546875" style="1075" customWidth="1"/>
    <col min="766" max="767" width="12" style="1075" customWidth="1"/>
    <col min="768" max="768" width="14.5703125" style="1075" customWidth="1"/>
    <col min="769" max="769" width="12.42578125" style="1075" customWidth="1"/>
    <col min="770" max="770" width="19.7109375" style="1075" customWidth="1"/>
    <col min="771" max="771" width="9.140625" style="1075"/>
    <col min="772" max="772" width="16.85546875" style="1075" customWidth="1"/>
    <col min="773" max="773" width="12.5703125" style="1075" customWidth="1"/>
    <col min="774" max="774" width="11.7109375" style="1075" customWidth="1"/>
    <col min="775" max="775" width="12.28515625" style="1075" customWidth="1"/>
    <col min="776" max="1019" width="9.140625" style="1075"/>
    <col min="1020" max="1020" width="4.42578125" style="1075" customWidth="1"/>
    <col min="1021" max="1021" width="20.85546875" style="1075" customWidth="1"/>
    <col min="1022" max="1023" width="12" style="1075" customWidth="1"/>
    <col min="1024" max="1024" width="14.5703125" style="1075" customWidth="1"/>
    <col min="1025" max="1025" width="12.42578125" style="1075" customWidth="1"/>
    <col min="1026" max="1026" width="19.7109375" style="1075" customWidth="1"/>
    <col min="1027" max="1027" width="9.140625" style="1075"/>
    <col min="1028" max="1028" width="16.85546875" style="1075" customWidth="1"/>
    <col min="1029" max="1029" width="12.5703125" style="1075" customWidth="1"/>
    <col min="1030" max="1030" width="11.7109375" style="1075" customWidth="1"/>
    <col min="1031" max="1031" width="12.28515625" style="1075" customWidth="1"/>
    <col min="1032" max="1275" width="9.140625" style="1075"/>
    <col min="1276" max="1276" width="4.42578125" style="1075" customWidth="1"/>
    <col min="1277" max="1277" width="20.85546875" style="1075" customWidth="1"/>
    <col min="1278" max="1279" width="12" style="1075" customWidth="1"/>
    <col min="1280" max="1280" width="14.5703125" style="1075" customWidth="1"/>
    <col min="1281" max="1281" width="12.42578125" style="1075" customWidth="1"/>
    <col min="1282" max="1282" width="19.7109375" style="1075" customWidth="1"/>
    <col min="1283" max="1283" width="9.140625" style="1075"/>
    <col min="1284" max="1284" width="16.85546875" style="1075" customWidth="1"/>
    <col min="1285" max="1285" width="12.5703125" style="1075" customWidth="1"/>
    <col min="1286" max="1286" width="11.7109375" style="1075" customWidth="1"/>
    <col min="1287" max="1287" width="12.28515625" style="1075" customWidth="1"/>
    <col min="1288" max="1531" width="9.140625" style="1075"/>
    <col min="1532" max="1532" width="4.42578125" style="1075" customWidth="1"/>
    <col min="1533" max="1533" width="20.85546875" style="1075" customWidth="1"/>
    <col min="1534" max="1535" width="12" style="1075" customWidth="1"/>
    <col min="1536" max="1536" width="14.5703125" style="1075" customWidth="1"/>
    <col min="1537" max="1537" width="12.42578125" style="1075" customWidth="1"/>
    <col min="1538" max="1538" width="19.7109375" style="1075" customWidth="1"/>
    <col min="1539" max="1539" width="9.140625" style="1075"/>
    <col min="1540" max="1540" width="16.85546875" style="1075" customWidth="1"/>
    <col min="1541" max="1541" width="12.5703125" style="1075" customWidth="1"/>
    <col min="1542" max="1542" width="11.7109375" style="1075" customWidth="1"/>
    <col min="1543" max="1543" width="12.28515625" style="1075" customWidth="1"/>
    <col min="1544" max="1787" width="9.140625" style="1075"/>
    <col min="1788" max="1788" width="4.42578125" style="1075" customWidth="1"/>
    <col min="1789" max="1789" width="20.85546875" style="1075" customWidth="1"/>
    <col min="1790" max="1791" width="12" style="1075" customWidth="1"/>
    <col min="1792" max="1792" width="14.5703125" style="1075" customWidth="1"/>
    <col min="1793" max="1793" width="12.42578125" style="1075" customWidth="1"/>
    <col min="1794" max="1794" width="19.7109375" style="1075" customWidth="1"/>
    <col min="1795" max="1795" width="9.140625" style="1075"/>
    <col min="1796" max="1796" width="16.85546875" style="1075" customWidth="1"/>
    <col min="1797" max="1797" width="12.5703125" style="1075" customWidth="1"/>
    <col min="1798" max="1798" width="11.7109375" style="1075" customWidth="1"/>
    <col min="1799" max="1799" width="12.28515625" style="1075" customWidth="1"/>
    <col min="1800" max="2043" width="9.140625" style="1075"/>
    <col min="2044" max="2044" width="4.42578125" style="1075" customWidth="1"/>
    <col min="2045" max="2045" width="20.85546875" style="1075" customWidth="1"/>
    <col min="2046" max="2047" width="12" style="1075" customWidth="1"/>
    <col min="2048" max="2048" width="14.5703125" style="1075" customWidth="1"/>
    <col min="2049" max="2049" width="12.42578125" style="1075" customWidth="1"/>
    <col min="2050" max="2050" width="19.7109375" style="1075" customWidth="1"/>
    <col min="2051" max="2051" width="9.140625" style="1075"/>
    <col min="2052" max="2052" width="16.85546875" style="1075" customWidth="1"/>
    <col min="2053" max="2053" width="12.5703125" style="1075" customWidth="1"/>
    <col min="2054" max="2054" width="11.7109375" style="1075" customWidth="1"/>
    <col min="2055" max="2055" width="12.28515625" style="1075" customWidth="1"/>
    <col min="2056" max="2299" width="9.140625" style="1075"/>
    <col min="2300" max="2300" width="4.42578125" style="1075" customWidth="1"/>
    <col min="2301" max="2301" width="20.85546875" style="1075" customWidth="1"/>
    <col min="2302" max="2303" width="12" style="1075" customWidth="1"/>
    <col min="2304" max="2304" width="14.5703125" style="1075" customWidth="1"/>
    <col min="2305" max="2305" width="12.42578125" style="1075" customWidth="1"/>
    <col min="2306" max="2306" width="19.7109375" style="1075" customWidth="1"/>
    <col min="2307" max="2307" width="9.140625" style="1075"/>
    <col min="2308" max="2308" width="16.85546875" style="1075" customWidth="1"/>
    <col min="2309" max="2309" width="12.5703125" style="1075" customWidth="1"/>
    <col min="2310" max="2310" width="11.7109375" style="1075" customWidth="1"/>
    <col min="2311" max="2311" width="12.28515625" style="1075" customWidth="1"/>
    <col min="2312" max="2555" width="9.140625" style="1075"/>
    <col min="2556" max="2556" width="4.42578125" style="1075" customWidth="1"/>
    <col min="2557" max="2557" width="20.85546875" style="1075" customWidth="1"/>
    <col min="2558" max="2559" width="12" style="1075" customWidth="1"/>
    <col min="2560" max="2560" width="14.5703125" style="1075" customWidth="1"/>
    <col min="2561" max="2561" width="12.42578125" style="1075" customWidth="1"/>
    <col min="2562" max="2562" width="19.7109375" style="1075" customWidth="1"/>
    <col min="2563" max="2563" width="9.140625" style="1075"/>
    <col min="2564" max="2564" width="16.85546875" style="1075" customWidth="1"/>
    <col min="2565" max="2565" width="12.5703125" style="1075" customWidth="1"/>
    <col min="2566" max="2566" width="11.7109375" style="1075" customWidth="1"/>
    <col min="2567" max="2567" width="12.28515625" style="1075" customWidth="1"/>
    <col min="2568" max="2811" width="9.140625" style="1075"/>
    <col min="2812" max="2812" width="4.42578125" style="1075" customWidth="1"/>
    <col min="2813" max="2813" width="20.85546875" style="1075" customWidth="1"/>
    <col min="2814" max="2815" width="12" style="1075" customWidth="1"/>
    <col min="2816" max="2816" width="14.5703125" style="1075" customWidth="1"/>
    <col min="2817" max="2817" width="12.42578125" style="1075" customWidth="1"/>
    <col min="2818" max="2818" width="19.7109375" style="1075" customWidth="1"/>
    <col min="2819" max="2819" width="9.140625" style="1075"/>
    <col min="2820" max="2820" width="16.85546875" style="1075" customWidth="1"/>
    <col min="2821" max="2821" width="12.5703125" style="1075" customWidth="1"/>
    <col min="2822" max="2822" width="11.7109375" style="1075" customWidth="1"/>
    <col min="2823" max="2823" width="12.28515625" style="1075" customWidth="1"/>
    <col min="2824" max="3067" width="9.140625" style="1075"/>
    <col min="3068" max="3068" width="4.42578125" style="1075" customWidth="1"/>
    <col min="3069" max="3069" width="20.85546875" style="1075" customWidth="1"/>
    <col min="3070" max="3071" width="12" style="1075" customWidth="1"/>
    <col min="3072" max="3072" width="14.5703125" style="1075" customWidth="1"/>
    <col min="3073" max="3073" width="12.42578125" style="1075" customWidth="1"/>
    <col min="3074" max="3074" width="19.7109375" style="1075" customWidth="1"/>
    <col min="3075" max="3075" width="9.140625" style="1075"/>
    <col min="3076" max="3076" width="16.85546875" style="1075" customWidth="1"/>
    <col min="3077" max="3077" width="12.5703125" style="1075" customWidth="1"/>
    <col min="3078" max="3078" width="11.7109375" style="1075" customWidth="1"/>
    <col min="3079" max="3079" width="12.28515625" style="1075" customWidth="1"/>
    <col min="3080" max="3323" width="9.140625" style="1075"/>
    <col min="3324" max="3324" width="4.42578125" style="1075" customWidth="1"/>
    <col min="3325" max="3325" width="20.85546875" style="1075" customWidth="1"/>
    <col min="3326" max="3327" width="12" style="1075" customWidth="1"/>
    <col min="3328" max="3328" width="14.5703125" style="1075" customWidth="1"/>
    <col min="3329" max="3329" width="12.42578125" style="1075" customWidth="1"/>
    <col min="3330" max="3330" width="19.7109375" style="1075" customWidth="1"/>
    <col min="3331" max="3331" width="9.140625" style="1075"/>
    <col min="3332" max="3332" width="16.85546875" style="1075" customWidth="1"/>
    <col min="3333" max="3333" width="12.5703125" style="1075" customWidth="1"/>
    <col min="3334" max="3334" width="11.7109375" style="1075" customWidth="1"/>
    <col min="3335" max="3335" width="12.28515625" style="1075" customWidth="1"/>
    <col min="3336" max="3579" width="9.140625" style="1075"/>
    <col min="3580" max="3580" width="4.42578125" style="1075" customWidth="1"/>
    <col min="3581" max="3581" width="20.85546875" style="1075" customWidth="1"/>
    <col min="3582" max="3583" width="12" style="1075" customWidth="1"/>
    <col min="3584" max="3584" width="14.5703125" style="1075" customWidth="1"/>
    <col min="3585" max="3585" width="12.42578125" style="1075" customWidth="1"/>
    <col min="3586" max="3586" width="19.7109375" style="1075" customWidth="1"/>
    <col min="3587" max="3587" width="9.140625" style="1075"/>
    <col min="3588" max="3588" width="16.85546875" style="1075" customWidth="1"/>
    <col min="3589" max="3589" width="12.5703125" style="1075" customWidth="1"/>
    <col min="3590" max="3590" width="11.7109375" style="1075" customWidth="1"/>
    <col min="3591" max="3591" width="12.28515625" style="1075" customWidth="1"/>
    <col min="3592" max="3835" width="9.140625" style="1075"/>
    <col min="3836" max="3836" width="4.42578125" style="1075" customWidth="1"/>
    <col min="3837" max="3837" width="20.85546875" style="1075" customWidth="1"/>
    <col min="3838" max="3839" width="12" style="1075" customWidth="1"/>
    <col min="3840" max="3840" width="14.5703125" style="1075" customWidth="1"/>
    <col min="3841" max="3841" width="12.42578125" style="1075" customWidth="1"/>
    <col min="3842" max="3842" width="19.7109375" style="1075" customWidth="1"/>
    <col min="3843" max="3843" width="9.140625" style="1075"/>
    <col min="3844" max="3844" width="16.85546875" style="1075" customWidth="1"/>
    <col min="3845" max="3845" width="12.5703125" style="1075" customWidth="1"/>
    <col min="3846" max="3846" width="11.7109375" style="1075" customWidth="1"/>
    <col min="3847" max="3847" width="12.28515625" style="1075" customWidth="1"/>
    <col min="3848" max="4091" width="9.140625" style="1075"/>
    <col min="4092" max="4092" width="4.42578125" style="1075" customWidth="1"/>
    <col min="4093" max="4093" width="20.85546875" style="1075" customWidth="1"/>
    <col min="4094" max="4095" width="12" style="1075" customWidth="1"/>
    <col min="4096" max="4096" width="14.5703125" style="1075" customWidth="1"/>
    <col min="4097" max="4097" width="12.42578125" style="1075" customWidth="1"/>
    <col min="4098" max="4098" width="19.7109375" style="1075" customWidth="1"/>
    <col min="4099" max="4099" width="9.140625" style="1075"/>
    <col min="4100" max="4100" width="16.85546875" style="1075" customWidth="1"/>
    <col min="4101" max="4101" width="12.5703125" style="1075" customWidth="1"/>
    <col min="4102" max="4102" width="11.7109375" style="1075" customWidth="1"/>
    <col min="4103" max="4103" width="12.28515625" style="1075" customWidth="1"/>
    <col min="4104" max="4347" width="9.140625" style="1075"/>
    <col min="4348" max="4348" width="4.42578125" style="1075" customWidth="1"/>
    <col min="4349" max="4349" width="20.85546875" style="1075" customWidth="1"/>
    <col min="4350" max="4351" width="12" style="1075" customWidth="1"/>
    <col min="4352" max="4352" width="14.5703125" style="1075" customWidth="1"/>
    <col min="4353" max="4353" width="12.42578125" style="1075" customWidth="1"/>
    <col min="4354" max="4354" width="19.7109375" style="1075" customWidth="1"/>
    <col min="4355" max="4355" width="9.140625" style="1075"/>
    <col min="4356" max="4356" width="16.85546875" style="1075" customWidth="1"/>
    <col min="4357" max="4357" width="12.5703125" style="1075" customWidth="1"/>
    <col min="4358" max="4358" width="11.7109375" style="1075" customWidth="1"/>
    <col min="4359" max="4359" width="12.28515625" style="1075" customWidth="1"/>
    <col min="4360" max="4603" width="9.140625" style="1075"/>
    <col min="4604" max="4604" width="4.42578125" style="1075" customWidth="1"/>
    <col min="4605" max="4605" width="20.85546875" style="1075" customWidth="1"/>
    <col min="4606" max="4607" width="12" style="1075" customWidth="1"/>
    <col min="4608" max="4608" width="14.5703125" style="1075" customWidth="1"/>
    <col min="4609" max="4609" width="12.42578125" style="1075" customWidth="1"/>
    <col min="4610" max="4610" width="19.7109375" style="1075" customWidth="1"/>
    <col min="4611" max="4611" width="9.140625" style="1075"/>
    <col min="4612" max="4612" width="16.85546875" style="1075" customWidth="1"/>
    <col min="4613" max="4613" width="12.5703125" style="1075" customWidth="1"/>
    <col min="4614" max="4614" width="11.7109375" style="1075" customWidth="1"/>
    <col min="4615" max="4615" width="12.28515625" style="1075" customWidth="1"/>
    <col min="4616" max="4859" width="9.140625" style="1075"/>
    <col min="4860" max="4860" width="4.42578125" style="1075" customWidth="1"/>
    <col min="4861" max="4861" width="20.85546875" style="1075" customWidth="1"/>
    <col min="4862" max="4863" width="12" style="1075" customWidth="1"/>
    <col min="4864" max="4864" width="14.5703125" style="1075" customWidth="1"/>
    <col min="4865" max="4865" width="12.42578125" style="1075" customWidth="1"/>
    <col min="4866" max="4866" width="19.7109375" style="1075" customWidth="1"/>
    <col min="4867" max="4867" width="9.140625" style="1075"/>
    <col min="4868" max="4868" width="16.85546875" style="1075" customWidth="1"/>
    <col min="4869" max="4869" width="12.5703125" style="1075" customWidth="1"/>
    <col min="4870" max="4870" width="11.7109375" style="1075" customWidth="1"/>
    <col min="4871" max="4871" width="12.28515625" style="1075" customWidth="1"/>
    <col min="4872" max="5115" width="9.140625" style="1075"/>
    <col min="5116" max="5116" width="4.42578125" style="1075" customWidth="1"/>
    <col min="5117" max="5117" width="20.85546875" style="1075" customWidth="1"/>
    <col min="5118" max="5119" width="12" style="1075" customWidth="1"/>
    <col min="5120" max="5120" width="14.5703125" style="1075" customWidth="1"/>
    <col min="5121" max="5121" width="12.42578125" style="1075" customWidth="1"/>
    <col min="5122" max="5122" width="19.7109375" style="1075" customWidth="1"/>
    <col min="5123" max="5123" width="9.140625" style="1075"/>
    <col min="5124" max="5124" width="16.85546875" style="1075" customWidth="1"/>
    <col min="5125" max="5125" width="12.5703125" style="1075" customWidth="1"/>
    <col min="5126" max="5126" width="11.7109375" style="1075" customWidth="1"/>
    <col min="5127" max="5127" width="12.28515625" style="1075" customWidth="1"/>
    <col min="5128" max="5371" width="9.140625" style="1075"/>
    <col min="5372" max="5372" width="4.42578125" style="1075" customWidth="1"/>
    <col min="5373" max="5373" width="20.85546875" style="1075" customWidth="1"/>
    <col min="5374" max="5375" width="12" style="1075" customWidth="1"/>
    <col min="5376" max="5376" width="14.5703125" style="1075" customWidth="1"/>
    <col min="5377" max="5377" width="12.42578125" style="1075" customWidth="1"/>
    <col min="5378" max="5378" width="19.7109375" style="1075" customWidth="1"/>
    <col min="5379" max="5379" width="9.140625" style="1075"/>
    <col min="5380" max="5380" width="16.85546875" style="1075" customWidth="1"/>
    <col min="5381" max="5381" width="12.5703125" style="1075" customWidth="1"/>
    <col min="5382" max="5382" width="11.7109375" style="1075" customWidth="1"/>
    <col min="5383" max="5383" width="12.28515625" style="1075" customWidth="1"/>
    <col min="5384" max="5627" width="9.140625" style="1075"/>
    <col min="5628" max="5628" width="4.42578125" style="1075" customWidth="1"/>
    <col min="5629" max="5629" width="20.85546875" style="1075" customWidth="1"/>
    <col min="5630" max="5631" width="12" style="1075" customWidth="1"/>
    <col min="5632" max="5632" width="14.5703125" style="1075" customWidth="1"/>
    <col min="5633" max="5633" width="12.42578125" style="1075" customWidth="1"/>
    <col min="5634" max="5634" width="19.7109375" style="1075" customWidth="1"/>
    <col min="5635" max="5635" width="9.140625" style="1075"/>
    <col min="5636" max="5636" width="16.85546875" style="1075" customWidth="1"/>
    <col min="5637" max="5637" width="12.5703125" style="1075" customWidth="1"/>
    <col min="5638" max="5638" width="11.7109375" style="1075" customWidth="1"/>
    <col min="5639" max="5639" width="12.28515625" style="1075" customWidth="1"/>
    <col min="5640" max="5883" width="9.140625" style="1075"/>
    <col min="5884" max="5884" width="4.42578125" style="1075" customWidth="1"/>
    <col min="5885" max="5885" width="20.85546875" style="1075" customWidth="1"/>
    <col min="5886" max="5887" width="12" style="1075" customWidth="1"/>
    <col min="5888" max="5888" width="14.5703125" style="1075" customWidth="1"/>
    <col min="5889" max="5889" width="12.42578125" style="1075" customWidth="1"/>
    <col min="5890" max="5890" width="19.7109375" style="1075" customWidth="1"/>
    <col min="5891" max="5891" width="9.140625" style="1075"/>
    <col min="5892" max="5892" width="16.85546875" style="1075" customWidth="1"/>
    <col min="5893" max="5893" width="12.5703125" style="1075" customWidth="1"/>
    <col min="5894" max="5894" width="11.7109375" style="1075" customWidth="1"/>
    <col min="5895" max="5895" width="12.28515625" style="1075" customWidth="1"/>
    <col min="5896" max="6139" width="9.140625" style="1075"/>
    <col min="6140" max="6140" width="4.42578125" style="1075" customWidth="1"/>
    <col min="6141" max="6141" width="20.85546875" style="1075" customWidth="1"/>
    <col min="6142" max="6143" width="12" style="1075" customWidth="1"/>
    <col min="6144" max="6144" width="14.5703125" style="1075" customWidth="1"/>
    <col min="6145" max="6145" width="12.42578125" style="1075" customWidth="1"/>
    <col min="6146" max="6146" width="19.7109375" style="1075" customWidth="1"/>
    <col min="6147" max="6147" width="9.140625" style="1075"/>
    <col min="6148" max="6148" width="16.85546875" style="1075" customWidth="1"/>
    <col min="6149" max="6149" width="12.5703125" style="1075" customWidth="1"/>
    <col min="6150" max="6150" width="11.7109375" style="1075" customWidth="1"/>
    <col min="6151" max="6151" width="12.28515625" style="1075" customWidth="1"/>
    <col min="6152" max="6395" width="9.140625" style="1075"/>
    <col min="6396" max="6396" width="4.42578125" style="1075" customWidth="1"/>
    <col min="6397" max="6397" width="20.85546875" style="1075" customWidth="1"/>
    <col min="6398" max="6399" width="12" style="1075" customWidth="1"/>
    <col min="6400" max="6400" width="14.5703125" style="1075" customWidth="1"/>
    <col min="6401" max="6401" width="12.42578125" style="1075" customWidth="1"/>
    <col min="6402" max="6402" width="19.7109375" style="1075" customWidth="1"/>
    <col min="6403" max="6403" width="9.140625" style="1075"/>
    <col min="6404" max="6404" width="16.85546875" style="1075" customWidth="1"/>
    <col min="6405" max="6405" width="12.5703125" style="1075" customWidth="1"/>
    <col min="6406" max="6406" width="11.7109375" style="1075" customWidth="1"/>
    <col min="6407" max="6407" width="12.28515625" style="1075" customWidth="1"/>
    <col min="6408" max="6651" width="9.140625" style="1075"/>
    <col min="6652" max="6652" width="4.42578125" style="1075" customWidth="1"/>
    <col min="6653" max="6653" width="20.85546875" style="1075" customWidth="1"/>
    <col min="6654" max="6655" width="12" style="1075" customWidth="1"/>
    <col min="6656" max="6656" width="14.5703125" style="1075" customWidth="1"/>
    <col min="6657" max="6657" width="12.42578125" style="1075" customWidth="1"/>
    <col min="6658" max="6658" width="19.7109375" style="1075" customWidth="1"/>
    <col min="6659" max="6659" width="9.140625" style="1075"/>
    <col min="6660" max="6660" width="16.85546875" style="1075" customWidth="1"/>
    <col min="6661" max="6661" width="12.5703125" style="1075" customWidth="1"/>
    <col min="6662" max="6662" width="11.7109375" style="1075" customWidth="1"/>
    <col min="6663" max="6663" width="12.28515625" style="1075" customWidth="1"/>
    <col min="6664" max="6907" width="9.140625" style="1075"/>
    <col min="6908" max="6908" width="4.42578125" style="1075" customWidth="1"/>
    <col min="6909" max="6909" width="20.85546875" style="1075" customWidth="1"/>
    <col min="6910" max="6911" width="12" style="1075" customWidth="1"/>
    <col min="6912" max="6912" width="14.5703125" style="1075" customWidth="1"/>
    <col min="6913" max="6913" width="12.42578125" style="1075" customWidth="1"/>
    <col min="6914" max="6914" width="19.7109375" style="1075" customWidth="1"/>
    <col min="6915" max="6915" width="9.140625" style="1075"/>
    <col min="6916" max="6916" width="16.85546875" style="1075" customWidth="1"/>
    <col min="6917" max="6917" width="12.5703125" style="1075" customWidth="1"/>
    <col min="6918" max="6918" width="11.7109375" style="1075" customWidth="1"/>
    <col min="6919" max="6919" width="12.28515625" style="1075" customWidth="1"/>
    <col min="6920" max="7163" width="9.140625" style="1075"/>
    <col min="7164" max="7164" width="4.42578125" style="1075" customWidth="1"/>
    <col min="7165" max="7165" width="20.85546875" style="1075" customWidth="1"/>
    <col min="7166" max="7167" width="12" style="1075" customWidth="1"/>
    <col min="7168" max="7168" width="14.5703125" style="1075" customWidth="1"/>
    <col min="7169" max="7169" width="12.42578125" style="1075" customWidth="1"/>
    <col min="7170" max="7170" width="19.7109375" style="1075" customWidth="1"/>
    <col min="7171" max="7171" width="9.140625" style="1075"/>
    <col min="7172" max="7172" width="16.85546875" style="1075" customWidth="1"/>
    <col min="7173" max="7173" width="12.5703125" style="1075" customWidth="1"/>
    <col min="7174" max="7174" width="11.7109375" style="1075" customWidth="1"/>
    <col min="7175" max="7175" width="12.28515625" style="1075" customWidth="1"/>
    <col min="7176" max="7419" width="9.140625" style="1075"/>
    <col min="7420" max="7420" width="4.42578125" style="1075" customWidth="1"/>
    <col min="7421" max="7421" width="20.85546875" style="1075" customWidth="1"/>
    <col min="7422" max="7423" width="12" style="1075" customWidth="1"/>
    <col min="7424" max="7424" width="14.5703125" style="1075" customWidth="1"/>
    <col min="7425" max="7425" width="12.42578125" style="1075" customWidth="1"/>
    <col min="7426" max="7426" width="19.7109375" style="1075" customWidth="1"/>
    <col min="7427" max="7427" width="9.140625" style="1075"/>
    <col min="7428" max="7428" width="16.85546875" style="1075" customWidth="1"/>
    <col min="7429" max="7429" width="12.5703125" style="1075" customWidth="1"/>
    <col min="7430" max="7430" width="11.7109375" style="1075" customWidth="1"/>
    <col min="7431" max="7431" width="12.28515625" style="1075" customWidth="1"/>
    <col min="7432" max="7675" width="9.140625" style="1075"/>
    <col min="7676" max="7676" width="4.42578125" style="1075" customWidth="1"/>
    <col min="7677" max="7677" width="20.85546875" style="1075" customWidth="1"/>
    <col min="7678" max="7679" width="12" style="1075" customWidth="1"/>
    <col min="7680" max="7680" width="14.5703125" style="1075" customWidth="1"/>
    <col min="7681" max="7681" width="12.42578125" style="1075" customWidth="1"/>
    <col min="7682" max="7682" width="19.7109375" style="1075" customWidth="1"/>
    <col min="7683" max="7683" width="9.140625" style="1075"/>
    <col min="7684" max="7684" width="16.85546875" style="1075" customWidth="1"/>
    <col min="7685" max="7685" width="12.5703125" style="1075" customWidth="1"/>
    <col min="7686" max="7686" width="11.7109375" style="1075" customWidth="1"/>
    <col min="7687" max="7687" width="12.28515625" style="1075" customWidth="1"/>
    <col min="7688" max="7931" width="9.140625" style="1075"/>
    <col min="7932" max="7932" width="4.42578125" style="1075" customWidth="1"/>
    <col min="7933" max="7933" width="20.85546875" style="1075" customWidth="1"/>
    <col min="7934" max="7935" width="12" style="1075" customWidth="1"/>
    <col min="7936" max="7936" width="14.5703125" style="1075" customWidth="1"/>
    <col min="7937" max="7937" width="12.42578125" style="1075" customWidth="1"/>
    <col min="7938" max="7938" width="19.7109375" style="1075" customWidth="1"/>
    <col min="7939" max="7939" width="9.140625" style="1075"/>
    <col min="7940" max="7940" width="16.85546875" style="1075" customWidth="1"/>
    <col min="7941" max="7941" width="12.5703125" style="1075" customWidth="1"/>
    <col min="7942" max="7942" width="11.7109375" style="1075" customWidth="1"/>
    <col min="7943" max="7943" width="12.28515625" style="1075" customWidth="1"/>
    <col min="7944" max="8187" width="9.140625" style="1075"/>
    <col min="8188" max="8188" width="4.42578125" style="1075" customWidth="1"/>
    <col min="8189" max="8189" width="20.85546875" style="1075" customWidth="1"/>
    <col min="8190" max="8191" width="12" style="1075" customWidth="1"/>
    <col min="8192" max="8192" width="14.5703125" style="1075" customWidth="1"/>
    <col min="8193" max="8193" width="12.42578125" style="1075" customWidth="1"/>
    <col min="8194" max="8194" width="19.7109375" style="1075" customWidth="1"/>
    <col min="8195" max="8195" width="9.140625" style="1075"/>
    <col min="8196" max="8196" width="16.85546875" style="1075" customWidth="1"/>
    <col min="8197" max="8197" width="12.5703125" style="1075" customWidth="1"/>
    <col min="8198" max="8198" width="11.7109375" style="1075" customWidth="1"/>
    <col min="8199" max="8199" width="12.28515625" style="1075" customWidth="1"/>
    <col min="8200" max="8443" width="9.140625" style="1075"/>
    <col min="8444" max="8444" width="4.42578125" style="1075" customWidth="1"/>
    <col min="8445" max="8445" width="20.85546875" style="1075" customWidth="1"/>
    <col min="8446" max="8447" width="12" style="1075" customWidth="1"/>
    <col min="8448" max="8448" width="14.5703125" style="1075" customWidth="1"/>
    <col min="8449" max="8449" width="12.42578125" style="1075" customWidth="1"/>
    <col min="8450" max="8450" width="19.7109375" style="1075" customWidth="1"/>
    <col min="8451" max="8451" width="9.140625" style="1075"/>
    <col min="8452" max="8452" width="16.85546875" style="1075" customWidth="1"/>
    <col min="8453" max="8453" width="12.5703125" style="1075" customWidth="1"/>
    <col min="8454" max="8454" width="11.7109375" style="1075" customWidth="1"/>
    <col min="8455" max="8455" width="12.28515625" style="1075" customWidth="1"/>
    <col min="8456" max="8699" width="9.140625" style="1075"/>
    <col min="8700" max="8700" width="4.42578125" style="1075" customWidth="1"/>
    <col min="8701" max="8701" width="20.85546875" style="1075" customWidth="1"/>
    <col min="8702" max="8703" width="12" style="1075" customWidth="1"/>
    <col min="8704" max="8704" width="14.5703125" style="1075" customWidth="1"/>
    <col min="8705" max="8705" width="12.42578125" style="1075" customWidth="1"/>
    <col min="8706" max="8706" width="19.7109375" style="1075" customWidth="1"/>
    <col min="8707" max="8707" width="9.140625" style="1075"/>
    <col min="8708" max="8708" width="16.85546875" style="1075" customWidth="1"/>
    <col min="8709" max="8709" width="12.5703125" style="1075" customWidth="1"/>
    <col min="8710" max="8710" width="11.7109375" style="1075" customWidth="1"/>
    <col min="8711" max="8711" width="12.28515625" style="1075" customWidth="1"/>
    <col min="8712" max="8955" width="9.140625" style="1075"/>
    <col min="8956" max="8956" width="4.42578125" style="1075" customWidth="1"/>
    <col min="8957" max="8957" width="20.85546875" style="1075" customWidth="1"/>
    <col min="8958" max="8959" width="12" style="1075" customWidth="1"/>
    <col min="8960" max="8960" width="14.5703125" style="1075" customWidth="1"/>
    <col min="8961" max="8961" width="12.42578125" style="1075" customWidth="1"/>
    <col min="8962" max="8962" width="19.7109375" style="1075" customWidth="1"/>
    <col min="8963" max="8963" width="9.140625" style="1075"/>
    <col min="8964" max="8964" width="16.85546875" style="1075" customWidth="1"/>
    <col min="8965" max="8965" width="12.5703125" style="1075" customWidth="1"/>
    <col min="8966" max="8966" width="11.7109375" style="1075" customWidth="1"/>
    <col min="8967" max="8967" width="12.28515625" style="1075" customWidth="1"/>
    <col min="8968" max="9211" width="9.140625" style="1075"/>
    <col min="9212" max="9212" width="4.42578125" style="1075" customWidth="1"/>
    <col min="9213" max="9213" width="20.85546875" style="1075" customWidth="1"/>
    <col min="9214" max="9215" width="12" style="1075" customWidth="1"/>
    <col min="9216" max="9216" width="14.5703125" style="1075" customWidth="1"/>
    <col min="9217" max="9217" width="12.42578125" style="1075" customWidth="1"/>
    <col min="9218" max="9218" width="19.7109375" style="1075" customWidth="1"/>
    <col min="9219" max="9219" width="9.140625" style="1075"/>
    <col min="9220" max="9220" width="16.85546875" style="1075" customWidth="1"/>
    <col min="9221" max="9221" width="12.5703125" style="1075" customWidth="1"/>
    <col min="9222" max="9222" width="11.7109375" style="1075" customWidth="1"/>
    <col min="9223" max="9223" width="12.28515625" style="1075" customWidth="1"/>
    <col min="9224" max="9467" width="9.140625" style="1075"/>
    <col min="9468" max="9468" width="4.42578125" style="1075" customWidth="1"/>
    <col min="9469" max="9469" width="20.85546875" style="1075" customWidth="1"/>
    <col min="9470" max="9471" width="12" style="1075" customWidth="1"/>
    <col min="9472" max="9472" width="14.5703125" style="1075" customWidth="1"/>
    <col min="9473" max="9473" width="12.42578125" style="1075" customWidth="1"/>
    <col min="9474" max="9474" width="19.7109375" style="1075" customWidth="1"/>
    <col min="9475" max="9475" width="9.140625" style="1075"/>
    <col min="9476" max="9476" width="16.85546875" style="1075" customWidth="1"/>
    <col min="9477" max="9477" width="12.5703125" style="1075" customWidth="1"/>
    <col min="9478" max="9478" width="11.7109375" style="1075" customWidth="1"/>
    <col min="9479" max="9479" width="12.28515625" style="1075" customWidth="1"/>
    <col min="9480" max="9723" width="9.140625" style="1075"/>
    <col min="9724" max="9724" width="4.42578125" style="1075" customWidth="1"/>
    <col min="9725" max="9725" width="20.85546875" style="1075" customWidth="1"/>
    <col min="9726" max="9727" width="12" style="1075" customWidth="1"/>
    <col min="9728" max="9728" width="14.5703125" style="1075" customWidth="1"/>
    <col min="9729" max="9729" width="12.42578125" style="1075" customWidth="1"/>
    <col min="9730" max="9730" width="19.7109375" style="1075" customWidth="1"/>
    <col min="9731" max="9731" width="9.140625" style="1075"/>
    <col min="9732" max="9732" width="16.85546875" style="1075" customWidth="1"/>
    <col min="9733" max="9733" width="12.5703125" style="1075" customWidth="1"/>
    <col min="9734" max="9734" width="11.7109375" style="1075" customWidth="1"/>
    <col min="9735" max="9735" width="12.28515625" style="1075" customWidth="1"/>
    <col min="9736" max="9979" width="9.140625" style="1075"/>
    <col min="9980" max="9980" width="4.42578125" style="1075" customWidth="1"/>
    <col min="9981" max="9981" width="20.85546875" style="1075" customWidth="1"/>
    <col min="9982" max="9983" width="12" style="1075" customWidth="1"/>
    <col min="9984" max="9984" width="14.5703125" style="1075" customWidth="1"/>
    <col min="9985" max="9985" width="12.42578125" style="1075" customWidth="1"/>
    <col min="9986" max="9986" width="19.7109375" style="1075" customWidth="1"/>
    <col min="9987" max="9987" width="9.140625" style="1075"/>
    <col min="9988" max="9988" width="16.85546875" style="1075" customWidth="1"/>
    <col min="9989" max="9989" width="12.5703125" style="1075" customWidth="1"/>
    <col min="9990" max="9990" width="11.7109375" style="1075" customWidth="1"/>
    <col min="9991" max="9991" width="12.28515625" style="1075" customWidth="1"/>
    <col min="9992" max="10235" width="9.140625" style="1075"/>
    <col min="10236" max="10236" width="4.42578125" style="1075" customWidth="1"/>
    <col min="10237" max="10237" width="20.85546875" style="1075" customWidth="1"/>
    <col min="10238" max="10239" width="12" style="1075" customWidth="1"/>
    <col min="10240" max="10240" width="14.5703125" style="1075" customWidth="1"/>
    <col min="10241" max="10241" width="12.42578125" style="1075" customWidth="1"/>
    <col min="10242" max="10242" width="19.7109375" style="1075" customWidth="1"/>
    <col min="10243" max="10243" width="9.140625" style="1075"/>
    <col min="10244" max="10244" width="16.85546875" style="1075" customWidth="1"/>
    <col min="10245" max="10245" width="12.5703125" style="1075" customWidth="1"/>
    <col min="10246" max="10246" width="11.7109375" style="1075" customWidth="1"/>
    <col min="10247" max="10247" width="12.28515625" style="1075" customWidth="1"/>
    <col min="10248" max="10491" width="9.140625" style="1075"/>
    <col min="10492" max="10492" width="4.42578125" style="1075" customWidth="1"/>
    <col min="10493" max="10493" width="20.85546875" style="1075" customWidth="1"/>
    <col min="10494" max="10495" width="12" style="1075" customWidth="1"/>
    <col min="10496" max="10496" width="14.5703125" style="1075" customWidth="1"/>
    <col min="10497" max="10497" width="12.42578125" style="1075" customWidth="1"/>
    <col min="10498" max="10498" width="19.7109375" style="1075" customWidth="1"/>
    <col min="10499" max="10499" width="9.140625" style="1075"/>
    <col min="10500" max="10500" width="16.85546875" style="1075" customWidth="1"/>
    <col min="10501" max="10501" width="12.5703125" style="1075" customWidth="1"/>
    <col min="10502" max="10502" width="11.7109375" style="1075" customWidth="1"/>
    <col min="10503" max="10503" width="12.28515625" style="1075" customWidth="1"/>
    <col min="10504" max="10747" width="9.140625" style="1075"/>
    <col min="10748" max="10748" width="4.42578125" style="1075" customWidth="1"/>
    <col min="10749" max="10749" width="20.85546875" style="1075" customWidth="1"/>
    <col min="10750" max="10751" width="12" style="1075" customWidth="1"/>
    <col min="10752" max="10752" width="14.5703125" style="1075" customWidth="1"/>
    <col min="10753" max="10753" width="12.42578125" style="1075" customWidth="1"/>
    <col min="10754" max="10754" width="19.7109375" style="1075" customWidth="1"/>
    <col min="10755" max="10755" width="9.140625" style="1075"/>
    <col min="10756" max="10756" width="16.85546875" style="1075" customWidth="1"/>
    <col min="10757" max="10757" width="12.5703125" style="1075" customWidth="1"/>
    <col min="10758" max="10758" width="11.7109375" style="1075" customWidth="1"/>
    <col min="10759" max="10759" width="12.28515625" style="1075" customWidth="1"/>
    <col min="10760" max="11003" width="9.140625" style="1075"/>
    <col min="11004" max="11004" width="4.42578125" style="1075" customWidth="1"/>
    <col min="11005" max="11005" width="20.85546875" style="1075" customWidth="1"/>
    <col min="11006" max="11007" width="12" style="1075" customWidth="1"/>
    <col min="11008" max="11008" width="14.5703125" style="1075" customWidth="1"/>
    <col min="11009" max="11009" width="12.42578125" style="1075" customWidth="1"/>
    <col min="11010" max="11010" width="19.7109375" style="1075" customWidth="1"/>
    <col min="11011" max="11011" width="9.140625" style="1075"/>
    <col min="11012" max="11012" width="16.85546875" style="1075" customWidth="1"/>
    <col min="11013" max="11013" width="12.5703125" style="1075" customWidth="1"/>
    <col min="11014" max="11014" width="11.7109375" style="1075" customWidth="1"/>
    <col min="11015" max="11015" width="12.28515625" style="1075" customWidth="1"/>
    <col min="11016" max="11259" width="9.140625" style="1075"/>
    <col min="11260" max="11260" width="4.42578125" style="1075" customWidth="1"/>
    <col min="11261" max="11261" width="20.85546875" style="1075" customWidth="1"/>
    <col min="11262" max="11263" width="12" style="1075" customWidth="1"/>
    <col min="11264" max="11264" width="14.5703125" style="1075" customWidth="1"/>
    <col min="11265" max="11265" width="12.42578125" style="1075" customWidth="1"/>
    <col min="11266" max="11266" width="19.7109375" style="1075" customWidth="1"/>
    <col min="11267" max="11267" width="9.140625" style="1075"/>
    <col min="11268" max="11268" width="16.85546875" style="1075" customWidth="1"/>
    <col min="11269" max="11269" width="12.5703125" style="1075" customWidth="1"/>
    <col min="11270" max="11270" width="11.7109375" style="1075" customWidth="1"/>
    <col min="11271" max="11271" width="12.28515625" style="1075" customWidth="1"/>
    <col min="11272" max="11515" width="9.140625" style="1075"/>
    <col min="11516" max="11516" width="4.42578125" style="1075" customWidth="1"/>
    <col min="11517" max="11517" width="20.85546875" style="1075" customWidth="1"/>
    <col min="11518" max="11519" width="12" style="1075" customWidth="1"/>
    <col min="11520" max="11520" width="14.5703125" style="1075" customWidth="1"/>
    <col min="11521" max="11521" width="12.42578125" style="1075" customWidth="1"/>
    <col min="11522" max="11522" width="19.7109375" style="1075" customWidth="1"/>
    <col min="11523" max="11523" width="9.140625" style="1075"/>
    <col min="11524" max="11524" width="16.85546875" style="1075" customWidth="1"/>
    <col min="11525" max="11525" width="12.5703125" style="1075" customWidth="1"/>
    <col min="11526" max="11526" width="11.7109375" style="1075" customWidth="1"/>
    <col min="11527" max="11527" width="12.28515625" style="1075" customWidth="1"/>
    <col min="11528" max="11771" width="9.140625" style="1075"/>
    <col min="11772" max="11772" width="4.42578125" style="1075" customWidth="1"/>
    <col min="11773" max="11773" width="20.85546875" style="1075" customWidth="1"/>
    <col min="11774" max="11775" width="12" style="1075" customWidth="1"/>
    <col min="11776" max="11776" width="14.5703125" style="1075" customWidth="1"/>
    <col min="11777" max="11777" width="12.42578125" style="1075" customWidth="1"/>
    <col min="11778" max="11778" width="19.7109375" style="1075" customWidth="1"/>
    <col min="11779" max="11779" width="9.140625" style="1075"/>
    <col min="11780" max="11780" width="16.85546875" style="1075" customWidth="1"/>
    <col min="11781" max="11781" width="12.5703125" style="1075" customWidth="1"/>
    <col min="11782" max="11782" width="11.7109375" style="1075" customWidth="1"/>
    <col min="11783" max="11783" width="12.28515625" style="1075" customWidth="1"/>
    <col min="11784" max="12027" width="9.140625" style="1075"/>
    <col min="12028" max="12028" width="4.42578125" style="1075" customWidth="1"/>
    <col min="12029" max="12029" width="20.85546875" style="1075" customWidth="1"/>
    <col min="12030" max="12031" width="12" style="1075" customWidth="1"/>
    <col min="12032" max="12032" width="14.5703125" style="1075" customWidth="1"/>
    <col min="12033" max="12033" width="12.42578125" style="1075" customWidth="1"/>
    <col min="12034" max="12034" width="19.7109375" style="1075" customWidth="1"/>
    <col min="12035" max="12035" width="9.140625" style="1075"/>
    <col min="12036" max="12036" width="16.85546875" style="1075" customWidth="1"/>
    <col min="12037" max="12037" width="12.5703125" style="1075" customWidth="1"/>
    <col min="12038" max="12038" width="11.7109375" style="1075" customWidth="1"/>
    <col min="12039" max="12039" width="12.28515625" style="1075" customWidth="1"/>
    <col min="12040" max="12283" width="9.140625" style="1075"/>
    <col min="12284" max="12284" width="4.42578125" style="1075" customWidth="1"/>
    <col min="12285" max="12285" width="20.85546875" style="1075" customWidth="1"/>
    <col min="12286" max="12287" width="12" style="1075" customWidth="1"/>
    <col min="12288" max="12288" width="14.5703125" style="1075" customWidth="1"/>
    <col min="12289" max="12289" width="12.42578125" style="1075" customWidth="1"/>
    <col min="12290" max="12290" width="19.7109375" style="1075" customWidth="1"/>
    <col min="12291" max="12291" width="9.140625" style="1075"/>
    <col min="12292" max="12292" width="16.85546875" style="1075" customWidth="1"/>
    <col min="12293" max="12293" width="12.5703125" style="1075" customWidth="1"/>
    <col min="12294" max="12294" width="11.7109375" style="1075" customWidth="1"/>
    <col min="12295" max="12295" width="12.28515625" style="1075" customWidth="1"/>
    <col min="12296" max="12539" width="9.140625" style="1075"/>
    <col min="12540" max="12540" width="4.42578125" style="1075" customWidth="1"/>
    <col min="12541" max="12541" width="20.85546875" style="1075" customWidth="1"/>
    <col min="12542" max="12543" width="12" style="1075" customWidth="1"/>
    <col min="12544" max="12544" width="14.5703125" style="1075" customWidth="1"/>
    <col min="12545" max="12545" width="12.42578125" style="1075" customWidth="1"/>
    <col min="12546" max="12546" width="19.7109375" style="1075" customWidth="1"/>
    <col min="12547" max="12547" width="9.140625" style="1075"/>
    <col min="12548" max="12548" width="16.85546875" style="1075" customWidth="1"/>
    <col min="12549" max="12549" width="12.5703125" style="1075" customWidth="1"/>
    <col min="12550" max="12550" width="11.7109375" style="1075" customWidth="1"/>
    <col min="12551" max="12551" width="12.28515625" style="1075" customWidth="1"/>
    <col min="12552" max="12795" width="9.140625" style="1075"/>
    <col min="12796" max="12796" width="4.42578125" style="1075" customWidth="1"/>
    <col min="12797" max="12797" width="20.85546875" style="1075" customWidth="1"/>
    <col min="12798" max="12799" width="12" style="1075" customWidth="1"/>
    <col min="12800" max="12800" width="14.5703125" style="1075" customWidth="1"/>
    <col min="12801" max="12801" width="12.42578125" style="1075" customWidth="1"/>
    <col min="12802" max="12802" width="19.7109375" style="1075" customWidth="1"/>
    <col min="12803" max="12803" width="9.140625" style="1075"/>
    <col min="12804" max="12804" width="16.85546875" style="1075" customWidth="1"/>
    <col min="12805" max="12805" width="12.5703125" style="1075" customWidth="1"/>
    <col min="12806" max="12806" width="11.7109375" style="1075" customWidth="1"/>
    <col min="12807" max="12807" width="12.28515625" style="1075" customWidth="1"/>
    <col min="12808" max="13051" width="9.140625" style="1075"/>
    <col min="13052" max="13052" width="4.42578125" style="1075" customWidth="1"/>
    <col min="13053" max="13053" width="20.85546875" style="1075" customWidth="1"/>
    <col min="13054" max="13055" width="12" style="1075" customWidth="1"/>
    <col min="13056" max="13056" width="14.5703125" style="1075" customWidth="1"/>
    <col min="13057" max="13057" width="12.42578125" style="1075" customWidth="1"/>
    <col min="13058" max="13058" width="19.7109375" style="1075" customWidth="1"/>
    <col min="13059" max="13059" width="9.140625" style="1075"/>
    <col min="13060" max="13060" width="16.85546875" style="1075" customWidth="1"/>
    <col min="13061" max="13061" width="12.5703125" style="1075" customWidth="1"/>
    <col min="13062" max="13062" width="11.7109375" style="1075" customWidth="1"/>
    <col min="13063" max="13063" width="12.28515625" style="1075" customWidth="1"/>
    <col min="13064" max="13307" width="9.140625" style="1075"/>
    <col min="13308" max="13308" width="4.42578125" style="1075" customWidth="1"/>
    <col min="13309" max="13309" width="20.85546875" style="1075" customWidth="1"/>
    <col min="13310" max="13311" width="12" style="1075" customWidth="1"/>
    <col min="13312" max="13312" width="14.5703125" style="1075" customWidth="1"/>
    <col min="13313" max="13313" width="12.42578125" style="1075" customWidth="1"/>
    <col min="13314" max="13314" width="19.7109375" style="1075" customWidth="1"/>
    <col min="13315" max="13315" width="9.140625" style="1075"/>
    <col min="13316" max="13316" width="16.85546875" style="1075" customWidth="1"/>
    <col min="13317" max="13317" width="12.5703125" style="1075" customWidth="1"/>
    <col min="13318" max="13318" width="11.7109375" style="1075" customWidth="1"/>
    <col min="13319" max="13319" width="12.28515625" style="1075" customWidth="1"/>
    <col min="13320" max="13563" width="9.140625" style="1075"/>
    <col min="13564" max="13564" width="4.42578125" style="1075" customWidth="1"/>
    <col min="13565" max="13565" width="20.85546875" style="1075" customWidth="1"/>
    <col min="13566" max="13567" width="12" style="1075" customWidth="1"/>
    <col min="13568" max="13568" width="14.5703125" style="1075" customWidth="1"/>
    <col min="13569" max="13569" width="12.42578125" style="1075" customWidth="1"/>
    <col min="13570" max="13570" width="19.7109375" style="1075" customWidth="1"/>
    <col min="13571" max="13571" width="9.140625" style="1075"/>
    <col min="13572" max="13572" width="16.85546875" style="1075" customWidth="1"/>
    <col min="13573" max="13573" width="12.5703125" style="1075" customWidth="1"/>
    <col min="13574" max="13574" width="11.7109375" style="1075" customWidth="1"/>
    <col min="13575" max="13575" width="12.28515625" style="1075" customWidth="1"/>
    <col min="13576" max="13819" width="9.140625" style="1075"/>
    <col min="13820" max="13820" width="4.42578125" style="1075" customWidth="1"/>
    <col min="13821" max="13821" width="20.85546875" style="1075" customWidth="1"/>
    <col min="13822" max="13823" width="12" style="1075" customWidth="1"/>
    <col min="13824" max="13824" width="14.5703125" style="1075" customWidth="1"/>
    <col min="13825" max="13825" width="12.42578125" style="1075" customWidth="1"/>
    <col min="13826" max="13826" width="19.7109375" style="1075" customWidth="1"/>
    <col min="13827" max="13827" width="9.140625" style="1075"/>
    <col min="13828" max="13828" width="16.85546875" style="1075" customWidth="1"/>
    <col min="13829" max="13829" width="12.5703125" style="1075" customWidth="1"/>
    <col min="13830" max="13830" width="11.7109375" style="1075" customWidth="1"/>
    <col min="13831" max="13831" width="12.28515625" style="1075" customWidth="1"/>
    <col min="13832" max="14075" width="9.140625" style="1075"/>
    <col min="14076" max="14076" width="4.42578125" style="1075" customWidth="1"/>
    <col min="14077" max="14077" width="20.85546875" style="1075" customWidth="1"/>
    <col min="14078" max="14079" width="12" style="1075" customWidth="1"/>
    <col min="14080" max="14080" width="14.5703125" style="1075" customWidth="1"/>
    <col min="14081" max="14081" width="12.42578125" style="1075" customWidth="1"/>
    <col min="14082" max="14082" width="19.7109375" style="1075" customWidth="1"/>
    <col min="14083" max="14083" width="9.140625" style="1075"/>
    <col min="14084" max="14084" width="16.85546875" style="1075" customWidth="1"/>
    <col min="14085" max="14085" width="12.5703125" style="1075" customWidth="1"/>
    <col min="14086" max="14086" width="11.7109375" style="1075" customWidth="1"/>
    <col min="14087" max="14087" width="12.28515625" style="1075" customWidth="1"/>
    <col min="14088" max="14331" width="9.140625" style="1075"/>
    <col min="14332" max="14332" width="4.42578125" style="1075" customWidth="1"/>
    <col min="14333" max="14333" width="20.85546875" style="1075" customWidth="1"/>
    <col min="14334" max="14335" width="12" style="1075" customWidth="1"/>
    <col min="14336" max="14336" width="14.5703125" style="1075" customWidth="1"/>
    <col min="14337" max="14337" width="12.42578125" style="1075" customWidth="1"/>
    <col min="14338" max="14338" width="19.7109375" style="1075" customWidth="1"/>
    <col min="14339" max="14339" width="9.140625" style="1075"/>
    <col min="14340" max="14340" width="16.85546875" style="1075" customWidth="1"/>
    <col min="14341" max="14341" width="12.5703125" style="1075" customWidth="1"/>
    <col min="14342" max="14342" width="11.7109375" style="1075" customWidth="1"/>
    <col min="14343" max="14343" width="12.28515625" style="1075" customWidth="1"/>
    <col min="14344" max="14587" width="9.140625" style="1075"/>
    <col min="14588" max="14588" width="4.42578125" style="1075" customWidth="1"/>
    <col min="14589" max="14589" width="20.85546875" style="1075" customWidth="1"/>
    <col min="14590" max="14591" width="12" style="1075" customWidth="1"/>
    <col min="14592" max="14592" width="14.5703125" style="1075" customWidth="1"/>
    <col min="14593" max="14593" width="12.42578125" style="1075" customWidth="1"/>
    <col min="14594" max="14594" width="19.7109375" style="1075" customWidth="1"/>
    <col min="14595" max="14595" width="9.140625" style="1075"/>
    <col min="14596" max="14596" width="16.85546875" style="1075" customWidth="1"/>
    <col min="14597" max="14597" width="12.5703125" style="1075" customWidth="1"/>
    <col min="14598" max="14598" width="11.7109375" style="1075" customWidth="1"/>
    <col min="14599" max="14599" width="12.28515625" style="1075" customWidth="1"/>
    <col min="14600" max="14843" width="9.140625" style="1075"/>
    <col min="14844" max="14844" width="4.42578125" style="1075" customWidth="1"/>
    <col min="14845" max="14845" width="20.85546875" style="1075" customWidth="1"/>
    <col min="14846" max="14847" width="12" style="1075" customWidth="1"/>
    <col min="14848" max="14848" width="14.5703125" style="1075" customWidth="1"/>
    <col min="14849" max="14849" width="12.42578125" style="1075" customWidth="1"/>
    <col min="14850" max="14850" width="19.7109375" style="1075" customWidth="1"/>
    <col min="14851" max="14851" width="9.140625" style="1075"/>
    <col min="14852" max="14852" width="16.85546875" style="1075" customWidth="1"/>
    <col min="14853" max="14853" width="12.5703125" style="1075" customWidth="1"/>
    <col min="14854" max="14854" width="11.7109375" style="1075" customWidth="1"/>
    <col min="14855" max="14855" width="12.28515625" style="1075" customWidth="1"/>
    <col min="14856" max="15099" width="9.140625" style="1075"/>
    <col min="15100" max="15100" width="4.42578125" style="1075" customWidth="1"/>
    <col min="15101" max="15101" width="20.85546875" style="1075" customWidth="1"/>
    <col min="15102" max="15103" width="12" style="1075" customWidth="1"/>
    <col min="15104" max="15104" width="14.5703125" style="1075" customWidth="1"/>
    <col min="15105" max="15105" width="12.42578125" style="1075" customWidth="1"/>
    <col min="15106" max="15106" width="19.7109375" style="1075" customWidth="1"/>
    <col min="15107" max="15107" width="9.140625" style="1075"/>
    <col min="15108" max="15108" width="16.85546875" style="1075" customWidth="1"/>
    <col min="15109" max="15109" width="12.5703125" style="1075" customWidth="1"/>
    <col min="15110" max="15110" width="11.7109375" style="1075" customWidth="1"/>
    <col min="15111" max="15111" width="12.28515625" style="1075" customWidth="1"/>
    <col min="15112" max="15355" width="9.140625" style="1075"/>
    <col min="15356" max="15356" width="4.42578125" style="1075" customWidth="1"/>
    <col min="15357" max="15357" width="20.85546875" style="1075" customWidth="1"/>
    <col min="15358" max="15359" width="12" style="1075" customWidth="1"/>
    <col min="15360" max="15360" width="14.5703125" style="1075" customWidth="1"/>
    <col min="15361" max="15361" width="12.42578125" style="1075" customWidth="1"/>
    <col min="15362" max="15362" width="19.7109375" style="1075" customWidth="1"/>
    <col min="15363" max="15363" width="9.140625" style="1075"/>
    <col min="15364" max="15364" width="16.85546875" style="1075" customWidth="1"/>
    <col min="15365" max="15365" width="12.5703125" style="1075" customWidth="1"/>
    <col min="15366" max="15366" width="11.7109375" style="1075" customWidth="1"/>
    <col min="15367" max="15367" width="12.28515625" style="1075" customWidth="1"/>
    <col min="15368" max="15611" width="9.140625" style="1075"/>
    <col min="15612" max="15612" width="4.42578125" style="1075" customWidth="1"/>
    <col min="15613" max="15613" width="20.85546875" style="1075" customWidth="1"/>
    <col min="15614" max="15615" width="12" style="1075" customWidth="1"/>
    <col min="15616" max="15616" width="14.5703125" style="1075" customWidth="1"/>
    <col min="15617" max="15617" width="12.42578125" style="1075" customWidth="1"/>
    <col min="15618" max="15618" width="19.7109375" style="1075" customWidth="1"/>
    <col min="15619" max="15619" width="9.140625" style="1075"/>
    <col min="15620" max="15620" width="16.85546875" style="1075" customWidth="1"/>
    <col min="15621" max="15621" width="12.5703125" style="1075" customWidth="1"/>
    <col min="15622" max="15622" width="11.7109375" style="1075" customWidth="1"/>
    <col min="15623" max="15623" width="12.28515625" style="1075" customWidth="1"/>
    <col min="15624" max="15867" width="9.140625" style="1075"/>
    <col min="15868" max="15868" width="4.42578125" style="1075" customWidth="1"/>
    <col min="15869" max="15869" width="20.85546875" style="1075" customWidth="1"/>
    <col min="15870" max="15871" width="12" style="1075" customWidth="1"/>
    <col min="15872" max="15872" width="14.5703125" style="1075" customWidth="1"/>
    <col min="15873" max="15873" width="12.42578125" style="1075" customWidth="1"/>
    <col min="15874" max="15874" width="19.7109375" style="1075" customWidth="1"/>
    <col min="15875" max="15875" width="9.140625" style="1075"/>
    <col min="15876" max="15876" width="16.85546875" style="1075" customWidth="1"/>
    <col min="15877" max="15877" width="12.5703125" style="1075" customWidth="1"/>
    <col min="15878" max="15878" width="11.7109375" style="1075" customWidth="1"/>
    <col min="15879" max="15879" width="12.28515625" style="1075" customWidth="1"/>
    <col min="15880" max="16123" width="9.140625" style="1075"/>
    <col min="16124" max="16124" width="4.42578125" style="1075" customWidth="1"/>
    <col min="16125" max="16125" width="20.85546875" style="1075" customWidth="1"/>
    <col min="16126" max="16127" width="12" style="1075" customWidth="1"/>
    <col min="16128" max="16128" width="14.5703125" style="1075" customWidth="1"/>
    <col min="16129" max="16129" width="12.42578125" style="1075" customWidth="1"/>
    <col min="16130" max="16130" width="19.7109375" style="1075" customWidth="1"/>
    <col min="16131" max="16131" width="9.140625" style="1075"/>
    <col min="16132" max="16132" width="16.85546875" style="1075" customWidth="1"/>
    <col min="16133" max="16133" width="12.5703125" style="1075" customWidth="1"/>
    <col min="16134" max="16134" width="11.7109375" style="1075" customWidth="1"/>
    <col min="16135" max="16135" width="12.28515625" style="1075" customWidth="1"/>
    <col min="16136" max="16384" width="9.140625" style="1075"/>
  </cols>
  <sheetData>
    <row r="1" spans="1:20" ht="15.75">
      <c r="A1" s="1074" t="s">
        <v>223</v>
      </c>
    </row>
    <row r="2" spans="1:20" ht="26.25" customHeight="1">
      <c r="A2" s="1076" t="s">
        <v>224</v>
      </c>
    </row>
    <row r="5" spans="1:20" ht="38.25" customHeight="1" thickBot="1">
      <c r="A5" s="1402" t="s">
        <v>462</v>
      </c>
      <c r="B5" s="1402"/>
      <c r="C5" s="1402"/>
      <c r="D5" s="1402"/>
      <c r="E5" s="1402"/>
      <c r="F5" s="1402"/>
      <c r="H5" s="1077" t="s">
        <v>239</v>
      </c>
      <c r="K5"/>
      <c r="L5"/>
      <c r="M5"/>
      <c r="N5"/>
      <c r="O5"/>
      <c r="P5"/>
    </row>
    <row r="6" spans="1:20" ht="15.75" customHeight="1" thickBot="1">
      <c r="A6" s="1403" t="s">
        <v>92</v>
      </c>
      <c r="B6" s="1405" t="s">
        <v>461</v>
      </c>
      <c r="C6" s="1406"/>
      <c r="D6" s="1407"/>
      <c r="E6" s="1408" t="s">
        <v>464</v>
      </c>
      <c r="F6" s="1410" t="s">
        <v>466</v>
      </c>
      <c r="K6"/>
      <c r="L6"/>
      <c r="M6"/>
      <c r="N6"/>
      <c r="O6"/>
      <c r="P6"/>
    </row>
    <row r="7" spans="1:20" ht="21" customHeight="1" thickBot="1">
      <c r="A7" s="1404"/>
      <c r="B7" s="1078" t="s">
        <v>228</v>
      </c>
      <c r="C7" s="1078" t="s">
        <v>230</v>
      </c>
      <c r="D7" s="1078" t="s">
        <v>231</v>
      </c>
      <c r="E7" s="1409"/>
      <c r="F7" s="1411"/>
      <c r="K7"/>
      <c r="L7"/>
      <c r="M7"/>
      <c r="N7"/>
      <c r="O7"/>
      <c r="P7"/>
    </row>
    <row r="8" spans="1:20" ht="17.25" customHeight="1" thickBot="1">
      <c r="A8" s="1079" t="s">
        <v>93</v>
      </c>
      <c r="B8" s="1080">
        <v>13318.300999999999</v>
      </c>
      <c r="C8" s="1081">
        <v>8053.9229999999998</v>
      </c>
      <c r="D8" s="1082">
        <f t="shared" ref="D8:D13" si="0">(C8/B8)*100</f>
        <v>60.472600821981729</v>
      </c>
      <c r="E8" s="1081">
        <v>14246.71</v>
      </c>
      <c r="F8" s="1082">
        <f t="shared" ref="F8:F13" si="1">((B8-E8)/E8)*100</f>
        <v>-6.5166554243049779</v>
      </c>
      <c r="H8" s="1083" t="s">
        <v>94</v>
      </c>
      <c r="K8"/>
      <c r="L8"/>
      <c r="M8"/>
      <c r="N8"/>
      <c r="O8"/>
      <c r="P8"/>
    </row>
    <row r="9" spans="1:20" ht="18" customHeight="1" thickBot="1">
      <c r="A9" s="1079" t="s">
        <v>95</v>
      </c>
      <c r="B9" s="1084">
        <v>43838</v>
      </c>
      <c r="C9" s="1081">
        <v>16424</v>
      </c>
      <c r="D9" s="1082">
        <f t="shared" si="0"/>
        <v>37.465212829052419</v>
      </c>
      <c r="E9" s="1085">
        <v>53568</v>
      </c>
      <c r="F9" s="1082">
        <f t="shared" si="1"/>
        <v>-18.163829151732376</v>
      </c>
      <c r="H9" s="1086">
        <f>B9-E9</f>
        <v>-9730</v>
      </c>
      <c r="K9"/>
      <c r="L9"/>
      <c r="M9"/>
      <c r="N9"/>
      <c r="O9"/>
      <c r="P9"/>
      <c r="Q9" s="1067"/>
      <c r="R9" s="1067"/>
      <c r="S9" s="1067"/>
      <c r="T9" s="1067"/>
    </row>
    <row r="10" spans="1:20" ht="15" customHeight="1" thickBot="1">
      <c r="A10" s="1087" t="s">
        <v>225</v>
      </c>
      <c r="B10" s="1084">
        <v>14079</v>
      </c>
      <c r="C10" s="1088">
        <v>0</v>
      </c>
      <c r="D10" s="1089">
        <f t="shared" si="0"/>
        <v>0</v>
      </c>
      <c r="E10" s="1088">
        <v>12047</v>
      </c>
      <c r="F10" s="1089">
        <f t="shared" si="1"/>
        <v>16.86726985971611</v>
      </c>
      <c r="K10"/>
      <c r="L10"/>
      <c r="M10"/>
      <c r="N10"/>
      <c r="O10"/>
      <c r="P10" s="1067"/>
      <c r="Q10" s="1067"/>
      <c r="R10" s="1067"/>
      <c r="S10" s="1067"/>
      <c r="T10" s="1067"/>
    </row>
    <row r="11" spans="1:20" ht="17.25" customHeight="1" thickBot="1">
      <c r="A11" s="1079" t="s">
        <v>96</v>
      </c>
      <c r="B11" s="1084">
        <v>253731.44399999999</v>
      </c>
      <c r="C11" s="1090">
        <v>21590.07</v>
      </c>
      <c r="D11" s="1082">
        <f t="shared" si="0"/>
        <v>8.5090242106532141</v>
      </c>
      <c r="E11" s="1090">
        <v>267391.217</v>
      </c>
      <c r="F11" s="1082">
        <f t="shared" si="1"/>
        <v>-5.1085346606579138</v>
      </c>
      <c r="J11" s="1091"/>
      <c r="K11"/>
      <c r="L11"/>
      <c r="M11"/>
      <c r="N11"/>
      <c r="O11"/>
      <c r="P11" s="1067"/>
      <c r="Q11" s="1067"/>
      <c r="R11" s="1067"/>
      <c r="S11" s="1067"/>
      <c r="T11" s="1067"/>
    </row>
    <row r="12" spans="1:20" ht="15" customHeight="1" thickBot="1">
      <c r="A12" s="1092" t="s">
        <v>97</v>
      </c>
      <c r="B12" s="1084">
        <v>107981.53</v>
      </c>
      <c r="C12" s="1093">
        <v>21967.544000000002</v>
      </c>
      <c r="D12" s="1082">
        <f t="shared" si="0"/>
        <v>20.343797684659592</v>
      </c>
      <c r="E12" s="1093">
        <v>107528.6</v>
      </c>
      <c r="F12" s="1082">
        <f t="shared" si="1"/>
        <v>0.42121816893365388</v>
      </c>
      <c r="K12"/>
      <c r="L12"/>
      <c r="M12"/>
      <c r="N12"/>
      <c r="O12"/>
      <c r="P12" s="1067"/>
      <c r="Q12" s="1067"/>
      <c r="R12" s="1067"/>
      <c r="S12" s="1067"/>
      <c r="T12" s="1067"/>
    </row>
    <row r="13" spans="1:20" ht="15" customHeight="1" thickBot="1">
      <c r="A13" s="1092" t="s">
        <v>98</v>
      </c>
      <c r="B13" s="1084">
        <f>B11+B12</f>
        <v>361712.97399999999</v>
      </c>
      <c r="C13" s="1093">
        <f>C11+C12</f>
        <v>43557.614000000001</v>
      </c>
      <c r="D13" s="1094">
        <f t="shared" si="0"/>
        <v>12.042038060818909</v>
      </c>
      <c r="E13" s="1093">
        <f>E11+E12</f>
        <v>374919.81700000004</v>
      </c>
      <c r="F13" s="1094">
        <f t="shared" si="1"/>
        <v>-3.5225780023252411</v>
      </c>
      <c r="K13"/>
      <c r="L13"/>
      <c r="M13"/>
      <c r="N13"/>
      <c r="O13"/>
      <c r="P13" s="1067"/>
      <c r="Q13" s="1067"/>
      <c r="R13" s="1067"/>
      <c r="S13" s="1067"/>
      <c r="T13" s="1067"/>
    </row>
    <row r="14" spans="1:20">
      <c r="E14" s="1095"/>
      <c r="K14"/>
      <c r="L14"/>
      <c r="M14"/>
      <c r="N14"/>
      <c r="O14"/>
      <c r="P14" s="1067"/>
      <c r="Q14" s="1067"/>
      <c r="R14" s="1067"/>
      <c r="S14" s="1067"/>
      <c r="T14" s="1067"/>
    </row>
    <row r="15" spans="1:20">
      <c r="K15"/>
      <c r="L15"/>
      <c r="M15"/>
      <c r="N15"/>
      <c r="O15"/>
      <c r="P15" s="1067"/>
      <c r="Q15" s="1067"/>
      <c r="R15" s="1067"/>
      <c r="S15" s="1067"/>
      <c r="T15" s="1067"/>
    </row>
    <row r="16" spans="1:20" ht="15.75">
      <c r="A16" s="1096" t="s">
        <v>226</v>
      </c>
      <c r="K16"/>
      <c r="L16"/>
      <c r="M16"/>
      <c r="N16"/>
      <c r="O16"/>
      <c r="P16" s="1067"/>
      <c r="Q16" s="1067"/>
      <c r="R16" s="1067"/>
      <c r="S16" s="1067"/>
      <c r="T16" s="1067"/>
    </row>
    <row r="17" spans="1:20">
      <c r="K17"/>
      <c r="L17"/>
      <c r="M17"/>
      <c r="N17"/>
      <c r="O17" s="1067"/>
      <c r="P17" s="1067"/>
      <c r="Q17" s="1067"/>
      <c r="R17" s="1067"/>
      <c r="S17" s="1067"/>
      <c r="T17" s="1067"/>
    </row>
    <row r="18" spans="1:20" ht="33" customHeight="1" thickBot="1">
      <c r="A18" s="1402" t="s">
        <v>463</v>
      </c>
      <c r="B18" s="1402"/>
      <c r="C18" s="1402"/>
      <c r="D18" s="1402"/>
      <c r="E18" s="1402"/>
      <c r="F18" s="1402"/>
      <c r="K18"/>
      <c r="L18"/>
      <c r="M18"/>
      <c r="N18"/>
      <c r="O18" s="1067"/>
      <c r="P18" s="1067"/>
      <c r="Q18" s="1067"/>
      <c r="R18" s="1067"/>
      <c r="S18" s="1067"/>
      <c r="T18" s="1067"/>
    </row>
    <row r="19" spans="1:20" ht="16.5" customHeight="1" thickBot="1">
      <c r="A19" s="1412" t="s">
        <v>455</v>
      </c>
      <c r="B19" s="1405" t="s">
        <v>461</v>
      </c>
      <c r="C19" s="1406"/>
      <c r="D19" s="1407"/>
      <c r="E19" s="1408" t="s">
        <v>464</v>
      </c>
      <c r="F19" s="1410" t="s">
        <v>465</v>
      </c>
      <c r="K19"/>
      <c r="L19"/>
      <c r="M19"/>
      <c r="N19"/>
      <c r="O19" s="1067"/>
      <c r="P19" s="1067"/>
      <c r="Q19" s="1067"/>
      <c r="R19" s="1067"/>
      <c r="S19" s="1067"/>
      <c r="T19" s="1067"/>
    </row>
    <row r="20" spans="1:20" ht="21" customHeight="1" thickBot="1">
      <c r="A20" s="1413"/>
      <c r="B20" s="1097" t="s">
        <v>228</v>
      </c>
      <c r="C20" s="1097" t="s">
        <v>337</v>
      </c>
      <c r="D20" s="1097" t="s">
        <v>338</v>
      </c>
      <c r="E20" s="1414"/>
      <c r="F20" s="1415"/>
      <c r="K20"/>
      <c r="L20"/>
      <c r="M20"/>
      <c r="N20"/>
      <c r="O20" s="1067"/>
      <c r="P20" s="1067"/>
      <c r="Q20" s="1067"/>
      <c r="R20" s="1067"/>
      <c r="S20" s="1067"/>
      <c r="T20" s="1067"/>
    </row>
    <row r="21" spans="1:20" ht="15.75" thickBot="1">
      <c r="A21" s="1098" t="s">
        <v>93</v>
      </c>
      <c r="B21" s="1084">
        <v>69043.524000000005</v>
      </c>
      <c r="C21" s="1099">
        <v>0</v>
      </c>
      <c r="D21" s="1100">
        <f t="shared" ref="D21:D26" si="2">(C21/B21)*100</f>
        <v>0</v>
      </c>
      <c r="E21" s="1093">
        <v>51405.213000000003</v>
      </c>
      <c r="F21" s="1100">
        <f t="shared" ref="F21:F26" si="3">((B21-E21)/E21)*100</f>
        <v>34.312300194145678</v>
      </c>
      <c r="H21" s="1083" t="s">
        <v>100</v>
      </c>
      <c r="K21"/>
      <c r="L21"/>
      <c r="M21"/>
      <c r="N21"/>
      <c r="O21" s="1067"/>
      <c r="P21" s="1067"/>
      <c r="Q21" s="1067"/>
      <c r="R21" s="1067"/>
      <c r="S21" s="1067"/>
      <c r="T21" s="1067"/>
    </row>
    <row r="22" spans="1:20" ht="15.75" thickBot="1">
      <c r="A22" s="1098" t="s">
        <v>95</v>
      </c>
      <c r="B22" s="1084">
        <v>255617</v>
      </c>
      <c r="C22" s="1099">
        <v>0</v>
      </c>
      <c r="D22" s="1082">
        <f t="shared" si="2"/>
        <v>0</v>
      </c>
      <c r="E22" s="1093">
        <v>186842</v>
      </c>
      <c r="F22" s="1082">
        <f t="shared" si="3"/>
        <v>36.809175667141218</v>
      </c>
      <c r="H22" s="1086">
        <f>B22-E22</f>
        <v>68775</v>
      </c>
      <c r="K22" s="1067"/>
      <c r="L22" s="1067"/>
      <c r="M22" s="1067"/>
      <c r="O22" s="1067"/>
      <c r="P22" s="1067"/>
      <c r="Q22" s="1067"/>
      <c r="R22" s="1067"/>
      <c r="S22" s="1067"/>
      <c r="T22" s="1067"/>
    </row>
    <row r="23" spans="1:20" ht="15.75" thickBot="1">
      <c r="A23" s="1101" t="s">
        <v>225</v>
      </c>
      <c r="B23" s="1084">
        <v>76691</v>
      </c>
      <c r="C23" s="1102">
        <v>0</v>
      </c>
      <c r="D23" s="1082">
        <f t="shared" si="2"/>
        <v>0</v>
      </c>
      <c r="E23" s="1088">
        <v>43472</v>
      </c>
      <c r="F23" s="1082">
        <f t="shared" si="3"/>
        <v>76.4147037173353</v>
      </c>
      <c r="N23" s="1067"/>
      <c r="O23" s="1067"/>
      <c r="P23" s="1067"/>
      <c r="Q23" s="1067"/>
      <c r="R23" s="1067"/>
      <c r="S23" s="1067"/>
      <c r="T23" s="1067"/>
    </row>
    <row r="24" spans="1:20" ht="15.75" thickBot="1">
      <c r="A24" s="1098" t="s">
        <v>96</v>
      </c>
      <c r="B24" s="1084">
        <v>14362.022999999999</v>
      </c>
      <c r="C24" s="1103">
        <v>198.68600000000001</v>
      </c>
      <c r="D24" s="1089">
        <f t="shared" si="2"/>
        <v>1.383412350753094</v>
      </c>
      <c r="E24" s="1093">
        <v>15035.19</v>
      </c>
      <c r="F24" s="1089">
        <f t="shared" si="3"/>
        <v>-4.4772763097772703</v>
      </c>
      <c r="N24" s="1067"/>
      <c r="O24" s="1067"/>
      <c r="P24" s="1067"/>
      <c r="Q24" s="1067"/>
      <c r="R24" s="1067"/>
      <c r="S24" s="1067"/>
      <c r="T24" s="1067"/>
    </row>
    <row r="25" spans="1:20" ht="15.75" thickBot="1">
      <c r="A25" s="1098" t="s">
        <v>97</v>
      </c>
      <c r="B25" s="1084">
        <v>10834.967000000001</v>
      </c>
      <c r="C25" s="1103">
        <v>964.452</v>
      </c>
      <c r="D25" s="1082">
        <f t="shared" si="2"/>
        <v>8.9012915313909122</v>
      </c>
      <c r="E25" s="1093">
        <v>7391.2460000000001</v>
      </c>
      <c r="F25" s="1082">
        <f t="shared" si="3"/>
        <v>46.591887213603769</v>
      </c>
      <c r="N25" s="1067"/>
      <c r="O25" s="1067"/>
      <c r="P25" s="1067"/>
      <c r="Q25" s="1067"/>
      <c r="R25" s="1067"/>
      <c r="S25" s="1067"/>
      <c r="T25" s="1067"/>
    </row>
    <row r="26" spans="1:20" ht="15.75" thickBot="1">
      <c r="A26" s="1098" t="s">
        <v>98</v>
      </c>
      <c r="B26" s="1084">
        <f>B24+B25</f>
        <v>25196.989999999998</v>
      </c>
      <c r="C26" s="1093">
        <f>C24+C25</f>
        <v>1163.1379999999999</v>
      </c>
      <c r="D26" s="1094">
        <f t="shared" si="2"/>
        <v>4.616178360986769</v>
      </c>
      <c r="E26" s="1093">
        <f>E24+E25</f>
        <v>22426.436000000002</v>
      </c>
      <c r="F26" s="1094">
        <f t="shared" si="3"/>
        <v>12.353964758377106</v>
      </c>
      <c r="N26" s="1067"/>
      <c r="O26" s="1067"/>
      <c r="P26" s="1067"/>
      <c r="Q26" s="1067"/>
      <c r="R26" s="1067"/>
      <c r="S26" s="1067"/>
      <c r="T26" s="1067"/>
    </row>
    <row r="27" spans="1:20">
      <c r="A27" s="1104" t="s">
        <v>340</v>
      </c>
      <c r="B27" s="1105"/>
      <c r="C27" s="1106"/>
      <c r="D27" s="1106"/>
      <c r="E27" s="1106"/>
      <c r="F27" s="1107"/>
      <c r="H27" s="1067"/>
      <c r="I27" s="1067"/>
      <c r="J27" s="1067"/>
      <c r="K27" s="1067"/>
      <c r="L27" s="1067"/>
      <c r="M27" s="1067"/>
      <c r="N27" s="1067"/>
      <c r="O27" s="1067"/>
      <c r="P27" s="1067"/>
      <c r="Q27" s="1067"/>
      <c r="R27" s="1067"/>
      <c r="S27" s="1067"/>
      <c r="T27" s="1067"/>
    </row>
    <row r="28" spans="1:20">
      <c r="A28" s="1108"/>
      <c r="B28" s="1109"/>
      <c r="C28" s="1110"/>
      <c r="D28" s="1111"/>
      <c r="E28" s="1067"/>
      <c r="F28" s="1067"/>
      <c r="G28" s="1067"/>
      <c r="H28" s="1067"/>
      <c r="I28" s="1067"/>
      <c r="J28" s="1067"/>
      <c r="K28" s="1067"/>
      <c r="L28" s="1067"/>
      <c r="M28" s="1067"/>
      <c r="N28" s="1067"/>
      <c r="O28" s="1067"/>
      <c r="P28" s="1067"/>
      <c r="Q28" s="1067"/>
      <c r="R28" s="1067"/>
      <c r="S28" s="1067"/>
      <c r="T28" s="1067"/>
    </row>
    <row r="29" spans="1:20">
      <c r="A29" s="1108"/>
      <c r="B29" s="1112"/>
      <c r="C29" s="1111"/>
      <c r="D29" s="1113"/>
      <c r="E29" s="1067"/>
      <c r="F29" s="1067"/>
      <c r="G29" s="1067"/>
      <c r="H29" s="1067"/>
      <c r="I29" s="1067"/>
      <c r="J29" s="1067"/>
      <c r="K29" s="1067"/>
      <c r="L29" s="1067"/>
      <c r="M29" s="1067"/>
      <c r="N29" s="1067"/>
      <c r="O29" s="1067"/>
      <c r="P29" s="1067"/>
      <c r="Q29" s="1067"/>
      <c r="R29" s="1067"/>
      <c r="S29" s="1067"/>
      <c r="T29" s="1067"/>
    </row>
    <row r="30" spans="1:20">
      <c r="A30" s="1105"/>
      <c r="B30" s="1111"/>
      <c r="C30" s="1401"/>
      <c r="D30" s="1401"/>
      <c r="E30" s="1067"/>
      <c r="F30" s="1067"/>
      <c r="G30" s="1067"/>
      <c r="H30" s="1067"/>
      <c r="I30" s="1067"/>
      <c r="J30" s="1067"/>
      <c r="K30" s="1067"/>
      <c r="L30" s="1067"/>
      <c r="M30" s="1067"/>
      <c r="N30" s="1067"/>
      <c r="O30" s="1067"/>
      <c r="P30" s="1067"/>
      <c r="Q30" s="1067"/>
      <c r="R30" s="1067"/>
      <c r="S30" s="1067"/>
      <c r="T30" s="1067"/>
    </row>
    <row r="31" spans="1:20">
      <c r="A31" s="1111"/>
      <c r="B31" s="1113"/>
      <c r="C31" s="1111"/>
      <c r="D31" s="1111"/>
      <c r="E31" s="1067"/>
      <c r="F31" s="1067"/>
      <c r="G31" s="1067"/>
      <c r="H31" s="1067"/>
      <c r="I31" s="1067"/>
      <c r="J31" s="1067"/>
      <c r="K31" s="1067"/>
      <c r="L31" s="1067"/>
      <c r="M31" s="1067"/>
      <c r="N31" s="1067"/>
      <c r="O31" s="1067"/>
      <c r="P31" s="1067"/>
      <c r="Q31" s="1067"/>
      <c r="R31" s="1067"/>
      <c r="S31" s="1067"/>
      <c r="T31" s="1067"/>
    </row>
    <row r="32" spans="1:20" ht="15.75">
      <c r="A32" s="1114"/>
      <c r="B32" s="1113"/>
      <c r="C32" s="1115"/>
      <c r="D32" s="1067"/>
      <c r="E32" s="1067"/>
      <c r="F32" s="1067"/>
      <c r="G32" s="1067"/>
      <c r="H32" s="1067"/>
      <c r="I32" s="1067"/>
      <c r="J32" s="1067"/>
      <c r="K32" s="1067"/>
      <c r="L32" s="1067"/>
      <c r="M32" s="1067"/>
      <c r="N32" s="1067"/>
      <c r="O32" s="1067"/>
      <c r="P32" s="1067"/>
      <c r="Q32" s="1067"/>
      <c r="R32" s="1067"/>
      <c r="S32" s="1067"/>
      <c r="T32" s="1067"/>
    </row>
    <row r="33" spans="1:20">
      <c r="A33" s="1111"/>
      <c r="B33" s="1116"/>
      <c r="C33" s="1111"/>
      <c r="D33" s="1067"/>
      <c r="E33" s="1067"/>
      <c r="F33" s="1067"/>
      <c r="G33" s="1067"/>
      <c r="H33" s="1067"/>
      <c r="I33" s="1067"/>
      <c r="J33" s="1067"/>
      <c r="K33" s="1067"/>
      <c r="L33" s="1067"/>
      <c r="M33" s="1067"/>
      <c r="N33" s="1067"/>
      <c r="O33" s="1067"/>
      <c r="P33" s="1067"/>
      <c r="Q33" s="1067"/>
      <c r="R33" s="1067"/>
      <c r="S33" s="1067"/>
      <c r="T33" s="1067"/>
    </row>
    <row r="34" spans="1:20">
      <c r="A34" s="1117"/>
      <c r="B34" s="1116"/>
      <c r="C34" s="1111"/>
      <c r="D34" s="1067"/>
      <c r="E34" s="1067"/>
      <c r="F34" s="1067"/>
      <c r="G34" s="1067"/>
      <c r="H34" s="1067"/>
      <c r="I34" s="1067"/>
      <c r="J34" s="1067"/>
      <c r="K34" s="1067"/>
      <c r="L34" s="1067"/>
      <c r="M34" s="1067"/>
      <c r="N34" s="1067"/>
      <c r="O34" s="1067"/>
      <c r="P34" s="1067"/>
      <c r="Q34" s="1067"/>
      <c r="R34" s="1067"/>
      <c r="S34" s="1067"/>
      <c r="T34" s="1067"/>
    </row>
    <row r="35" spans="1:20">
      <c r="A35" s="1117"/>
      <c r="B35" s="1111"/>
      <c r="C35" s="1111"/>
      <c r="D35" s="1067"/>
      <c r="E35" s="1067"/>
      <c r="F35" s="1111"/>
      <c r="G35" s="1111"/>
      <c r="H35" s="1067"/>
      <c r="I35" s="1067"/>
      <c r="J35" s="1067"/>
      <c r="K35" s="1067"/>
      <c r="L35" s="1067"/>
      <c r="M35" s="1067"/>
      <c r="N35" s="1067"/>
      <c r="O35" s="1067"/>
      <c r="P35" s="1067"/>
      <c r="Q35" s="1067"/>
      <c r="R35" s="1067"/>
      <c r="S35" s="1067"/>
      <c r="T35" s="1067"/>
    </row>
    <row r="36" spans="1:20">
      <c r="A36" s="1108"/>
      <c r="B36" s="1118"/>
      <c r="C36" s="1118"/>
      <c r="D36" s="1067"/>
      <c r="E36" s="1067"/>
      <c r="F36" s="1107"/>
      <c r="G36" s="1111"/>
      <c r="H36" s="1067"/>
      <c r="I36" s="1067"/>
      <c r="J36" s="1067"/>
      <c r="K36" s="1067"/>
      <c r="L36" s="1067"/>
      <c r="M36" s="1067"/>
      <c r="N36" s="1067"/>
      <c r="O36" s="1067"/>
      <c r="P36" s="1067"/>
      <c r="Q36" s="1067"/>
      <c r="R36" s="1067"/>
    </row>
    <row r="37" spans="1:20">
      <c r="A37" s="1108"/>
      <c r="B37" s="1118"/>
      <c r="C37" s="1118"/>
      <c r="D37" s="1067"/>
      <c r="E37" s="1067"/>
      <c r="F37" s="1107"/>
      <c r="G37" s="1111"/>
      <c r="H37" s="1067"/>
      <c r="I37" s="1067"/>
      <c r="J37" s="1067"/>
      <c r="K37" s="1067"/>
      <c r="L37" s="1067"/>
      <c r="M37" s="1067"/>
      <c r="N37" s="1067"/>
      <c r="O37" s="1067"/>
      <c r="P37" s="1067"/>
      <c r="Q37" s="1067"/>
      <c r="R37" s="1067"/>
    </row>
    <row r="38" spans="1:20">
      <c r="A38" s="1105"/>
      <c r="B38" s="1106"/>
      <c r="C38" s="1106"/>
      <c r="D38" s="1067"/>
      <c r="E38" s="1067"/>
      <c r="F38" s="1107"/>
      <c r="G38" s="1119"/>
      <c r="H38" s="1067"/>
      <c r="I38" s="1067"/>
      <c r="J38" s="1067"/>
      <c r="K38" s="1067"/>
      <c r="L38" s="1067"/>
      <c r="M38" s="1067"/>
      <c r="N38" s="1067"/>
      <c r="O38" s="1067"/>
      <c r="P38" s="1067"/>
      <c r="Q38" s="1067"/>
      <c r="R38" s="1067"/>
    </row>
    <row r="39" spans="1:20">
      <c r="A39" s="1109"/>
      <c r="B39" s="1111"/>
      <c r="C39" s="1111"/>
      <c r="D39" s="1067"/>
      <c r="E39" s="1067"/>
      <c r="F39" s="1111"/>
      <c r="G39" s="1111"/>
      <c r="H39" s="1067"/>
      <c r="I39" s="1067"/>
      <c r="J39" s="1067"/>
      <c r="K39" s="1067"/>
      <c r="L39" s="1067"/>
      <c r="M39" s="1067"/>
      <c r="N39" s="1067"/>
      <c r="O39" s="1067"/>
      <c r="P39" s="1067"/>
      <c r="Q39" s="1067"/>
      <c r="R39" s="1067"/>
    </row>
    <row r="40" spans="1:20">
      <c r="A40" s="1112"/>
      <c r="B40" s="1111"/>
      <c r="C40" s="1113"/>
      <c r="D40" s="1067"/>
      <c r="E40" s="1067"/>
      <c r="F40" s="1111"/>
      <c r="G40" s="1111"/>
      <c r="H40" s="1111"/>
    </row>
    <row r="41" spans="1:20">
      <c r="A41" s="1111"/>
      <c r="B41" s="1401"/>
      <c r="C41" s="1401"/>
      <c r="D41" s="1111"/>
      <c r="E41" s="1111"/>
      <c r="F41" s="1111"/>
      <c r="G41" s="1111"/>
    </row>
    <row r="42" spans="1:20">
      <c r="A42" s="1113"/>
      <c r="B42" s="1111"/>
      <c r="C42" s="1111"/>
      <c r="D42" s="1111"/>
      <c r="E42" s="1111"/>
      <c r="F42" s="1111"/>
      <c r="G42" s="1111"/>
    </row>
    <row r="43" spans="1:20">
      <c r="A43" s="1113"/>
      <c r="B43" s="1115"/>
      <c r="C43" s="1111"/>
      <c r="D43" s="1111"/>
      <c r="E43" s="1111"/>
      <c r="F43" s="1111"/>
      <c r="G43" s="1111"/>
    </row>
    <row r="44" spans="1:20">
      <c r="A44" s="1116"/>
      <c r="B44" s="1111"/>
      <c r="C44" s="1111"/>
      <c r="D44" s="1111"/>
      <c r="E44" s="1111"/>
      <c r="F44" s="1111"/>
      <c r="G44" s="1111"/>
    </row>
    <row r="45" spans="1:20">
      <c r="A45" s="1116"/>
      <c r="B45" s="1111"/>
      <c r="C45" s="1111"/>
      <c r="D45" s="1115"/>
      <c r="E45" s="1111"/>
      <c r="F45" s="1111"/>
      <c r="G45" s="1111"/>
    </row>
    <row r="46" spans="1:20">
      <c r="A46" s="1111"/>
      <c r="B46" s="1111"/>
      <c r="C46" s="1111"/>
      <c r="D46" s="1111"/>
      <c r="E46" s="1111"/>
      <c r="F46" s="1111"/>
      <c r="G46" s="1111"/>
    </row>
    <row r="47" spans="1:20">
      <c r="A47" s="1111"/>
      <c r="B47" s="1111"/>
      <c r="C47" s="1111"/>
      <c r="D47" s="1111"/>
      <c r="E47" s="1111"/>
      <c r="F47" s="1111"/>
      <c r="G47" s="11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075" customWidth="1"/>
    <col min="2" max="2" width="11.140625" style="1075" customWidth="1"/>
    <col min="3" max="3" width="12.140625" style="1075" customWidth="1"/>
    <col min="4" max="4" width="8.85546875" style="1075" bestFit="1" customWidth="1"/>
    <col min="5" max="5" width="7.42578125" style="1075" customWidth="1"/>
    <col min="6" max="6" width="20.28515625" style="1075" customWidth="1"/>
    <col min="7" max="7" width="10.5703125" style="1075" customWidth="1"/>
    <col min="8" max="8" width="9.85546875" style="1091" bestFit="1" customWidth="1"/>
    <col min="9" max="9" width="8.85546875" style="1075" bestFit="1" customWidth="1"/>
    <col min="10" max="10" width="2.85546875" style="1075" customWidth="1"/>
    <col min="11" max="11" width="22.85546875" style="1075" customWidth="1"/>
    <col min="12" max="12" width="12.140625" style="1075" customWidth="1"/>
    <col min="13" max="13" width="11.7109375" style="1075" customWidth="1"/>
    <col min="14" max="14" width="8.85546875" style="1075" bestFit="1" customWidth="1"/>
    <col min="15" max="15" width="4.42578125" style="1075" customWidth="1"/>
    <col min="16" max="16" width="25" style="1075" customWidth="1"/>
    <col min="17" max="17" width="12.42578125" style="1075" customWidth="1"/>
    <col min="18" max="18" width="15" style="1075" customWidth="1"/>
    <col min="19" max="19" width="8.85546875" style="1075" bestFit="1" customWidth="1"/>
    <col min="20" max="252" width="9.140625" style="1075"/>
    <col min="253" max="253" width="5" style="1075" customWidth="1"/>
    <col min="254" max="254" width="17.7109375" style="1075" customWidth="1"/>
    <col min="255" max="255" width="13.85546875" style="1075" customWidth="1"/>
    <col min="256" max="256" width="13.140625" style="1075" customWidth="1"/>
    <col min="257" max="257" width="12.28515625" style="1075" customWidth="1"/>
    <col min="258" max="258" width="3" style="1075" customWidth="1"/>
    <col min="259" max="259" width="20.28515625" style="1075" customWidth="1"/>
    <col min="260" max="260" width="12.5703125" style="1075" customWidth="1"/>
    <col min="261" max="261" width="11.7109375" style="1075" customWidth="1"/>
    <col min="262" max="262" width="9.140625" style="1075"/>
    <col min="263" max="263" width="2.85546875" style="1075" customWidth="1"/>
    <col min="264" max="264" width="18.5703125" style="1075" customWidth="1"/>
    <col min="265" max="265" width="14.42578125" style="1075" customWidth="1"/>
    <col min="266" max="266" width="13.7109375" style="1075" customWidth="1"/>
    <col min="267" max="267" width="10.140625" style="1075" customWidth="1"/>
    <col min="268" max="268" width="4.42578125" style="1075" customWidth="1"/>
    <col min="269" max="269" width="24" style="1075" customWidth="1"/>
    <col min="270" max="270" width="13.140625" style="1075" customWidth="1"/>
    <col min="271" max="271" width="13" style="1075" customWidth="1"/>
    <col min="272" max="272" width="10.42578125" style="1075" customWidth="1"/>
    <col min="273" max="508" width="9.140625" style="1075"/>
    <col min="509" max="509" width="5" style="1075" customWidth="1"/>
    <col min="510" max="510" width="17.7109375" style="1075" customWidth="1"/>
    <col min="511" max="511" width="13.85546875" style="1075" customWidth="1"/>
    <col min="512" max="512" width="13.140625" style="1075" customWidth="1"/>
    <col min="513" max="513" width="12.28515625" style="1075" customWidth="1"/>
    <col min="514" max="514" width="3" style="1075" customWidth="1"/>
    <col min="515" max="515" width="20.28515625" style="1075" customWidth="1"/>
    <col min="516" max="516" width="12.5703125" style="1075" customWidth="1"/>
    <col min="517" max="517" width="11.7109375" style="1075" customWidth="1"/>
    <col min="518" max="518" width="9.140625" style="1075"/>
    <col min="519" max="519" width="2.85546875" style="1075" customWidth="1"/>
    <col min="520" max="520" width="18.5703125" style="1075" customWidth="1"/>
    <col min="521" max="521" width="14.42578125" style="1075" customWidth="1"/>
    <col min="522" max="522" width="13.7109375" style="1075" customWidth="1"/>
    <col min="523" max="523" width="10.140625" style="1075" customWidth="1"/>
    <col min="524" max="524" width="4.42578125" style="1075" customWidth="1"/>
    <col min="525" max="525" width="24" style="1075" customWidth="1"/>
    <col min="526" max="526" width="13.140625" style="1075" customWidth="1"/>
    <col min="527" max="527" width="13" style="1075" customWidth="1"/>
    <col min="528" max="528" width="10.42578125" style="1075" customWidth="1"/>
    <col min="529" max="764" width="9.140625" style="1075"/>
    <col min="765" max="765" width="5" style="1075" customWidth="1"/>
    <col min="766" max="766" width="17.7109375" style="1075" customWidth="1"/>
    <col min="767" max="767" width="13.85546875" style="1075" customWidth="1"/>
    <col min="768" max="768" width="13.140625" style="1075" customWidth="1"/>
    <col min="769" max="769" width="12.28515625" style="1075" customWidth="1"/>
    <col min="770" max="770" width="3" style="1075" customWidth="1"/>
    <col min="771" max="771" width="20.28515625" style="1075" customWidth="1"/>
    <col min="772" max="772" width="12.5703125" style="1075" customWidth="1"/>
    <col min="773" max="773" width="11.7109375" style="1075" customWidth="1"/>
    <col min="774" max="774" width="9.140625" style="1075"/>
    <col min="775" max="775" width="2.85546875" style="1075" customWidth="1"/>
    <col min="776" max="776" width="18.5703125" style="1075" customWidth="1"/>
    <col min="777" max="777" width="14.42578125" style="1075" customWidth="1"/>
    <col min="778" max="778" width="13.7109375" style="1075" customWidth="1"/>
    <col min="779" max="779" width="10.140625" style="1075" customWidth="1"/>
    <col min="780" max="780" width="4.42578125" style="1075" customWidth="1"/>
    <col min="781" max="781" width="24" style="1075" customWidth="1"/>
    <col min="782" max="782" width="13.140625" style="1075" customWidth="1"/>
    <col min="783" max="783" width="13" style="1075" customWidth="1"/>
    <col min="784" max="784" width="10.42578125" style="1075" customWidth="1"/>
    <col min="785" max="1020" width="9.140625" style="1075"/>
    <col min="1021" max="1021" width="5" style="1075" customWidth="1"/>
    <col min="1022" max="1022" width="17.7109375" style="1075" customWidth="1"/>
    <col min="1023" max="1023" width="13.85546875" style="1075" customWidth="1"/>
    <col min="1024" max="1024" width="13.140625" style="1075" customWidth="1"/>
    <col min="1025" max="1025" width="12.28515625" style="1075" customWidth="1"/>
    <col min="1026" max="1026" width="3" style="1075" customWidth="1"/>
    <col min="1027" max="1027" width="20.28515625" style="1075" customWidth="1"/>
    <col min="1028" max="1028" width="12.5703125" style="1075" customWidth="1"/>
    <col min="1029" max="1029" width="11.7109375" style="1075" customWidth="1"/>
    <col min="1030" max="1030" width="9.140625" style="1075"/>
    <col min="1031" max="1031" width="2.85546875" style="1075" customWidth="1"/>
    <col min="1032" max="1032" width="18.5703125" style="1075" customWidth="1"/>
    <col min="1033" max="1033" width="14.42578125" style="1075" customWidth="1"/>
    <col min="1034" max="1034" width="13.7109375" style="1075" customWidth="1"/>
    <col min="1035" max="1035" width="10.140625" style="1075" customWidth="1"/>
    <col min="1036" max="1036" width="4.42578125" style="1075" customWidth="1"/>
    <col min="1037" max="1037" width="24" style="1075" customWidth="1"/>
    <col min="1038" max="1038" width="13.140625" style="1075" customWidth="1"/>
    <col min="1039" max="1039" width="13" style="1075" customWidth="1"/>
    <col min="1040" max="1040" width="10.42578125" style="1075" customWidth="1"/>
    <col min="1041" max="1276" width="9.140625" style="1075"/>
    <col min="1277" max="1277" width="5" style="1075" customWidth="1"/>
    <col min="1278" max="1278" width="17.7109375" style="1075" customWidth="1"/>
    <col min="1279" max="1279" width="13.85546875" style="1075" customWidth="1"/>
    <col min="1280" max="1280" width="13.140625" style="1075" customWidth="1"/>
    <col min="1281" max="1281" width="12.28515625" style="1075" customWidth="1"/>
    <col min="1282" max="1282" width="3" style="1075" customWidth="1"/>
    <col min="1283" max="1283" width="20.28515625" style="1075" customWidth="1"/>
    <col min="1284" max="1284" width="12.5703125" style="1075" customWidth="1"/>
    <col min="1285" max="1285" width="11.7109375" style="1075" customWidth="1"/>
    <col min="1286" max="1286" width="9.140625" style="1075"/>
    <col min="1287" max="1287" width="2.85546875" style="1075" customWidth="1"/>
    <col min="1288" max="1288" width="18.5703125" style="1075" customWidth="1"/>
    <col min="1289" max="1289" width="14.42578125" style="1075" customWidth="1"/>
    <col min="1290" max="1290" width="13.7109375" style="1075" customWidth="1"/>
    <col min="1291" max="1291" width="10.140625" style="1075" customWidth="1"/>
    <col min="1292" max="1292" width="4.42578125" style="1075" customWidth="1"/>
    <col min="1293" max="1293" width="24" style="1075" customWidth="1"/>
    <col min="1294" max="1294" width="13.140625" style="1075" customWidth="1"/>
    <col min="1295" max="1295" width="13" style="1075" customWidth="1"/>
    <col min="1296" max="1296" width="10.42578125" style="1075" customWidth="1"/>
    <col min="1297" max="1532" width="9.140625" style="1075"/>
    <col min="1533" max="1533" width="5" style="1075" customWidth="1"/>
    <col min="1534" max="1534" width="17.7109375" style="1075" customWidth="1"/>
    <col min="1535" max="1535" width="13.85546875" style="1075" customWidth="1"/>
    <col min="1536" max="1536" width="13.140625" style="1075" customWidth="1"/>
    <col min="1537" max="1537" width="12.28515625" style="1075" customWidth="1"/>
    <col min="1538" max="1538" width="3" style="1075" customWidth="1"/>
    <col min="1539" max="1539" width="20.28515625" style="1075" customWidth="1"/>
    <col min="1540" max="1540" width="12.5703125" style="1075" customWidth="1"/>
    <col min="1541" max="1541" width="11.7109375" style="1075" customWidth="1"/>
    <col min="1542" max="1542" width="9.140625" style="1075"/>
    <col min="1543" max="1543" width="2.85546875" style="1075" customWidth="1"/>
    <col min="1544" max="1544" width="18.5703125" style="1075" customWidth="1"/>
    <col min="1545" max="1545" width="14.42578125" style="1075" customWidth="1"/>
    <col min="1546" max="1546" width="13.7109375" style="1075" customWidth="1"/>
    <col min="1547" max="1547" width="10.140625" style="1075" customWidth="1"/>
    <col min="1548" max="1548" width="4.42578125" style="1075" customWidth="1"/>
    <col min="1549" max="1549" width="24" style="1075" customWidth="1"/>
    <col min="1550" max="1550" width="13.140625" style="1075" customWidth="1"/>
    <col min="1551" max="1551" width="13" style="1075" customWidth="1"/>
    <col min="1552" max="1552" width="10.42578125" style="1075" customWidth="1"/>
    <col min="1553" max="1788" width="9.140625" style="1075"/>
    <col min="1789" max="1789" width="5" style="1075" customWidth="1"/>
    <col min="1790" max="1790" width="17.7109375" style="1075" customWidth="1"/>
    <col min="1791" max="1791" width="13.85546875" style="1075" customWidth="1"/>
    <col min="1792" max="1792" width="13.140625" style="1075" customWidth="1"/>
    <col min="1793" max="1793" width="12.28515625" style="1075" customWidth="1"/>
    <col min="1794" max="1794" width="3" style="1075" customWidth="1"/>
    <col min="1795" max="1795" width="20.28515625" style="1075" customWidth="1"/>
    <col min="1796" max="1796" width="12.5703125" style="1075" customWidth="1"/>
    <col min="1797" max="1797" width="11.7109375" style="1075" customWidth="1"/>
    <col min="1798" max="1798" width="9.140625" style="1075"/>
    <col min="1799" max="1799" width="2.85546875" style="1075" customWidth="1"/>
    <col min="1800" max="1800" width="18.5703125" style="1075" customWidth="1"/>
    <col min="1801" max="1801" width="14.42578125" style="1075" customWidth="1"/>
    <col min="1802" max="1802" width="13.7109375" style="1075" customWidth="1"/>
    <col min="1803" max="1803" width="10.140625" style="1075" customWidth="1"/>
    <col min="1804" max="1804" width="4.42578125" style="1075" customWidth="1"/>
    <col min="1805" max="1805" width="24" style="1075" customWidth="1"/>
    <col min="1806" max="1806" width="13.140625" style="1075" customWidth="1"/>
    <col min="1807" max="1807" width="13" style="1075" customWidth="1"/>
    <col min="1808" max="1808" width="10.42578125" style="1075" customWidth="1"/>
    <col min="1809" max="2044" width="9.140625" style="1075"/>
    <col min="2045" max="2045" width="5" style="1075" customWidth="1"/>
    <col min="2046" max="2046" width="17.7109375" style="1075" customWidth="1"/>
    <col min="2047" max="2047" width="13.85546875" style="1075" customWidth="1"/>
    <col min="2048" max="2048" width="13.140625" style="1075" customWidth="1"/>
    <col min="2049" max="2049" width="12.28515625" style="1075" customWidth="1"/>
    <col min="2050" max="2050" width="3" style="1075" customWidth="1"/>
    <col min="2051" max="2051" width="20.28515625" style="1075" customWidth="1"/>
    <col min="2052" max="2052" width="12.5703125" style="1075" customWidth="1"/>
    <col min="2053" max="2053" width="11.7109375" style="1075" customWidth="1"/>
    <col min="2054" max="2054" width="9.140625" style="1075"/>
    <col min="2055" max="2055" width="2.85546875" style="1075" customWidth="1"/>
    <col min="2056" max="2056" width="18.5703125" style="1075" customWidth="1"/>
    <col min="2057" max="2057" width="14.42578125" style="1075" customWidth="1"/>
    <col min="2058" max="2058" width="13.7109375" style="1075" customWidth="1"/>
    <col min="2059" max="2059" width="10.140625" style="1075" customWidth="1"/>
    <col min="2060" max="2060" width="4.42578125" style="1075" customWidth="1"/>
    <col min="2061" max="2061" width="24" style="1075" customWidth="1"/>
    <col min="2062" max="2062" width="13.140625" style="1075" customWidth="1"/>
    <col min="2063" max="2063" width="13" style="1075" customWidth="1"/>
    <col min="2064" max="2064" width="10.42578125" style="1075" customWidth="1"/>
    <col min="2065" max="2300" width="9.140625" style="1075"/>
    <col min="2301" max="2301" width="5" style="1075" customWidth="1"/>
    <col min="2302" max="2302" width="17.7109375" style="1075" customWidth="1"/>
    <col min="2303" max="2303" width="13.85546875" style="1075" customWidth="1"/>
    <col min="2304" max="2304" width="13.140625" style="1075" customWidth="1"/>
    <col min="2305" max="2305" width="12.28515625" style="1075" customWidth="1"/>
    <col min="2306" max="2306" width="3" style="1075" customWidth="1"/>
    <col min="2307" max="2307" width="20.28515625" style="1075" customWidth="1"/>
    <col min="2308" max="2308" width="12.5703125" style="1075" customWidth="1"/>
    <col min="2309" max="2309" width="11.7109375" style="1075" customWidth="1"/>
    <col min="2310" max="2310" width="9.140625" style="1075"/>
    <col min="2311" max="2311" width="2.85546875" style="1075" customWidth="1"/>
    <col min="2312" max="2312" width="18.5703125" style="1075" customWidth="1"/>
    <col min="2313" max="2313" width="14.42578125" style="1075" customWidth="1"/>
    <col min="2314" max="2314" width="13.7109375" style="1075" customWidth="1"/>
    <col min="2315" max="2315" width="10.140625" style="1075" customWidth="1"/>
    <col min="2316" max="2316" width="4.42578125" style="1075" customWidth="1"/>
    <col min="2317" max="2317" width="24" style="1075" customWidth="1"/>
    <col min="2318" max="2318" width="13.140625" style="1075" customWidth="1"/>
    <col min="2319" max="2319" width="13" style="1075" customWidth="1"/>
    <col min="2320" max="2320" width="10.42578125" style="1075" customWidth="1"/>
    <col min="2321" max="2556" width="9.140625" style="1075"/>
    <col min="2557" max="2557" width="5" style="1075" customWidth="1"/>
    <col min="2558" max="2558" width="17.7109375" style="1075" customWidth="1"/>
    <col min="2559" max="2559" width="13.85546875" style="1075" customWidth="1"/>
    <col min="2560" max="2560" width="13.140625" style="1075" customWidth="1"/>
    <col min="2561" max="2561" width="12.28515625" style="1075" customWidth="1"/>
    <col min="2562" max="2562" width="3" style="1075" customWidth="1"/>
    <col min="2563" max="2563" width="20.28515625" style="1075" customWidth="1"/>
    <col min="2564" max="2564" width="12.5703125" style="1075" customWidth="1"/>
    <col min="2565" max="2565" width="11.7109375" style="1075" customWidth="1"/>
    <col min="2566" max="2566" width="9.140625" style="1075"/>
    <col min="2567" max="2567" width="2.85546875" style="1075" customWidth="1"/>
    <col min="2568" max="2568" width="18.5703125" style="1075" customWidth="1"/>
    <col min="2569" max="2569" width="14.42578125" style="1075" customWidth="1"/>
    <col min="2570" max="2570" width="13.7109375" style="1075" customWidth="1"/>
    <col min="2571" max="2571" width="10.140625" style="1075" customWidth="1"/>
    <col min="2572" max="2572" width="4.42578125" style="1075" customWidth="1"/>
    <col min="2573" max="2573" width="24" style="1075" customWidth="1"/>
    <col min="2574" max="2574" width="13.140625" style="1075" customWidth="1"/>
    <col min="2575" max="2575" width="13" style="1075" customWidth="1"/>
    <col min="2576" max="2576" width="10.42578125" style="1075" customWidth="1"/>
    <col min="2577" max="2812" width="9.140625" style="1075"/>
    <col min="2813" max="2813" width="5" style="1075" customWidth="1"/>
    <col min="2814" max="2814" width="17.7109375" style="1075" customWidth="1"/>
    <col min="2815" max="2815" width="13.85546875" style="1075" customWidth="1"/>
    <col min="2816" max="2816" width="13.140625" style="1075" customWidth="1"/>
    <col min="2817" max="2817" width="12.28515625" style="1075" customWidth="1"/>
    <col min="2818" max="2818" width="3" style="1075" customWidth="1"/>
    <col min="2819" max="2819" width="20.28515625" style="1075" customWidth="1"/>
    <col min="2820" max="2820" width="12.5703125" style="1075" customWidth="1"/>
    <col min="2821" max="2821" width="11.7109375" style="1075" customWidth="1"/>
    <col min="2822" max="2822" width="9.140625" style="1075"/>
    <col min="2823" max="2823" width="2.85546875" style="1075" customWidth="1"/>
    <col min="2824" max="2824" width="18.5703125" style="1075" customWidth="1"/>
    <col min="2825" max="2825" width="14.42578125" style="1075" customWidth="1"/>
    <col min="2826" max="2826" width="13.7109375" style="1075" customWidth="1"/>
    <col min="2827" max="2827" width="10.140625" style="1075" customWidth="1"/>
    <col min="2828" max="2828" width="4.42578125" style="1075" customWidth="1"/>
    <col min="2829" max="2829" width="24" style="1075" customWidth="1"/>
    <col min="2830" max="2830" width="13.140625" style="1075" customWidth="1"/>
    <col min="2831" max="2831" width="13" style="1075" customWidth="1"/>
    <col min="2832" max="2832" width="10.42578125" style="1075" customWidth="1"/>
    <col min="2833" max="3068" width="9.140625" style="1075"/>
    <col min="3069" max="3069" width="5" style="1075" customWidth="1"/>
    <col min="3070" max="3070" width="17.7109375" style="1075" customWidth="1"/>
    <col min="3071" max="3071" width="13.85546875" style="1075" customWidth="1"/>
    <col min="3072" max="3072" width="13.140625" style="1075" customWidth="1"/>
    <col min="3073" max="3073" width="12.28515625" style="1075" customWidth="1"/>
    <col min="3074" max="3074" width="3" style="1075" customWidth="1"/>
    <col min="3075" max="3075" width="20.28515625" style="1075" customWidth="1"/>
    <col min="3076" max="3076" width="12.5703125" style="1075" customWidth="1"/>
    <col min="3077" max="3077" width="11.7109375" style="1075" customWidth="1"/>
    <col min="3078" max="3078" width="9.140625" style="1075"/>
    <col min="3079" max="3079" width="2.85546875" style="1075" customWidth="1"/>
    <col min="3080" max="3080" width="18.5703125" style="1075" customWidth="1"/>
    <col min="3081" max="3081" width="14.42578125" style="1075" customWidth="1"/>
    <col min="3082" max="3082" width="13.7109375" style="1075" customWidth="1"/>
    <col min="3083" max="3083" width="10.140625" style="1075" customWidth="1"/>
    <col min="3084" max="3084" width="4.42578125" style="1075" customWidth="1"/>
    <col min="3085" max="3085" width="24" style="1075" customWidth="1"/>
    <col min="3086" max="3086" width="13.140625" style="1075" customWidth="1"/>
    <col min="3087" max="3087" width="13" style="1075" customWidth="1"/>
    <col min="3088" max="3088" width="10.42578125" style="1075" customWidth="1"/>
    <col min="3089" max="3324" width="9.140625" style="1075"/>
    <col min="3325" max="3325" width="5" style="1075" customWidth="1"/>
    <col min="3326" max="3326" width="17.7109375" style="1075" customWidth="1"/>
    <col min="3327" max="3327" width="13.85546875" style="1075" customWidth="1"/>
    <col min="3328" max="3328" width="13.140625" style="1075" customWidth="1"/>
    <col min="3329" max="3329" width="12.28515625" style="1075" customWidth="1"/>
    <col min="3330" max="3330" width="3" style="1075" customWidth="1"/>
    <col min="3331" max="3331" width="20.28515625" style="1075" customWidth="1"/>
    <col min="3332" max="3332" width="12.5703125" style="1075" customWidth="1"/>
    <col min="3333" max="3333" width="11.7109375" style="1075" customWidth="1"/>
    <col min="3334" max="3334" width="9.140625" style="1075"/>
    <col min="3335" max="3335" width="2.85546875" style="1075" customWidth="1"/>
    <col min="3336" max="3336" width="18.5703125" style="1075" customWidth="1"/>
    <col min="3337" max="3337" width="14.42578125" style="1075" customWidth="1"/>
    <col min="3338" max="3338" width="13.7109375" style="1075" customWidth="1"/>
    <col min="3339" max="3339" width="10.140625" style="1075" customWidth="1"/>
    <col min="3340" max="3340" width="4.42578125" style="1075" customWidth="1"/>
    <col min="3341" max="3341" width="24" style="1075" customWidth="1"/>
    <col min="3342" max="3342" width="13.140625" style="1075" customWidth="1"/>
    <col min="3343" max="3343" width="13" style="1075" customWidth="1"/>
    <col min="3344" max="3344" width="10.42578125" style="1075" customWidth="1"/>
    <col min="3345" max="3580" width="9.140625" style="1075"/>
    <col min="3581" max="3581" width="5" style="1075" customWidth="1"/>
    <col min="3582" max="3582" width="17.7109375" style="1075" customWidth="1"/>
    <col min="3583" max="3583" width="13.85546875" style="1075" customWidth="1"/>
    <col min="3584" max="3584" width="13.140625" style="1075" customWidth="1"/>
    <col min="3585" max="3585" width="12.28515625" style="1075" customWidth="1"/>
    <col min="3586" max="3586" width="3" style="1075" customWidth="1"/>
    <col min="3587" max="3587" width="20.28515625" style="1075" customWidth="1"/>
    <col min="3588" max="3588" width="12.5703125" style="1075" customWidth="1"/>
    <col min="3589" max="3589" width="11.7109375" style="1075" customWidth="1"/>
    <col min="3590" max="3590" width="9.140625" style="1075"/>
    <col min="3591" max="3591" width="2.85546875" style="1075" customWidth="1"/>
    <col min="3592" max="3592" width="18.5703125" style="1075" customWidth="1"/>
    <col min="3593" max="3593" width="14.42578125" style="1075" customWidth="1"/>
    <col min="3594" max="3594" width="13.7109375" style="1075" customWidth="1"/>
    <col min="3595" max="3595" width="10.140625" style="1075" customWidth="1"/>
    <col min="3596" max="3596" width="4.42578125" style="1075" customWidth="1"/>
    <col min="3597" max="3597" width="24" style="1075" customWidth="1"/>
    <col min="3598" max="3598" width="13.140625" style="1075" customWidth="1"/>
    <col min="3599" max="3599" width="13" style="1075" customWidth="1"/>
    <col min="3600" max="3600" width="10.42578125" style="1075" customWidth="1"/>
    <col min="3601" max="3836" width="9.140625" style="1075"/>
    <col min="3837" max="3837" width="5" style="1075" customWidth="1"/>
    <col min="3838" max="3838" width="17.7109375" style="1075" customWidth="1"/>
    <col min="3839" max="3839" width="13.85546875" style="1075" customWidth="1"/>
    <col min="3840" max="3840" width="13.140625" style="1075" customWidth="1"/>
    <col min="3841" max="3841" width="12.28515625" style="1075" customWidth="1"/>
    <col min="3842" max="3842" width="3" style="1075" customWidth="1"/>
    <col min="3843" max="3843" width="20.28515625" style="1075" customWidth="1"/>
    <col min="3844" max="3844" width="12.5703125" style="1075" customWidth="1"/>
    <col min="3845" max="3845" width="11.7109375" style="1075" customWidth="1"/>
    <col min="3846" max="3846" width="9.140625" style="1075"/>
    <col min="3847" max="3847" width="2.85546875" style="1075" customWidth="1"/>
    <col min="3848" max="3848" width="18.5703125" style="1075" customWidth="1"/>
    <col min="3849" max="3849" width="14.42578125" style="1075" customWidth="1"/>
    <col min="3850" max="3850" width="13.7109375" style="1075" customWidth="1"/>
    <col min="3851" max="3851" width="10.140625" style="1075" customWidth="1"/>
    <col min="3852" max="3852" width="4.42578125" style="1075" customWidth="1"/>
    <col min="3853" max="3853" width="24" style="1075" customWidth="1"/>
    <col min="3854" max="3854" width="13.140625" style="1075" customWidth="1"/>
    <col min="3855" max="3855" width="13" style="1075" customWidth="1"/>
    <col min="3856" max="3856" width="10.42578125" style="1075" customWidth="1"/>
    <col min="3857" max="4092" width="9.140625" style="1075"/>
    <col min="4093" max="4093" width="5" style="1075" customWidth="1"/>
    <col min="4094" max="4094" width="17.7109375" style="1075" customWidth="1"/>
    <col min="4095" max="4095" width="13.85546875" style="1075" customWidth="1"/>
    <col min="4096" max="4096" width="13.140625" style="1075" customWidth="1"/>
    <col min="4097" max="4097" width="12.28515625" style="1075" customWidth="1"/>
    <col min="4098" max="4098" width="3" style="1075" customWidth="1"/>
    <col min="4099" max="4099" width="20.28515625" style="1075" customWidth="1"/>
    <col min="4100" max="4100" width="12.5703125" style="1075" customWidth="1"/>
    <col min="4101" max="4101" width="11.7109375" style="1075" customWidth="1"/>
    <col min="4102" max="4102" width="9.140625" style="1075"/>
    <col min="4103" max="4103" width="2.85546875" style="1075" customWidth="1"/>
    <col min="4104" max="4104" width="18.5703125" style="1075" customWidth="1"/>
    <col min="4105" max="4105" width="14.42578125" style="1075" customWidth="1"/>
    <col min="4106" max="4106" width="13.7109375" style="1075" customWidth="1"/>
    <col min="4107" max="4107" width="10.140625" style="1075" customWidth="1"/>
    <col min="4108" max="4108" width="4.42578125" style="1075" customWidth="1"/>
    <col min="4109" max="4109" width="24" style="1075" customWidth="1"/>
    <col min="4110" max="4110" width="13.140625" style="1075" customWidth="1"/>
    <col min="4111" max="4111" width="13" style="1075" customWidth="1"/>
    <col min="4112" max="4112" width="10.42578125" style="1075" customWidth="1"/>
    <col min="4113" max="4348" width="9.140625" style="1075"/>
    <col min="4349" max="4349" width="5" style="1075" customWidth="1"/>
    <col min="4350" max="4350" width="17.7109375" style="1075" customWidth="1"/>
    <col min="4351" max="4351" width="13.85546875" style="1075" customWidth="1"/>
    <col min="4352" max="4352" width="13.140625" style="1075" customWidth="1"/>
    <col min="4353" max="4353" width="12.28515625" style="1075" customWidth="1"/>
    <col min="4354" max="4354" width="3" style="1075" customWidth="1"/>
    <col min="4355" max="4355" width="20.28515625" style="1075" customWidth="1"/>
    <col min="4356" max="4356" width="12.5703125" style="1075" customWidth="1"/>
    <col min="4357" max="4357" width="11.7109375" style="1075" customWidth="1"/>
    <col min="4358" max="4358" width="9.140625" style="1075"/>
    <col min="4359" max="4359" width="2.85546875" style="1075" customWidth="1"/>
    <col min="4360" max="4360" width="18.5703125" style="1075" customWidth="1"/>
    <col min="4361" max="4361" width="14.42578125" style="1075" customWidth="1"/>
    <col min="4362" max="4362" width="13.7109375" style="1075" customWidth="1"/>
    <col min="4363" max="4363" width="10.140625" style="1075" customWidth="1"/>
    <col min="4364" max="4364" width="4.42578125" style="1075" customWidth="1"/>
    <col min="4365" max="4365" width="24" style="1075" customWidth="1"/>
    <col min="4366" max="4366" width="13.140625" style="1075" customWidth="1"/>
    <col min="4367" max="4367" width="13" style="1075" customWidth="1"/>
    <col min="4368" max="4368" width="10.42578125" style="1075" customWidth="1"/>
    <col min="4369" max="4604" width="9.140625" style="1075"/>
    <col min="4605" max="4605" width="5" style="1075" customWidth="1"/>
    <col min="4606" max="4606" width="17.7109375" style="1075" customWidth="1"/>
    <col min="4607" max="4607" width="13.85546875" style="1075" customWidth="1"/>
    <col min="4608" max="4608" width="13.140625" style="1075" customWidth="1"/>
    <col min="4609" max="4609" width="12.28515625" style="1075" customWidth="1"/>
    <col min="4610" max="4610" width="3" style="1075" customWidth="1"/>
    <col min="4611" max="4611" width="20.28515625" style="1075" customWidth="1"/>
    <col min="4612" max="4612" width="12.5703125" style="1075" customWidth="1"/>
    <col min="4613" max="4613" width="11.7109375" style="1075" customWidth="1"/>
    <col min="4614" max="4614" width="9.140625" style="1075"/>
    <col min="4615" max="4615" width="2.85546875" style="1075" customWidth="1"/>
    <col min="4616" max="4616" width="18.5703125" style="1075" customWidth="1"/>
    <col min="4617" max="4617" width="14.42578125" style="1075" customWidth="1"/>
    <col min="4618" max="4618" width="13.7109375" style="1075" customWidth="1"/>
    <col min="4619" max="4619" width="10.140625" style="1075" customWidth="1"/>
    <col min="4620" max="4620" width="4.42578125" style="1075" customWidth="1"/>
    <col min="4621" max="4621" width="24" style="1075" customWidth="1"/>
    <col min="4622" max="4622" width="13.140625" style="1075" customWidth="1"/>
    <col min="4623" max="4623" width="13" style="1075" customWidth="1"/>
    <col min="4624" max="4624" width="10.42578125" style="1075" customWidth="1"/>
    <col min="4625" max="4860" width="9.140625" style="1075"/>
    <col min="4861" max="4861" width="5" style="1075" customWidth="1"/>
    <col min="4862" max="4862" width="17.7109375" style="1075" customWidth="1"/>
    <col min="4863" max="4863" width="13.85546875" style="1075" customWidth="1"/>
    <col min="4864" max="4864" width="13.140625" style="1075" customWidth="1"/>
    <col min="4865" max="4865" width="12.28515625" style="1075" customWidth="1"/>
    <col min="4866" max="4866" width="3" style="1075" customWidth="1"/>
    <col min="4867" max="4867" width="20.28515625" style="1075" customWidth="1"/>
    <col min="4868" max="4868" width="12.5703125" style="1075" customWidth="1"/>
    <col min="4869" max="4869" width="11.7109375" style="1075" customWidth="1"/>
    <col min="4870" max="4870" width="9.140625" style="1075"/>
    <col min="4871" max="4871" width="2.85546875" style="1075" customWidth="1"/>
    <col min="4872" max="4872" width="18.5703125" style="1075" customWidth="1"/>
    <col min="4873" max="4873" width="14.42578125" style="1075" customWidth="1"/>
    <col min="4874" max="4874" width="13.7109375" style="1075" customWidth="1"/>
    <col min="4875" max="4875" width="10.140625" style="1075" customWidth="1"/>
    <col min="4876" max="4876" width="4.42578125" style="1075" customWidth="1"/>
    <col min="4877" max="4877" width="24" style="1075" customWidth="1"/>
    <col min="4878" max="4878" width="13.140625" style="1075" customWidth="1"/>
    <col min="4879" max="4879" width="13" style="1075" customWidth="1"/>
    <col min="4880" max="4880" width="10.42578125" style="1075" customWidth="1"/>
    <col min="4881" max="5116" width="9.140625" style="1075"/>
    <col min="5117" max="5117" width="5" style="1075" customWidth="1"/>
    <col min="5118" max="5118" width="17.7109375" style="1075" customWidth="1"/>
    <col min="5119" max="5119" width="13.85546875" style="1075" customWidth="1"/>
    <col min="5120" max="5120" width="13.140625" style="1075" customWidth="1"/>
    <col min="5121" max="5121" width="12.28515625" style="1075" customWidth="1"/>
    <col min="5122" max="5122" width="3" style="1075" customWidth="1"/>
    <col min="5123" max="5123" width="20.28515625" style="1075" customWidth="1"/>
    <col min="5124" max="5124" width="12.5703125" style="1075" customWidth="1"/>
    <col min="5125" max="5125" width="11.7109375" style="1075" customWidth="1"/>
    <col min="5126" max="5126" width="9.140625" style="1075"/>
    <col min="5127" max="5127" width="2.85546875" style="1075" customWidth="1"/>
    <col min="5128" max="5128" width="18.5703125" style="1075" customWidth="1"/>
    <col min="5129" max="5129" width="14.42578125" style="1075" customWidth="1"/>
    <col min="5130" max="5130" width="13.7109375" style="1075" customWidth="1"/>
    <col min="5131" max="5131" width="10.140625" style="1075" customWidth="1"/>
    <col min="5132" max="5132" width="4.42578125" style="1075" customWidth="1"/>
    <col min="5133" max="5133" width="24" style="1075" customWidth="1"/>
    <col min="5134" max="5134" width="13.140625" style="1075" customWidth="1"/>
    <col min="5135" max="5135" width="13" style="1075" customWidth="1"/>
    <col min="5136" max="5136" width="10.42578125" style="1075" customWidth="1"/>
    <col min="5137" max="5372" width="9.140625" style="1075"/>
    <col min="5373" max="5373" width="5" style="1075" customWidth="1"/>
    <col min="5374" max="5374" width="17.7109375" style="1075" customWidth="1"/>
    <col min="5375" max="5375" width="13.85546875" style="1075" customWidth="1"/>
    <col min="5376" max="5376" width="13.140625" style="1075" customWidth="1"/>
    <col min="5377" max="5377" width="12.28515625" style="1075" customWidth="1"/>
    <col min="5378" max="5378" width="3" style="1075" customWidth="1"/>
    <col min="5379" max="5379" width="20.28515625" style="1075" customWidth="1"/>
    <col min="5380" max="5380" width="12.5703125" style="1075" customWidth="1"/>
    <col min="5381" max="5381" width="11.7109375" style="1075" customWidth="1"/>
    <col min="5382" max="5382" width="9.140625" style="1075"/>
    <col min="5383" max="5383" width="2.85546875" style="1075" customWidth="1"/>
    <col min="5384" max="5384" width="18.5703125" style="1075" customWidth="1"/>
    <col min="5385" max="5385" width="14.42578125" style="1075" customWidth="1"/>
    <col min="5386" max="5386" width="13.7109375" style="1075" customWidth="1"/>
    <col min="5387" max="5387" width="10.140625" style="1075" customWidth="1"/>
    <col min="5388" max="5388" width="4.42578125" style="1075" customWidth="1"/>
    <col min="5389" max="5389" width="24" style="1075" customWidth="1"/>
    <col min="5390" max="5390" width="13.140625" style="1075" customWidth="1"/>
    <col min="5391" max="5391" width="13" style="1075" customWidth="1"/>
    <col min="5392" max="5392" width="10.42578125" style="1075" customWidth="1"/>
    <col min="5393" max="5628" width="9.140625" style="1075"/>
    <col min="5629" max="5629" width="5" style="1075" customWidth="1"/>
    <col min="5630" max="5630" width="17.7109375" style="1075" customWidth="1"/>
    <col min="5631" max="5631" width="13.85546875" style="1075" customWidth="1"/>
    <col min="5632" max="5632" width="13.140625" style="1075" customWidth="1"/>
    <col min="5633" max="5633" width="12.28515625" style="1075" customWidth="1"/>
    <col min="5634" max="5634" width="3" style="1075" customWidth="1"/>
    <col min="5635" max="5635" width="20.28515625" style="1075" customWidth="1"/>
    <col min="5636" max="5636" width="12.5703125" style="1075" customWidth="1"/>
    <col min="5637" max="5637" width="11.7109375" style="1075" customWidth="1"/>
    <col min="5638" max="5638" width="9.140625" style="1075"/>
    <col min="5639" max="5639" width="2.85546875" style="1075" customWidth="1"/>
    <col min="5640" max="5640" width="18.5703125" style="1075" customWidth="1"/>
    <col min="5641" max="5641" width="14.42578125" style="1075" customWidth="1"/>
    <col min="5642" max="5642" width="13.7109375" style="1075" customWidth="1"/>
    <col min="5643" max="5643" width="10.140625" style="1075" customWidth="1"/>
    <col min="5644" max="5644" width="4.42578125" style="1075" customWidth="1"/>
    <col min="5645" max="5645" width="24" style="1075" customWidth="1"/>
    <col min="5646" max="5646" width="13.140625" style="1075" customWidth="1"/>
    <col min="5647" max="5647" width="13" style="1075" customWidth="1"/>
    <col min="5648" max="5648" width="10.42578125" style="1075" customWidth="1"/>
    <col min="5649" max="5884" width="9.140625" style="1075"/>
    <col min="5885" max="5885" width="5" style="1075" customWidth="1"/>
    <col min="5886" max="5886" width="17.7109375" style="1075" customWidth="1"/>
    <col min="5887" max="5887" width="13.85546875" style="1075" customWidth="1"/>
    <col min="5888" max="5888" width="13.140625" style="1075" customWidth="1"/>
    <col min="5889" max="5889" width="12.28515625" style="1075" customWidth="1"/>
    <col min="5890" max="5890" width="3" style="1075" customWidth="1"/>
    <col min="5891" max="5891" width="20.28515625" style="1075" customWidth="1"/>
    <col min="5892" max="5892" width="12.5703125" style="1075" customWidth="1"/>
    <col min="5893" max="5893" width="11.7109375" style="1075" customWidth="1"/>
    <col min="5894" max="5894" width="9.140625" style="1075"/>
    <col min="5895" max="5895" width="2.85546875" style="1075" customWidth="1"/>
    <col min="5896" max="5896" width="18.5703125" style="1075" customWidth="1"/>
    <col min="5897" max="5897" width="14.42578125" style="1075" customWidth="1"/>
    <col min="5898" max="5898" width="13.7109375" style="1075" customWidth="1"/>
    <col min="5899" max="5899" width="10.140625" style="1075" customWidth="1"/>
    <col min="5900" max="5900" width="4.42578125" style="1075" customWidth="1"/>
    <col min="5901" max="5901" width="24" style="1075" customWidth="1"/>
    <col min="5902" max="5902" width="13.140625" style="1075" customWidth="1"/>
    <col min="5903" max="5903" width="13" style="1075" customWidth="1"/>
    <col min="5904" max="5904" width="10.42578125" style="1075" customWidth="1"/>
    <col min="5905" max="6140" width="9.140625" style="1075"/>
    <col min="6141" max="6141" width="5" style="1075" customWidth="1"/>
    <col min="6142" max="6142" width="17.7109375" style="1075" customWidth="1"/>
    <col min="6143" max="6143" width="13.85546875" style="1075" customWidth="1"/>
    <col min="6144" max="6144" width="13.140625" style="1075" customWidth="1"/>
    <col min="6145" max="6145" width="12.28515625" style="1075" customWidth="1"/>
    <col min="6146" max="6146" width="3" style="1075" customWidth="1"/>
    <col min="6147" max="6147" width="20.28515625" style="1075" customWidth="1"/>
    <col min="6148" max="6148" width="12.5703125" style="1075" customWidth="1"/>
    <col min="6149" max="6149" width="11.7109375" style="1075" customWidth="1"/>
    <col min="6150" max="6150" width="9.140625" style="1075"/>
    <col min="6151" max="6151" width="2.85546875" style="1075" customWidth="1"/>
    <col min="6152" max="6152" width="18.5703125" style="1075" customWidth="1"/>
    <col min="6153" max="6153" width="14.42578125" style="1075" customWidth="1"/>
    <col min="6154" max="6154" width="13.7109375" style="1075" customWidth="1"/>
    <col min="6155" max="6155" width="10.140625" style="1075" customWidth="1"/>
    <col min="6156" max="6156" width="4.42578125" style="1075" customWidth="1"/>
    <col min="6157" max="6157" width="24" style="1075" customWidth="1"/>
    <col min="6158" max="6158" width="13.140625" style="1075" customWidth="1"/>
    <col min="6159" max="6159" width="13" style="1075" customWidth="1"/>
    <col min="6160" max="6160" width="10.42578125" style="1075" customWidth="1"/>
    <col min="6161" max="6396" width="9.140625" style="1075"/>
    <col min="6397" max="6397" width="5" style="1075" customWidth="1"/>
    <col min="6398" max="6398" width="17.7109375" style="1075" customWidth="1"/>
    <col min="6399" max="6399" width="13.85546875" style="1075" customWidth="1"/>
    <col min="6400" max="6400" width="13.140625" style="1075" customWidth="1"/>
    <col min="6401" max="6401" width="12.28515625" style="1075" customWidth="1"/>
    <col min="6402" max="6402" width="3" style="1075" customWidth="1"/>
    <col min="6403" max="6403" width="20.28515625" style="1075" customWidth="1"/>
    <col min="6404" max="6404" width="12.5703125" style="1075" customWidth="1"/>
    <col min="6405" max="6405" width="11.7109375" style="1075" customWidth="1"/>
    <col min="6406" max="6406" width="9.140625" style="1075"/>
    <col min="6407" max="6407" width="2.85546875" style="1075" customWidth="1"/>
    <col min="6408" max="6408" width="18.5703125" style="1075" customWidth="1"/>
    <col min="6409" max="6409" width="14.42578125" style="1075" customWidth="1"/>
    <col min="6410" max="6410" width="13.7109375" style="1075" customWidth="1"/>
    <col min="6411" max="6411" width="10.140625" style="1075" customWidth="1"/>
    <col min="6412" max="6412" width="4.42578125" style="1075" customWidth="1"/>
    <col min="6413" max="6413" width="24" style="1075" customWidth="1"/>
    <col min="6414" max="6414" width="13.140625" style="1075" customWidth="1"/>
    <col min="6415" max="6415" width="13" style="1075" customWidth="1"/>
    <col min="6416" max="6416" width="10.42578125" style="1075" customWidth="1"/>
    <col min="6417" max="6652" width="9.140625" style="1075"/>
    <col min="6653" max="6653" width="5" style="1075" customWidth="1"/>
    <col min="6654" max="6654" width="17.7109375" style="1075" customWidth="1"/>
    <col min="6655" max="6655" width="13.85546875" style="1075" customWidth="1"/>
    <col min="6656" max="6656" width="13.140625" style="1075" customWidth="1"/>
    <col min="6657" max="6657" width="12.28515625" style="1075" customWidth="1"/>
    <col min="6658" max="6658" width="3" style="1075" customWidth="1"/>
    <col min="6659" max="6659" width="20.28515625" style="1075" customWidth="1"/>
    <col min="6660" max="6660" width="12.5703125" style="1075" customWidth="1"/>
    <col min="6661" max="6661" width="11.7109375" style="1075" customWidth="1"/>
    <col min="6662" max="6662" width="9.140625" style="1075"/>
    <col min="6663" max="6663" width="2.85546875" style="1075" customWidth="1"/>
    <col min="6664" max="6664" width="18.5703125" style="1075" customWidth="1"/>
    <col min="6665" max="6665" width="14.42578125" style="1075" customWidth="1"/>
    <col min="6666" max="6666" width="13.7109375" style="1075" customWidth="1"/>
    <col min="6667" max="6667" width="10.140625" style="1075" customWidth="1"/>
    <col min="6668" max="6668" width="4.42578125" style="1075" customWidth="1"/>
    <col min="6669" max="6669" width="24" style="1075" customWidth="1"/>
    <col min="6670" max="6670" width="13.140625" style="1075" customWidth="1"/>
    <col min="6671" max="6671" width="13" style="1075" customWidth="1"/>
    <col min="6672" max="6672" width="10.42578125" style="1075" customWidth="1"/>
    <col min="6673" max="6908" width="9.140625" style="1075"/>
    <col min="6909" max="6909" width="5" style="1075" customWidth="1"/>
    <col min="6910" max="6910" width="17.7109375" style="1075" customWidth="1"/>
    <col min="6911" max="6911" width="13.85546875" style="1075" customWidth="1"/>
    <col min="6912" max="6912" width="13.140625" style="1075" customWidth="1"/>
    <col min="6913" max="6913" width="12.28515625" style="1075" customWidth="1"/>
    <col min="6914" max="6914" width="3" style="1075" customWidth="1"/>
    <col min="6915" max="6915" width="20.28515625" style="1075" customWidth="1"/>
    <col min="6916" max="6916" width="12.5703125" style="1075" customWidth="1"/>
    <col min="6917" max="6917" width="11.7109375" style="1075" customWidth="1"/>
    <col min="6918" max="6918" width="9.140625" style="1075"/>
    <col min="6919" max="6919" width="2.85546875" style="1075" customWidth="1"/>
    <col min="6920" max="6920" width="18.5703125" style="1075" customWidth="1"/>
    <col min="6921" max="6921" width="14.42578125" style="1075" customWidth="1"/>
    <col min="6922" max="6922" width="13.7109375" style="1075" customWidth="1"/>
    <col min="6923" max="6923" width="10.140625" style="1075" customWidth="1"/>
    <col min="6924" max="6924" width="4.42578125" style="1075" customWidth="1"/>
    <col min="6925" max="6925" width="24" style="1075" customWidth="1"/>
    <col min="6926" max="6926" width="13.140625" style="1075" customWidth="1"/>
    <col min="6927" max="6927" width="13" style="1075" customWidth="1"/>
    <col min="6928" max="6928" width="10.42578125" style="1075" customWidth="1"/>
    <col min="6929" max="7164" width="9.140625" style="1075"/>
    <col min="7165" max="7165" width="5" style="1075" customWidth="1"/>
    <col min="7166" max="7166" width="17.7109375" style="1075" customWidth="1"/>
    <col min="7167" max="7167" width="13.85546875" style="1075" customWidth="1"/>
    <col min="7168" max="7168" width="13.140625" style="1075" customWidth="1"/>
    <col min="7169" max="7169" width="12.28515625" style="1075" customWidth="1"/>
    <col min="7170" max="7170" width="3" style="1075" customWidth="1"/>
    <col min="7171" max="7171" width="20.28515625" style="1075" customWidth="1"/>
    <col min="7172" max="7172" width="12.5703125" style="1075" customWidth="1"/>
    <col min="7173" max="7173" width="11.7109375" style="1075" customWidth="1"/>
    <col min="7174" max="7174" width="9.140625" style="1075"/>
    <col min="7175" max="7175" width="2.85546875" style="1075" customWidth="1"/>
    <col min="7176" max="7176" width="18.5703125" style="1075" customWidth="1"/>
    <col min="7177" max="7177" width="14.42578125" style="1075" customWidth="1"/>
    <col min="7178" max="7178" width="13.7109375" style="1075" customWidth="1"/>
    <col min="7179" max="7179" width="10.140625" style="1075" customWidth="1"/>
    <col min="7180" max="7180" width="4.42578125" style="1075" customWidth="1"/>
    <col min="7181" max="7181" width="24" style="1075" customWidth="1"/>
    <col min="7182" max="7182" width="13.140625" style="1075" customWidth="1"/>
    <col min="7183" max="7183" width="13" style="1075" customWidth="1"/>
    <col min="7184" max="7184" width="10.42578125" style="1075" customWidth="1"/>
    <col min="7185" max="7420" width="9.140625" style="1075"/>
    <col min="7421" max="7421" width="5" style="1075" customWidth="1"/>
    <col min="7422" max="7422" width="17.7109375" style="1075" customWidth="1"/>
    <col min="7423" max="7423" width="13.85546875" style="1075" customWidth="1"/>
    <col min="7424" max="7424" width="13.140625" style="1075" customWidth="1"/>
    <col min="7425" max="7425" width="12.28515625" style="1075" customWidth="1"/>
    <col min="7426" max="7426" width="3" style="1075" customWidth="1"/>
    <col min="7427" max="7427" width="20.28515625" style="1075" customWidth="1"/>
    <col min="7428" max="7428" width="12.5703125" style="1075" customWidth="1"/>
    <col min="7429" max="7429" width="11.7109375" style="1075" customWidth="1"/>
    <col min="7430" max="7430" width="9.140625" style="1075"/>
    <col min="7431" max="7431" width="2.85546875" style="1075" customWidth="1"/>
    <col min="7432" max="7432" width="18.5703125" style="1075" customWidth="1"/>
    <col min="7433" max="7433" width="14.42578125" style="1075" customWidth="1"/>
    <col min="7434" max="7434" width="13.7109375" style="1075" customWidth="1"/>
    <col min="7435" max="7435" width="10.140625" style="1075" customWidth="1"/>
    <col min="7436" max="7436" width="4.42578125" style="1075" customWidth="1"/>
    <col min="7437" max="7437" width="24" style="1075" customWidth="1"/>
    <col min="7438" max="7438" width="13.140625" style="1075" customWidth="1"/>
    <col min="7439" max="7439" width="13" style="1075" customWidth="1"/>
    <col min="7440" max="7440" width="10.42578125" style="1075" customWidth="1"/>
    <col min="7441" max="7676" width="9.140625" style="1075"/>
    <col min="7677" max="7677" width="5" style="1075" customWidth="1"/>
    <col min="7678" max="7678" width="17.7109375" style="1075" customWidth="1"/>
    <col min="7679" max="7679" width="13.85546875" style="1075" customWidth="1"/>
    <col min="7680" max="7680" width="13.140625" style="1075" customWidth="1"/>
    <col min="7681" max="7681" width="12.28515625" style="1075" customWidth="1"/>
    <col min="7682" max="7682" width="3" style="1075" customWidth="1"/>
    <col min="7683" max="7683" width="20.28515625" style="1075" customWidth="1"/>
    <col min="7684" max="7684" width="12.5703125" style="1075" customWidth="1"/>
    <col min="7685" max="7685" width="11.7109375" style="1075" customWidth="1"/>
    <col min="7686" max="7686" width="9.140625" style="1075"/>
    <col min="7687" max="7687" width="2.85546875" style="1075" customWidth="1"/>
    <col min="7688" max="7688" width="18.5703125" style="1075" customWidth="1"/>
    <col min="7689" max="7689" width="14.42578125" style="1075" customWidth="1"/>
    <col min="7690" max="7690" width="13.7109375" style="1075" customWidth="1"/>
    <col min="7691" max="7691" width="10.140625" style="1075" customWidth="1"/>
    <col min="7692" max="7692" width="4.42578125" style="1075" customWidth="1"/>
    <col min="7693" max="7693" width="24" style="1075" customWidth="1"/>
    <col min="7694" max="7694" width="13.140625" style="1075" customWidth="1"/>
    <col min="7695" max="7695" width="13" style="1075" customWidth="1"/>
    <col min="7696" max="7696" width="10.42578125" style="1075" customWidth="1"/>
    <col min="7697" max="7932" width="9.140625" style="1075"/>
    <col min="7933" max="7933" width="5" style="1075" customWidth="1"/>
    <col min="7934" max="7934" width="17.7109375" style="1075" customWidth="1"/>
    <col min="7935" max="7935" width="13.85546875" style="1075" customWidth="1"/>
    <col min="7936" max="7936" width="13.140625" style="1075" customWidth="1"/>
    <col min="7937" max="7937" width="12.28515625" style="1075" customWidth="1"/>
    <col min="7938" max="7938" width="3" style="1075" customWidth="1"/>
    <col min="7939" max="7939" width="20.28515625" style="1075" customWidth="1"/>
    <col min="7940" max="7940" width="12.5703125" style="1075" customWidth="1"/>
    <col min="7941" max="7941" width="11.7109375" style="1075" customWidth="1"/>
    <col min="7942" max="7942" width="9.140625" style="1075"/>
    <col min="7943" max="7943" width="2.85546875" style="1075" customWidth="1"/>
    <col min="7944" max="7944" width="18.5703125" style="1075" customWidth="1"/>
    <col min="7945" max="7945" width="14.42578125" style="1075" customWidth="1"/>
    <col min="7946" max="7946" width="13.7109375" style="1075" customWidth="1"/>
    <col min="7947" max="7947" width="10.140625" style="1075" customWidth="1"/>
    <col min="7948" max="7948" width="4.42578125" style="1075" customWidth="1"/>
    <col min="7949" max="7949" width="24" style="1075" customWidth="1"/>
    <col min="7950" max="7950" width="13.140625" style="1075" customWidth="1"/>
    <col min="7951" max="7951" width="13" style="1075" customWidth="1"/>
    <col min="7952" max="7952" width="10.42578125" style="1075" customWidth="1"/>
    <col min="7953" max="8188" width="9.140625" style="1075"/>
    <col min="8189" max="8189" width="5" style="1075" customWidth="1"/>
    <col min="8190" max="8190" width="17.7109375" style="1075" customWidth="1"/>
    <col min="8191" max="8191" width="13.85546875" style="1075" customWidth="1"/>
    <col min="8192" max="8192" width="13.140625" style="1075" customWidth="1"/>
    <col min="8193" max="8193" width="12.28515625" style="1075" customWidth="1"/>
    <col min="8194" max="8194" width="3" style="1075" customWidth="1"/>
    <col min="8195" max="8195" width="20.28515625" style="1075" customWidth="1"/>
    <col min="8196" max="8196" width="12.5703125" style="1075" customWidth="1"/>
    <col min="8197" max="8197" width="11.7109375" style="1075" customWidth="1"/>
    <col min="8198" max="8198" width="9.140625" style="1075"/>
    <col min="8199" max="8199" width="2.85546875" style="1075" customWidth="1"/>
    <col min="8200" max="8200" width="18.5703125" style="1075" customWidth="1"/>
    <col min="8201" max="8201" width="14.42578125" style="1075" customWidth="1"/>
    <col min="8202" max="8202" width="13.7109375" style="1075" customWidth="1"/>
    <col min="8203" max="8203" width="10.140625" style="1075" customWidth="1"/>
    <col min="8204" max="8204" width="4.42578125" style="1075" customWidth="1"/>
    <col min="8205" max="8205" width="24" style="1075" customWidth="1"/>
    <col min="8206" max="8206" width="13.140625" style="1075" customWidth="1"/>
    <col min="8207" max="8207" width="13" style="1075" customWidth="1"/>
    <col min="8208" max="8208" width="10.42578125" style="1075" customWidth="1"/>
    <col min="8209" max="8444" width="9.140625" style="1075"/>
    <col min="8445" max="8445" width="5" style="1075" customWidth="1"/>
    <col min="8446" max="8446" width="17.7109375" style="1075" customWidth="1"/>
    <col min="8447" max="8447" width="13.85546875" style="1075" customWidth="1"/>
    <col min="8448" max="8448" width="13.140625" style="1075" customWidth="1"/>
    <col min="8449" max="8449" width="12.28515625" style="1075" customWidth="1"/>
    <col min="8450" max="8450" width="3" style="1075" customWidth="1"/>
    <col min="8451" max="8451" width="20.28515625" style="1075" customWidth="1"/>
    <col min="8452" max="8452" width="12.5703125" style="1075" customWidth="1"/>
    <col min="8453" max="8453" width="11.7109375" style="1075" customWidth="1"/>
    <col min="8454" max="8454" width="9.140625" style="1075"/>
    <col min="8455" max="8455" width="2.85546875" style="1075" customWidth="1"/>
    <col min="8456" max="8456" width="18.5703125" style="1075" customWidth="1"/>
    <col min="8457" max="8457" width="14.42578125" style="1075" customWidth="1"/>
    <col min="8458" max="8458" width="13.7109375" style="1075" customWidth="1"/>
    <col min="8459" max="8459" width="10.140625" style="1075" customWidth="1"/>
    <col min="8460" max="8460" width="4.42578125" style="1075" customWidth="1"/>
    <col min="8461" max="8461" width="24" style="1075" customWidth="1"/>
    <col min="8462" max="8462" width="13.140625" style="1075" customWidth="1"/>
    <col min="8463" max="8463" width="13" style="1075" customWidth="1"/>
    <col min="8464" max="8464" width="10.42578125" style="1075" customWidth="1"/>
    <col min="8465" max="8700" width="9.140625" style="1075"/>
    <col min="8701" max="8701" width="5" style="1075" customWidth="1"/>
    <col min="8702" max="8702" width="17.7109375" style="1075" customWidth="1"/>
    <col min="8703" max="8703" width="13.85546875" style="1075" customWidth="1"/>
    <col min="8704" max="8704" width="13.140625" style="1075" customWidth="1"/>
    <col min="8705" max="8705" width="12.28515625" style="1075" customWidth="1"/>
    <col min="8706" max="8706" width="3" style="1075" customWidth="1"/>
    <col min="8707" max="8707" width="20.28515625" style="1075" customWidth="1"/>
    <col min="8708" max="8708" width="12.5703125" style="1075" customWidth="1"/>
    <col min="8709" max="8709" width="11.7109375" style="1075" customWidth="1"/>
    <col min="8710" max="8710" width="9.140625" style="1075"/>
    <col min="8711" max="8711" width="2.85546875" style="1075" customWidth="1"/>
    <col min="8712" max="8712" width="18.5703125" style="1075" customWidth="1"/>
    <col min="8713" max="8713" width="14.42578125" style="1075" customWidth="1"/>
    <col min="8714" max="8714" width="13.7109375" style="1075" customWidth="1"/>
    <col min="8715" max="8715" width="10.140625" style="1075" customWidth="1"/>
    <col min="8716" max="8716" width="4.42578125" style="1075" customWidth="1"/>
    <col min="8717" max="8717" width="24" style="1075" customWidth="1"/>
    <col min="8718" max="8718" width="13.140625" style="1075" customWidth="1"/>
    <col min="8719" max="8719" width="13" style="1075" customWidth="1"/>
    <col min="8720" max="8720" width="10.42578125" style="1075" customWidth="1"/>
    <col min="8721" max="8956" width="9.140625" style="1075"/>
    <col min="8957" max="8957" width="5" style="1075" customWidth="1"/>
    <col min="8958" max="8958" width="17.7109375" style="1075" customWidth="1"/>
    <col min="8959" max="8959" width="13.85546875" style="1075" customWidth="1"/>
    <col min="8960" max="8960" width="13.140625" style="1075" customWidth="1"/>
    <col min="8961" max="8961" width="12.28515625" style="1075" customWidth="1"/>
    <col min="8962" max="8962" width="3" style="1075" customWidth="1"/>
    <col min="8963" max="8963" width="20.28515625" style="1075" customWidth="1"/>
    <col min="8964" max="8964" width="12.5703125" style="1075" customWidth="1"/>
    <col min="8965" max="8965" width="11.7109375" style="1075" customWidth="1"/>
    <col min="8966" max="8966" width="9.140625" style="1075"/>
    <col min="8967" max="8967" width="2.85546875" style="1075" customWidth="1"/>
    <col min="8968" max="8968" width="18.5703125" style="1075" customWidth="1"/>
    <col min="8969" max="8969" width="14.42578125" style="1075" customWidth="1"/>
    <col min="8970" max="8970" width="13.7109375" style="1075" customWidth="1"/>
    <col min="8971" max="8971" width="10.140625" style="1075" customWidth="1"/>
    <col min="8972" max="8972" width="4.42578125" style="1075" customWidth="1"/>
    <col min="8973" max="8973" width="24" style="1075" customWidth="1"/>
    <col min="8974" max="8974" width="13.140625" style="1075" customWidth="1"/>
    <col min="8975" max="8975" width="13" style="1075" customWidth="1"/>
    <col min="8976" max="8976" width="10.42578125" style="1075" customWidth="1"/>
    <col min="8977" max="9212" width="9.140625" style="1075"/>
    <col min="9213" max="9213" width="5" style="1075" customWidth="1"/>
    <col min="9214" max="9214" width="17.7109375" style="1075" customWidth="1"/>
    <col min="9215" max="9215" width="13.85546875" style="1075" customWidth="1"/>
    <col min="9216" max="9216" width="13.140625" style="1075" customWidth="1"/>
    <col min="9217" max="9217" width="12.28515625" style="1075" customWidth="1"/>
    <col min="9218" max="9218" width="3" style="1075" customWidth="1"/>
    <col min="9219" max="9219" width="20.28515625" style="1075" customWidth="1"/>
    <col min="9220" max="9220" width="12.5703125" style="1075" customWidth="1"/>
    <col min="9221" max="9221" width="11.7109375" style="1075" customWidth="1"/>
    <col min="9222" max="9222" width="9.140625" style="1075"/>
    <col min="9223" max="9223" width="2.85546875" style="1075" customWidth="1"/>
    <col min="9224" max="9224" width="18.5703125" style="1075" customWidth="1"/>
    <col min="9225" max="9225" width="14.42578125" style="1075" customWidth="1"/>
    <col min="9226" max="9226" width="13.7109375" style="1075" customWidth="1"/>
    <col min="9227" max="9227" width="10.140625" style="1075" customWidth="1"/>
    <col min="9228" max="9228" width="4.42578125" style="1075" customWidth="1"/>
    <col min="9229" max="9229" width="24" style="1075" customWidth="1"/>
    <col min="9230" max="9230" width="13.140625" style="1075" customWidth="1"/>
    <col min="9231" max="9231" width="13" style="1075" customWidth="1"/>
    <col min="9232" max="9232" width="10.42578125" style="1075" customWidth="1"/>
    <col min="9233" max="9468" width="9.140625" style="1075"/>
    <col min="9469" max="9469" width="5" style="1075" customWidth="1"/>
    <col min="9470" max="9470" width="17.7109375" style="1075" customWidth="1"/>
    <col min="9471" max="9471" width="13.85546875" style="1075" customWidth="1"/>
    <col min="9472" max="9472" width="13.140625" style="1075" customWidth="1"/>
    <col min="9473" max="9473" width="12.28515625" style="1075" customWidth="1"/>
    <col min="9474" max="9474" width="3" style="1075" customWidth="1"/>
    <col min="9475" max="9475" width="20.28515625" style="1075" customWidth="1"/>
    <col min="9476" max="9476" width="12.5703125" style="1075" customWidth="1"/>
    <col min="9477" max="9477" width="11.7109375" style="1075" customWidth="1"/>
    <col min="9478" max="9478" width="9.140625" style="1075"/>
    <col min="9479" max="9479" width="2.85546875" style="1075" customWidth="1"/>
    <col min="9480" max="9480" width="18.5703125" style="1075" customWidth="1"/>
    <col min="9481" max="9481" width="14.42578125" style="1075" customWidth="1"/>
    <col min="9482" max="9482" width="13.7109375" style="1075" customWidth="1"/>
    <col min="9483" max="9483" width="10.140625" style="1075" customWidth="1"/>
    <col min="9484" max="9484" width="4.42578125" style="1075" customWidth="1"/>
    <col min="9485" max="9485" width="24" style="1075" customWidth="1"/>
    <col min="9486" max="9486" width="13.140625" style="1075" customWidth="1"/>
    <col min="9487" max="9487" width="13" style="1075" customWidth="1"/>
    <col min="9488" max="9488" width="10.42578125" style="1075" customWidth="1"/>
    <col min="9489" max="9724" width="9.140625" style="1075"/>
    <col min="9725" max="9725" width="5" style="1075" customWidth="1"/>
    <col min="9726" max="9726" width="17.7109375" style="1075" customWidth="1"/>
    <col min="9727" max="9727" width="13.85546875" style="1075" customWidth="1"/>
    <col min="9728" max="9728" width="13.140625" style="1075" customWidth="1"/>
    <col min="9729" max="9729" width="12.28515625" style="1075" customWidth="1"/>
    <col min="9730" max="9730" width="3" style="1075" customWidth="1"/>
    <col min="9731" max="9731" width="20.28515625" style="1075" customWidth="1"/>
    <col min="9732" max="9732" width="12.5703125" style="1075" customWidth="1"/>
    <col min="9733" max="9733" width="11.7109375" style="1075" customWidth="1"/>
    <col min="9734" max="9734" width="9.140625" style="1075"/>
    <col min="9735" max="9735" width="2.85546875" style="1075" customWidth="1"/>
    <col min="9736" max="9736" width="18.5703125" style="1075" customWidth="1"/>
    <col min="9737" max="9737" width="14.42578125" style="1075" customWidth="1"/>
    <col min="9738" max="9738" width="13.7109375" style="1075" customWidth="1"/>
    <col min="9739" max="9739" width="10.140625" style="1075" customWidth="1"/>
    <col min="9740" max="9740" width="4.42578125" style="1075" customWidth="1"/>
    <col min="9741" max="9741" width="24" style="1075" customWidth="1"/>
    <col min="9742" max="9742" width="13.140625" style="1075" customWidth="1"/>
    <col min="9743" max="9743" width="13" style="1075" customWidth="1"/>
    <col min="9744" max="9744" width="10.42578125" style="1075" customWidth="1"/>
    <col min="9745" max="9980" width="9.140625" style="1075"/>
    <col min="9981" max="9981" width="5" style="1075" customWidth="1"/>
    <col min="9982" max="9982" width="17.7109375" style="1075" customWidth="1"/>
    <col min="9983" max="9983" width="13.85546875" style="1075" customWidth="1"/>
    <col min="9984" max="9984" width="13.140625" style="1075" customWidth="1"/>
    <col min="9985" max="9985" width="12.28515625" style="1075" customWidth="1"/>
    <col min="9986" max="9986" width="3" style="1075" customWidth="1"/>
    <col min="9987" max="9987" width="20.28515625" style="1075" customWidth="1"/>
    <col min="9988" max="9988" width="12.5703125" style="1075" customWidth="1"/>
    <col min="9989" max="9989" width="11.7109375" style="1075" customWidth="1"/>
    <col min="9990" max="9990" width="9.140625" style="1075"/>
    <col min="9991" max="9991" width="2.85546875" style="1075" customWidth="1"/>
    <col min="9992" max="9992" width="18.5703125" style="1075" customWidth="1"/>
    <col min="9993" max="9993" width="14.42578125" style="1075" customWidth="1"/>
    <col min="9994" max="9994" width="13.7109375" style="1075" customWidth="1"/>
    <col min="9995" max="9995" width="10.140625" style="1075" customWidth="1"/>
    <col min="9996" max="9996" width="4.42578125" style="1075" customWidth="1"/>
    <col min="9997" max="9997" width="24" style="1075" customWidth="1"/>
    <col min="9998" max="9998" width="13.140625" style="1075" customWidth="1"/>
    <col min="9999" max="9999" width="13" style="1075" customWidth="1"/>
    <col min="10000" max="10000" width="10.42578125" style="1075" customWidth="1"/>
    <col min="10001" max="10236" width="9.140625" style="1075"/>
    <col min="10237" max="10237" width="5" style="1075" customWidth="1"/>
    <col min="10238" max="10238" width="17.7109375" style="1075" customWidth="1"/>
    <col min="10239" max="10239" width="13.85546875" style="1075" customWidth="1"/>
    <col min="10240" max="10240" width="13.140625" style="1075" customWidth="1"/>
    <col min="10241" max="10241" width="12.28515625" style="1075" customWidth="1"/>
    <col min="10242" max="10242" width="3" style="1075" customWidth="1"/>
    <col min="10243" max="10243" width="20.28515625" style="1075" customWidth="1"/>
    <col min="10244" max="10244" width="12.5703125" style="1075" customWidth="1"/>
    <col min="10245" max="10245" width="11.7109375" style="1075" customWidth="1"/>
    <col min="10246" max="10246" width="9.140625" style="1075"/>
    <col min="10247" max="10247" width="2.85546875" style="1075" customWidth="1"/>
    <col min="10248" max="10248" width="18.5703125" style="1075" customWidth="1"/>
    <col min="10249" max="10249" width="14.42578125" style="1075" customWidth="1"/>
    <col min="10250" max="10250" width="13.7109375" style="1075" customWidth="1"/>
    <col min="10251" max="10251" width="10.140625" style="1075" customWidth="1"/>
    <col min="10252" max="10252" width="4.42578125" style="1075" customWidth="1"/>
    <col min="10253" max="10253" width="24" style="1075" customWidth="1"/>
    <col min="10254" max="10254" width="13.140625" style="1075" customWidth="1"/>
    <col min="10255" max="10255" width="13" style="1075" customWidth="1"/>
    <col min="10256" max="10256" width="10.42578125" style="1075" customWidth="1"/>
    <col min="10257" max="10492" width="9.140625" style="1075"/>
    <col min="10493" max="10493" width="5" style="1075" customWidth="1"/>
    <col min="10494" max="10494" width="17.7109375" style="1075" customWidth="1"/>
    <col min="10495" max="10495" width="13.85546875" style="1075" customWidth="1"/>
    <col min="10496" max="10496" width="13.140625" style="1075" customWidth="1"/>
    <col min="10497" max="10497" width="12.28515625" style="1075" customWidth="1"/>
    <col min="10498" max="10498" width="3" style="1075" customWidth="1"/>
    <col min="10499" max="10499" width="20.28515625" style="1075" customWidth="1"/>
    <col min="10500" max="10500" width="12.5703125" style="1075" customWidth="1"/>
    <col min="10501" max="10501" width="11.7109375" style="1075" customWidth="1"/>
    <col min="10502" max="10502" width="9.140625" style="1075"/>
    <col min="10503" max="10503" width="2.85546875" style="1075" customWidth="1"/>
    <col min="10504" max="10504" width="18.5703125" style="1075" customWidth="1"/>
    <col min="10505" max="10505" width="14.42578125" style="1075" customWidth="1"/>
    <col min="10506" max="10506" width="13.7109375" style="1075" customWidth="1"/>
    <col min="10507" max="10507" width="10.140625" style="1075" customWidth="1"/>
    <col min="10508" max="10508" width="4.42578125" style="1075" customWidth="1"/>
    <col min="10509" max="10509" width="24" style="1075" customWidth="1"/>
    <col min="10510" max="10510" width="13.140625" style="1075" customWidth="1"/>
    <col min="10511" max="10511" width="13" style="1075" customWidth="1"/>
    <col min="10512" max="10512" width="10.42578125" style="1075" customWidth="1"/>
    <col min="10513" max="10748" width="9.140625" style="1075"/>
    <col min="10749" max="10749" width="5" style="1075" customWidth="1"/>
    <col min="10750" max="10750" width="17.7109375" style="1075" customWidth="1"/>
    <col min="10751" max="10751" width="13.85546875" style="1075" customWidth="1"/>
    <col min="10752" max="10752" width="13.140625" style="1075" customWidth="1"/>
    <col min="10753" max="10753" width="12.28515625" style="1075" customWidth="1"/>
    <col min="10754" max="10754" width="3" style="1075" customWidth="1"/>
    <col min="10755" max="10755" width="20.28515625" style="1075" customWidth="1"/>
    <col min="10756" max="10756" width="12.5703125" style="1075" customWidth="1"/>
    <col min="10757" max="10757" width="11.7109375" style="1075" customWidth="1"/>
    <col min="10758" max="10758" width="9.140625" style="1075"/>
    <col min="10759" max="10759" width="2.85546875" style="1075" customWidth="1"/>
    <col min="10760" max="10760" width="18.5703125" style="1075" customWidth="1"/>
    <col min="10761" max="10761" width="14.42578125" style="1075" customWidth="1"/>
    <col min="10762" max="10762" width="13.7109375" style="1075" customWidth="1"/>
    <col min="10763" max="10763" width="10.140625" style="1075" customWidth="1"/>
    <col min="10764" max="10764" width="4.42578125" style="1075" customWidth="1"/>
    <col min="10765" max="10765" width="24" style="1075" customWidth="1"/>
    <col min="10766" max="10766" width="13.140625" style="1075" customWidth="1"/>
    <col min="10767" max="10767" width="13" style="1075" customWidth="1"/>
    <col min="10768" max="10768" width="10.42578125" style="1075" customWidth="1"/>
    <col min="10769" max="11004" width="9.140625" style="1075"/>
    <col min="11005" max="11005" width="5" style="1075" customWidth="1"/>
    <col min="11006" max="11006" width="17.7109375" style="1075" customWidth="1"/>
    <col min="11007" max="11007" width="13.85546875" style="1075" customWidth="1"/>
    <col min="11008" max="11008" width="13.140625" style="1075" customWidth="1"/>
    <col min="11009" max="11009" width="12.28515625" style="1075" customWidth="1"/>
    <col min="11010" max="11010" width="3" style="1075" customWidth="1"/>
    <col min="11011" max="11011" width="20.28515625" style="1075" customWidth="1"/>
    <col min="11012" max="11012" width="12.5703125" style="1075" customWidth="1"/>
    <col min="11013" max="11013" width="11.7109375" style="1075" customWidth="1"/>
    <col min="11014" max="11014" width="9.140625" style="1075"/>
    <col min="11015" max="11015" width="2.85546875" style="1075" customWidth="1"/>
    <col min="11016" max="11016" width="18.5703125" style="1075" customWidth="1"/>
    <col min="11017" max="11017" width="14.42578125" style="1075" customWidth="1"/>
    <col min="11018" max="11018" width="13.7109375" style="1075" customWidth="1"/>
    <col min="11019" max="11019" width="10.140625" style="1075" customWidth="1"/>
    <col min="11020" max="11020" width="4.42578125" style="1075" customWidth="1"/>
    <col min="11021" max="11021" width="24" style="1075" customWidth="1"/>
    <col min="11022" max="11022" width="13.140625" style="1075" customWidth="1"/>
    <col min="11023" max="11023" width="13" style="1075" customWidth="1"/>
    <col min="11024" max="11024" width="10.42578125" style="1075" customWidth="1"/>
    <col min="11025" max="11260" width="9.140625" style="1075"/>
    <col min="11261" max="11261" width="5" style="1075" customWidth="1"/>
    <col min="11262" max="11262" width="17.7109375" style="1075" customWidth="1"/>
    <col min="11263" max="11263" width="13.85546875" style="1075" customWidth="1"/>
    <col min="11264" max="11264" width="13.140625" style="1075" customWidth="1"/>
    <col min="11265" max="11265" width="12.28515625" style="1075" customWidth="1"/>
    <col min="11266" max="11266" width="3" style="1075" customWidth="1"/>
    <col min="11267" max="11267" width="20.28515625" style="1075" customWidth="1"/>
    <col min="11268" max="11268" width="12.5703125" style="1075" customWidth="1"/>
    <col min="11269" max="11269" width="11.7109375" style="1075" customWidth="1"/>
    <col min="11270" max="11270" width="9.140625" style="1075"/>
    <col min="11271" max="11271" width="2.85546875" style="1075" customWidth="1"/>
    <col min="11272" max="11272" width="18.5703125" style="1075" customWidth="1"/>
    <col min="11273" max="11273" width="14.42578125" style="1075" customWidth="1"/>
    <col min="11274" max="11274" width="13.7109375" style="1075" customWidth="1"/>
    <col min="11275" max="11275" width="10.140625" style="1075" customWidth="1"/>
    <col min="11276" max="11276" width="4.42578125" style="1075" customWidth="1"/>
    <col min="11277" max="11277" width="24" style="1075" customWidth="1"/>
    <col min="11278" max="11278" width="13.140625" style="1075" customWidth="1"/>
    <col min="11279" max="11279" width="13" style="1075" customWidth="1"/>
    <col min="11280" max="11280" width="10.42578125" style="1075" customWidth="1"/>
    <col min="11281" max="11516" width="9.140625" style="1075"/>
    <col min="11517" max="11517" width="5" style="1075" customWidth="1"/>
    <col min="11518" max="11518" width="17.7109375" style="1075" customWidth="1"/>
    <col min="11519" max="11519" width="13.85546875" style="1075" customWidth="1"/>
    <col min="11520" max="11520" width="13.140625" style="1075" customWidth="1"/>
    <col min="11521" max="11521" width="12.28515625" style="1075" customWidth="1"/>
    <col min="11522" max="11522" width="3" style="1075" customWidth="1"/>
    <col min="11523" max="11523" width="20.28515625" style="1075" customWidth="1"/>
    <col min="11524" max="11524" width="12.5703125" style="1075" customWidth="1"/>
    <col min="11525" max="11525" width="11.7109375" style="1075" customWidth="1"/>
    <col min="11526" max="11526" width="9.140625" style="1075"/>
    <col min="11527" max="11527" width="2.85546875" style="1075" customWidth="1"/>
    <col min="11528" max="11528" width="18.5703125" style="1075" customWidth="1"/>
    <col min="11529" max="11529" width="14.42578125" style="1075" customWidth="1"/>
    <col min="11530" max="11530" width="13.7109375" style="1075" customWidth="1"/>
    <col min="11531" max="11531" width="10.140625" style="1075" customWidth="1"/>
    <col min="11532" max="11532" width="4.42578125" style="1075" customWidth="1"/>
    <col min="11533" max="11533" width="24" style="1075" customWidth="1"/>
    <col min="11534" max="11534" width="13.140625" style="1075" customWidth="1"/>
    <col min="11535" max="11535" width="13" style="1075" customWidth="1"/>
    <col min="11536" max="11536" width="10.42578125" style="1075" customWidth="1"/>
    <col min="11537" max="11772" width="9.140625" style="1075"/>
    <col min="11773" max="11773" width="5" style="1075" customWidth="1"/>
    <col min="11774" max="11774" width="17.7109375" style="1075" customWidth="1"/>
    <col min="11775" max="11775" width="13.85546875" style="1075" customWidth="1"/>
    <col min="11776" max="11776" width="13.140625" style="1075" customWidth="1"/>
    <col min="11777" max="11777" width="12.28515625" style="1075" customWidth="1"/>
    <col min="11778" max="11778" width="3" style="1075" customWidth="1"/>
    <col min="11779" max="11779" width="20.28515625" style="1075" customWidth="1"/>
    <col min="11780" max="11780" width="12.5703125" style="1075" customWidth="1"/>
    <col min="11781" max="11781" width="11.7109375" style="1075" customWidth="1"/>
    <col min="11782" max="11782" width="9.140625" style="1075"/>
    <col min="11783" max="11783" width="2.85546875" style="1075" customWidth="1"/>
    <col min="11784" max="11784" width="18.5703125" style="1075" customWidth="1"/>
    <col min="11785" max="11785" width="14.42578125" style="1075" customWidth="1"/>
    <col min="11786" max="11786" width="13.7109375" style="1075" customWidth="1"/>
    <col min="11787" max="11787" width="10.140625" style="1075" customWidth="1"/>
    <col min="11788" max="11788" width="4.42578125" style="1075" customWidth="1"/>
    <col min="11789" max="11789" width="24" style="1075" customWidth="1"/>
    <col min="11790" max="11790" width="13.140625" style="1075" customWidth="1"/>
    <col min="11791" max="11791" width="13" style="1075" customWidth="1"/>
    <col min="11792" max="11792" width="10.42578125" style="1075" customWidth="1"/>
    <col min="11793" max="12028" width="9.140625" style="1075"/>
    <col min="12029" max="12029" width="5" style="1075" customWidth="1"/>
    <col min="12030" max="12030" width="17.7109375" style="1075" customWidth="1"/>
    <col min="12031" max="12031" width="13.85546875" style="1075" customWidth="1"/>
    <col min="12032" max="12032" width="13.140625" style="1075" customWidth="1"/>
    <col min="12033" max="12033" width="12.28515625" style="1075" customWidth="1"/>
    <col min="12034" max="12034" width="3" style="1075" customWidth="1"/>
    <col min="12035" max="12035" width="20.28515625" style="1075" customWidth="1"/>
    <col min="12036" max="12036" width="12.5703125" style="1075" customWidth="1"/>
    <col min="12037" max="12037" width="11.7109375" style="1075" customWidth="1"/>
    <col min="12038" max="12038" width="9.140625" style="1075"/>
    <col min="12039" max="12039" width="2.85546875" style="1075" customWidth="1"/>
    <col min="12040" max="12040" width="18.5703125" style="1075" customWidth="1"/>
    <col min="12041" max="12041" width="14.42578125" style="1075" customWidth="1"/>
    <col min="12042" max="12042" width="13.7109375" style="1075" customWidth="1"/>
    <col min="12043" max="12043" width="10.140625" style="1075" customWidth="1"/>
    <col min="12044" max="12044" width="4.42578125" style="1075" customWidth="1"/>
    <col min="12045" max="12045" width="24" style="1075" customWidth="1"/>
    <col min="12046" max="12046" width="13.140625" style="1075" customWidth="1"/>
    <col min="12047" max="12047" width="13" style="1075" customWidth="1"/>
    <col min="12048" max="12048" width="10.42578125" style="1075" customWidth="1"/>
    <col min="12049" max="12284" width="9.140625" style="1075"/>
    <col min="12285" max="12285" width="5" style="1075" customWidth="1"/>
    <col min="12286" max="12286" width="17.7109375" style="1075" customWidth="1"/>
    <col min="12287" max="12287" width="13.85546875" style="1075" customWidth="1"/>
    <col min="12288" max="12288" width="13.140625" style="1075" customWidth="1"/>
    <col min="12289" max="12289" width="12.28515625" style="1075" customWidth="1"/>
    <col min="12290" max="12290" width="3" style="1075" customWidth="1"/>
    <col min="12291" max="12291" width="20.28515625" style="1075" customWidth="1"/>
    <col min="12292" max="12292" width="12.5703125" style="1075" customWidth="1"/>
    <col min="12293" max="12293" width="11.7109375" style="1075" customWidth="1"/>
    <col min="12294" max="12294" width="9.140625" style="1075"/>
    <col min="12295" max="12295" width="2.85546875" style="1075" customWidth="1"/>
    <col min="12296" max="12296" width="18.5703125" style="1075" customWidth="1"/>
    <col min="12297" max="12297" width="14.42578125" style="1075" customWidth="1"/>
    <col min="12298" max="12298" width="13.7109375" style="1075" customWidth="1"/>
    <col min="12299" max="12299" width="10.140625" style="1075" customWidth="1"/>
    <col min="12300" max="12300" width="4.42578125" style="1075" customWidth="1"/>
    <col min="12301" max="12301" width="24" style="1075" customWidth="1"/>
    <col min="12302" max="12302" width="13.140625" style="1075" customWidth="1"/>
    <col min="12303" max="12303" width="13" style="1075" customWidth="1"/>
    <col min="12304" max="12304" width="10.42578125" style="1075" customWidth="1"/>
    <col min="12305" max="12540" width="9.140625" style="1075"/>
    <col min="12541" max="12541" width="5" style="1075" customWidth="1"/>
    <col min="12542" max="12542" width="17.7109375" style="1075" customWidth="1"/>
    <col min="12543" max="12543" width="13.85546875" style="1075" customWidth="1"/>
    <col min="12544" max="12544" width="13.140625" style="1075" customWidth="1"/>
    <col min="12545" max="12545" width="12.28515625" style="1075" customWidth="1"/>
    <col min="12546" max="12546" width="3" style="1075" customWidth="1"/>
    <col min="12547" max="12547" width="20.28515625" style="1075" customWidth="1"/>
    <col min="12548" max="12548" width="12.5703125" style="1075" customWidth="1"/>
    <col min="12549" max="12549" width="11.7109375" style="1075" customWidth="1"/>
    <col min="12550" max="12550" width="9.140625" style="1075"/>
    <col min="12551" max="12551" width="2.85546875" style="1075" customWidth="1"/>
    <col min="12552" max="12552" width="18.5703125" style="1075" customWidth="1"/>
    <col min="12553" max="12553" width="14.42578125" style="1075" customWidth="1"/>
    <col min="12554" max="12554" width="13.7109375" style="1075" customWidth="1"/>
    <col min="12555" max="12555" width="10.140625" style="1075" customWidth="1"/>
    <col min="12556" max="12556" width="4.42578125" style="1075" customWidth="1"/>
    <col min="12557" max="12557" width="24" style="1075" customWidth="1"/>
    <col min="12558" max="12558" width="13.140625" style="1075" customWidth="1"/>
    <col min="12559" max="12559" width="13" style="1075" customWidth="1"/>
    <col min="12560" max="12560" width="10.42578125" style="1075" customWidth="1"/>
    <col min="12561" max="12796" width="9.140625" style="1075"/>
    <col min="12797" max="12797" width="5" style="1075" customWidth="1"/>
    <col min="12798" max="12798" width="17.7109375" style="1075" customWidth="1"/>
    <col min="12799" max="12799" width="13.85546875" style="1075" customWidth="1"/>
    <col min="12800" max="12800" width="13.140625" style="1075" customWidth="1"/>
    <col min="12801" max="12801" width="12.28515625" style="1075" customWidth="1"/>
    <col min="12802" max="12802" width="3" style="1075" customWidth="1"/>
    <col min="12803" max="12803" width="20.28515625" style="1075" customWidth="1"/>
    <col min="12804" max="12804" width="12.5703125" style="1075" customWidth="1"/>
    <col min="12805" max="12805" width="11.7109375" style="1075" customWidth="1"/>
    <col min="12806" max="12806" width="9.140625" style="1075"/>
    <col min="12807" max="12807" width="2.85546875" style="1075" customWidth="1"/>
    <col min="12808" max="12808" width="18.5703125" style="1075" customWidth="1"/>
    <col min="12809" max="12809" width="14.42578125" style="1075" customWidth="1"/>
    <col min="12810" max="12810" width="13.7109375" style="1075" customWidth="1"/>
    <col min="12811" max="12811" width="10.140625" style="1075" customWidth="1"/>
    <col min="12812" max="12812" width="4.42578125" style="1075" customWidth="1"/>
    <col min="12813" max="12813" width="24" style="1075" customWidth="1"/>
    <col min="12814" max="12814" width="13.140625" style="1075" customWidth="1"/>
    <col min="12815" max="12815" width="13" style="1075" customWidth="1"/>
    <col min="12816" max="12816" width="10.42578125" style="1075" customWidth="1"/>
    <col min="12817" max="13052" width="9.140625" style="1075"/>
    <col min="13053" max="13053" width="5" style="1075" customWidth="1"/>
    <col min="13054" max="13054" width="17.7109375" style="1075" customWidth="1"/>
    <col min="13055" max="13055" width="13.85546875" style="1075" customWidth="1"/>
    <col min="13056" max="13056" width="13.140625" style="1075" customWidth="1"/>
    <col min="13057" max="13057" width="12.28515625" style="1075" customWidth="1"/>
    <col min="13058" max="13058" width="3" style="1075" customWidth="1"/>
    <col min="13059" max="13059" width="20.28515625" style="1075" customWidth="1"/>
    <col min="13060" max="13060" width="12.5703125" style="1075" customWidth="1"/>
    <col min="13061" max="13061" width="11.7109375" style="1075" customWidth="1"/>
    <col min="13062" max="13062" width="9.140625" style="1075"/>
    <col min="13063" max="13063" width="2.85546875" style="1075" customWidth="1"/>
    <col min="13064" max="13064" width="18.5703125" style="1075" customWidth="1"/>
    <col min="13065" max="13065" width="14.42578125" style="1075" customWidth="1"/>
    <col min="13066" max="13066" width="13.7109375" style="1075" customWidth="1"/>
    <col min="13067" max="13067" width="10.140625" style="1075" customWidth="1"/>
    <col min="13068" max="13068" width="4.42578125" style="1075" customWidth="1"/>
    <col min="13069" max="13069" width="24" style="1075" customWidth="1"/>
    <col min="13070" max="13070" width="13.140625" style="1075" customWidth="1"/>
    <col min="13071" max="13071" width="13" style="1075" customWidth="1"/>
    <col min="13072" max="13072" width="10.42578125" style="1075" customWidth="1"/>
    <col min="13073" max="13308" width="9.140625" style="1075"/>
    <col min="13309" max="13309" width="5" style="1075" customWidth="1"/>
    <col min="13310" max="13310" width="17.7109375" style="1075" customWidth="1"/>
    <col min="13311" max="13311" width="13.85546875" style="1075" customWidth="1"/>
    <col min="13312" max="13312" width="13.140625" style="1075" customWidth="1"/>
    <col min="13313" max="13313" width="12.28515625" style="1075" customWidth="1"/>
    <col min="13314" max="13314" width="3" style="1075" customWidth="1"/>
    <col min="13315" max="13315" width="20.28515625" style="1075" customWidth="1"/>
    <col min="13316" max="13316" width="12.5703125" style="1075" customWidth="1"/>
    <col min="13317" max="13317" width="11.7109375" style="1075" customWidth="1"/>
    <col min="13318" max="13318" width="9.140625" style="1075"/>
    <col min="13319" max="13319" width="2.85546875" style="1075" customWidth="1"/>
    <col min="13320" max="13320" width="18.5703125" style="1075" customWidth="1"/>
    <col min="13321" max="13321" width="14.42578125" style="1075" customWidth="1"/>
    <col min="13322" max="13322" width="13.7109375" style="1075" customWidth="1"/>
    <col min="13323" max="13323" width="10.140625" style="1075" customWidth="1"/>
    <col min="13324" max="13324" width="4.42578125" style="1075" customWidth="1"/>
    <col min="13325" max="13325" width="24" style="1075" customWidth="1"/>
    <col min="13326" max="13326" width="13.140625" style="1075" customWidth="1"/>
    <col min="13327" max="13327" width="13" style="1075" customWidth="1"/>
    <col min="13328" max="13328" width="10.42578125" style="1075" customWidth="1"/>
    <col min="13329" max="13564" width="9.140625" style="1075"/>
    <col min="13565" max="13565" width="5" style="1075" customWidth="1"/>
    <col min="13566" max="13566" width="17.7109375" style="1075" customWidth="1"/>
    <col min="13567" max="13567" width="13.85546875" style="1075" customWidth="1"/>
    <col min="13568" max="13568" width="13.140625" style="1075" customWidth="1"/>
    <col min="13569" max="13569" width="12.28515625" style="1075" customWidth="1"/>
    <col min="13570" max="13570" width="3" style="1075" customWidth="1"/>
    <col min="13571" max="13571" width="20.28515625" style="1075" customWidth="1"/>
    <col min="13572" max="13572" width="12.5703125" style="1075" customWidth="1"/>
    <col min="13573" max="13573" width="11.7109375" style="1075" customWidth="1"/>
    <col min="13574" max="13574" width="9.140625" style="1075"/>
    <col min="13575" max="13575" width="2.85546875" style="1075" customWidth="1"/>
    <col min="13576" max="13576" width="18.5703125" style="1075" customWidth="1"/>
    <col min="13577" max="13577" width="14.42578125" style="1075" customWidth="1"/>
    <col min="13578" max="13578" width="13.7109375" style="1075" customWidth="1"/>
    <col min="13579" max="13579" width="10.140625" style="1075" customWidth="1"/>
    <col min="13580" max="13580" width="4.42578125" style="1075" customWidth="1"/>
    <col min="13581" max="13581" width="24" style="1075" customWidth="1"/>
    <col min="13582" max="13582" width="13.140625" style="1075" customWidth="1"/>
    <col min="13583" max="13583" width="13" style="1075" customWidth="1"/>
    <col min="13584" max="13584" width="10.42578125" style="1075" customWidth="1"/>
    <col min="13585" max="13820" width="9.140625" style="1075"/>
    <col min="13821" max="13821" width="5" style="1075" customWidth="1"/>
    <col min="13822" max="13822" width="17.7109375" style="1075" customWidth="1"/>
    <col min="13823" max="13823" width="13.85546875" style="1075" customWidth="1"/>
    <col min="13824" max="13824" width="13.140625" style="1075" customWidth="1"/>
    <col min="13825" max="13825" width="12.28515625" style="1075" customWidth="1"/>
    <col min="13826" max="13826" width="3" style="1075" customWidth="1"/>
    <col min="13827" max="13827" width="20.28515625" style="1075" customWidth="1"/>
    <col min="13828" max="13828" width="12.5703125" style="1075" customWidth="1"/>
    <col min="13829" max="13829" width="11.7109375" style="1075" customWidth="1"/>
    <col min="13830" max="13830" width="9.140625" style="1075"/>
    <col min="13831" max="13831" width="2.85546875" style="1075" customWidth="1"/>
    <col min="13832" max="13832" width="18.5703125" style="1075" customWidth="1"/>
    <col min="13833" max="13833" width="14.42578125" style="1075" customWidth="1"/>
    <col min="13834" max="13834" width="13.7109375" style="1075" customWidth="1"/>
    <col min="13835" max="13835" width="10.140625" style="1075" customWidth="1"/>
    <col min="13836" max="13836" width="4.42578125" style="1075" customWidth="1"/>
    <col min="13837" max="13837" width="24" style="1075" customWidth="1"/>
    <col min="13838" max="13838" width="13.140625" style="1075" customWidth="1"/>
    <col min="13839" max="13839" width="13" style="1075" customWidth="1"/>
    <col min="13840" max="13840" width="10.42578125" style="1075" customWidth="1"/>
    <col min="13841" max="14076" width="9.140625" style="1075"/>
    <col min="14077" max="14077" width="5" style="1075" customWidth="1"/>
    <col min="14078" max="14078" width="17.7109375" style="1075" customWidth="1"/>
    <col min="14079" max="14079" width="13.85546875" style="1075" customWidth="1"/>
    <col min="14080" max="14080" width="13.140625" style="1075" customWidth="1"/>
    <col min="14081" max="14081" width="12.28515625" style="1075" customWidth="1"/>
    <col min="14082" max="14082" width="3" style="1075" customWidth="1"/>
    <col min="14083" max="14083" width="20.28515625" style="1075" customWidth="1"/>
    <col min="14084" max="14084" width="12.5703125" style="1075" customWidth="1"/>
    <col min="14085" max="14085" width="11.7109375" style="1075" customWidth="1"/>
    <col min="14086" max="14086" width="9.140625" style="1075"/>
    <col min="14087" max="14087" width="2.85546875" style="1075" customWidth="1"/>
    <col min="14088" max="14088" width="18.5703125" style="1075" customWidth="1"/>
    <col min="14089" max="14089" width="14.42578125" style="1075" customWidth="1"/>
    <col min="14090" max="14090" width="13.7109375" style="1075" customWidth="1"/>
    <col min="14091" max="14091" width="10.140625" style="1075" customWidth="1"/>
    <col min="14092" max="14092" width="4.42578125" style="1075" customWidth="1"/>
    <col min="14093" max="14093" width="24" style="1075" customWidth="1"/>
    <col min="14094" max="14094" width="13.140625" style="1075" customWidth="1"/>
    <col min="14095" max="14095" width="13" style="1075" customWidth="1"/>
    <col min="14096" max="14096" width="10.42578125" style="1075" customWidth="1"/>
    <col min="14097" max="14332" width="9.140625" style="1075"/>
    <col min="14333" max="14333" width="5" style="1075" customWidth="1"/>
    <col min="14334" max="14334" width="17.7109375" style="1075" customWidth="1"/>
    <col min="14335" max="14335" width="13.85546875" style="1075" customWidth="1"/>
    <col min="14336" max="14336" width="13.140625" style="1075" customWidth="1"/>
    <col min="14337" max="14337" width="12.28515625" style="1075" customWidth="1"/>
    <col min="14338" max="14338" width="3" style="1075" customWidth="1"/>
    <col min="14339" max="14339" width="20.28515625" style="1075" customWidth="1"/>
    <col min="14340" max="14340" width="12.5703125" style="1075" customWidth="1"/>
    <col min="14341" max="14341" width="11.7109375" style="1075" customWidth="1"/>
    <col min="14342" max="14342" width="9.140625" style="1075"/>
    <col min="14343" max="14343" width="2.85546875" style="1075" customWidth="1"/>
    <col min="14344" max="14344" width="18.5703125" style="1075" customWidth="1"/>
    <col min="14345" max="14345" width="14.42578125" style="1075" customWidth="1"/>
    <col min="14346" max="14346" width="13.7109375" style="1075" customWidth="1"/>
    <col min="14347" max="14347" width="10.140625" style="1075" customWidth="1"/>
    <col min="14348" max="14348" width="4.42578125" style="1075" customWidth="1"/>
    <col min="14349" max="14349" width="24" style="1075" customWidth="1"/>
    <col min="14350" max="14350" width="13.140625" style="1075" customWidth="1"/>
    <col min="14351" max="14351" width="13" style="1075" customWidth="1"/>
    <col min="14352" max="14352" width="10.42578125" style="1075" customWidth="1"/>
    <col min="14353" max="14588" width="9.140625" style="1075"/>
    <col min="14589" max="14589" width="5" style="1075" customWidth="1"/>
    <col min="14590" max="14590" width="17.7109375" style="1075" customWidth="1"/>
    <col min="14591" max="14591" width="13.85546875" style="1075" customWidth="1"/>
    <col min="14592" max="14592" width="13.140625" style="1075" customWidth="1"/>
    <col min="14593" max="14593" width="12.28515625" style="1075" customWidth="1"/>
    <col min="14594" max="14594" width="3" style="1075" customWidth="1"/>
    <col min="14595" max="14595" width="20.28515625" style="1075" customWidth="1"/>
    <col min="14596" max="14596" width="12.5703125" style="1075" customWidth="1"/>
    <col min="14597" max="14597" width="11.7109375" style="1075" customWidth="1"/>
    <col min="14598" max="14598" width="9.140625" style="1075"/>
    <col min="14599" max="14599" width="2.85546875" style="1075" customWidth="1"/>
    <col min="14600" max="14600" width="18.5703125" style="1075" customWidth="1"/>
    <col min="14601" max="14601" width="14.42578125" style="1075" customWidth="1"/>
    <col min="14602" max="14602" width="13.7109375" style="1075" customWidth="1"/>
    <col min="14603" max="14603" width="10.140625" style="1075" customWidth="1"/>
    <col min="14604" max="14604" width="4.42578125" style="1075" customWidth="1"/>
    <col min="14605" max="14605" width="24" style="1075" customWidth="1"/>
    <col min="14606" max="14606" width="13.140625" style="1075" customWidth="1"/>
    <col min="14607" max="14607" width="13" style="1075" customWidth="1"/>
    <col min="14608" max="14608" width="10.42578125" style="1075" customWidth="1"/>
    <col min="14609" max="14844" width="9.140625" style="1075"/>
    <col min="14845" max="14845" width="5" style="1075" customWidth="1"/>
    <col min="14846" max="14846" width="17.7109375" style="1075" customWidth="1"/>
    <col min="14847" max="14847" width="13.85546875" style="1075" customWidth="1"/>
    <col min="14848" max="14848" width="13.140625" style="1075" customWidth="1"/>
    <col min="14849" max="14849" width="12.28515625" style="1075" customWidth="1"/>
    <col min="14850" max="14850" width="3" style="1075" customWidth="1"/>
    <col min="14851" max="14851" width="20.28515625" style="1075" customWidth="1"/>
    <col min="14852" max="14852" width="12.5703125" style="1075" customWidth="1"/>
    <col min="14853" max="14853" width="11.7109375" style="1075" customWidth="1"/>
    <col min="14854" max="14854" width="9.140625" style="1075"/>
    <col min="14855" max="14855" width="2.85546875" style="1075" customWidth="1"/>
    <col min="14856" max="14856" width="18.5703125" style="1075" customWidth="1"/>
    <col min="14857" max="14857" width="14.42578125" style="1075" customWidth="1"/>
    <col min="14858" max="14858" width="13.7109375" style="1075" customWidth="1"/>
    <col min="14859" max="14859" width="10.140625" style="1075" customWidth="1"/>
    <col min="14860" max="14860" width="4.42578125" style="1075" customWidth="1"/>
    <col min="14861" max="14861" width="24" style="1075" customWidth="1"/>
    <col min="14862" max="14862" width="13.140625" style="1075" customWidth="1"/>
    <col min="14863" max="14863" width="13" style="1075" customWidth="1"/>
    <col min="14864" max="14864" width="10.42578125" style="1075" customWidth="1"/>
    <col min="14865" max="15100" width="9.140625" style="1075"/>
    <col min="15101" max="15101" width="5" style="1075" customWidth="1"/>
    <col min="15102" max="15102" width="17.7109375" style="1075" customWidth="1"/>
    <col min="15103" max="15103" width="13.85546875" style="1075" customWidth="1"/>
    <col min="15104" max="15104" width="13.140625" style="1075" customWidth="1"/>
    <col min="15105" max="15105" width="12.28515625" style="1075" customWidth="1"/>
    <col min="15106" max="15106" width="3" style="1075" customWidth="1"/>
    <col min="15107" max="15107" width="20.28515625" style="1075" customWidth="1"/>
    <col min="15108" max="15108" width="12.5703125" style="1075" customWidth="1"/>
    <col min="15109" max="15109" width="11.7109375" style="1075" customWidth="1"/>
    <col min="15110" max="15110" width="9.140625" style="1075"/>
    <col min="15111" max="15111" width="2.85546875" style="1075" customWidth="1"/>
    <col min="15112" max="15112" width="18.5703125" style="1075" customWidth="1"/>
    <col min="15113" max="15113" width="14.42578125" style="1075" customWidth="1"/>
    <col min="15114" max="15114" width="13.7109375" style="1075" customWidth="1"/>
    <col min="15115" max="15115" width="10.140625" style="1075" customWidth="1"/>
    <col min="15116" max="15116" width="4.42578125" style="1075" customWidth="1"/>
    <col min="15117" max="15117" width="24" style="1075" customWidth="1"/>
    <col min="15118" max="15118" width="13.140625" style="1075" customWidth="1"/>
    <col min="15119" max="15119" width="13" style="1075" customWidth="1"/>
    <col min="15120" max="15120" width="10.42578125" style="1075" customWidth="1"/>
    <col min="15121" max="15356" width="9.140625" style="1075"/>
    <col min="15357" max="15357" width="5" style="1075" customWidth="1"/>
    <col min="15358" max="15358" width="17.7109375" style="1075" customWidth="1"/>
    <col min="15359" max="15359" width="13.85546875" style="1075" customWidth="1"/>
    <col min="15360" max="15360" width="13.140625" style="1075" customWidth="1"/>
    <col min="15361" max="15361" width="12.28515625" style="1075" customWidth="1"/>
    <col min="15362" max="15362" width="3" style="1075" customWidth="1"/>
    <col min="15363" max="15363" width="20.28515625" style="1075" customWidth="1"/>
    <col min="15364" max="15364" width="12.5703125" style="1075" customWidth="1"/>
    <col min="15365" max="15365" width="11.7109375" style="1075" customWidth="1"/>
    <col min="15366" max="15366" width="9.140625" style="1075"/>
    <col min="15367" max="15367" width="2.85546875" style="1075" customWidth="1"/>
    <col min="15368" max="15368" width="18.5703125" style="1075" customWidth="1"/>
    <col min="15369" max="15369" width="14.42578125" style="1075" customWidth="1"/>
    <col min="15370" max="15370" width="13.7109375" style="1075" customWidth="1"/>
    <col min="15371" max="15371" width="10.140625" style="1075" customWidth="1"/>
    <col min="15372" max="15372" width="4.42578125" style="1075" customWidth="1"/>
    <col min="15373" max="15373" width="24" style="1075" customWidth="1"/>
    <col min="15374" max="15374" width="13.140625" style="1075" customWidth="1"/>
    <col min="15375" max="15375" width="13" style="1075" customWidth="1"/>
    <col min="15376" max="15376" width="10.42578125" style="1075" customWidth="1"/>
    <col min="15377" max="15612" width="9.140625" style="1075"/>
    <col min="15613" max="15613" width="5" style="1075" customWidth="1"/>
    <col min="15614" max="15614" width="17.7109375" style="1075" customWidth="1"/>
    <col min="15615" max="15615" width="13.85546875" style="1075" customWidth="1"/>
    <col min="15616" max="15616" width="13.140625" style="1075" customWidth="1"/>
    <col min="15617" max="15617" width="12.28515625" style="1075" customWidth="1"/>
    <col min="15618" max="15618" width="3" style="1075" customWidth="1"/>
    <col min="15619" max="15619" width="20.28515625" style="1075" customWidth="1"/>
    <col min="15620" max="15620" width="12.5703125" style="1075" customWidth="1"/>
    <col min="15621" max="15621" width="11.7109375" style="1075" customWidth="1"/>
    <col min="15622" max="15622" width="9.140625" style="1075"/>
    <col min="15623" max="15623" width="2.85546875" style="1075" customWidth="1"/>
    <col min="15624" max="15624" width="18.5703125" style="1075" customWidth="1"/>
    <col min="15625" max="15625" width="14.42578125" style="1075" customWidth="1"/>
    <col min="15626" max="15626" width="13.7109375" style="1075" customWidth="1"/>
    <col min="15627" max="15627" width="10.140625" style="1075" customWidth="1"/>
    <col min="15628" max="15628" width="4.42578125" style="1075" customWidth="1"/>
    <col min="15629" max="15629" width="24" style="1075" customWidth="1"/>
    <col min="15630" max="15630" width="13.140625" style="1075" customWidth="1"/>
    <col min="15631" max="15631" width="13" style="1075" customWidth="1"/>
    <col min="15632" max="15632" width="10.42578125" style="1075" customWidth="1"/>
    <col min="15633" max="15868" width="9.140625" style="1075"/>
    <col min="15869" max="15869" width="5" style="1075" customWidth="1"/>
    <col min="15870" max="15870" width="17.7109375" style="1075" customWidth="1"/>
    <col min="15871" max="15871" width="13.85546875" style="1075" customWidth="1"/>
    <col min="15872" max="15872" width="13.140625" style="1075" customWidth="1"/>
    <col min="15873" max="15873" width="12.28515625" style="1075" customWidth="1"/>
    <col min="15874" max="15874" width="3" style="1075" customWidth="1"/>
    <col min="15875" max="15875" width="20.28515625" style="1075" customWidth="1"/>
    <col min="15876" max="15876" width="12.5703125" style="1075" customWidth="1"/>
    <col min="15877" max="15877" width="11.7109375" style="1075" customWidth="1"/>
    <col min="15878" max="15878" width="9.140625" style="1075"/>
    <col min="15879" max="15879" width="2.85546875" style="1075" customWidth="1"/>
    <col min="15880" max="15880" width="18.5703125" style="1075" customWidth="1"/>
    <col min="15881" max="15881" width="14.42578125" style="1075" customWidth="1"/>
    <col min="15882" max="15882" width="13.7109375" style="1075" customWidth="1"/>
    <col min="15883" max="15883" width="10.140625" style="1075" customWidth="1"/>
    <col min="15884" max="15884" width="4.42578125" style="1075" customWidth="1"/>
    <col min="15885" max="15885" width="24" style="1075" customWidth="1"/>
    <col min="15886" max="15886" width="13.140625" style="1075" customWidth="1"/>
    <col min="15887" max="15887" width="13" style="1075" customWidth="1"/>
    <col min="15888" max="15888" width="10.42578125" style="1075" customWidth="1"/>
    <col min="15889" max="16124" width="9.140625" style="1075"/>
    <col min="16125" max="16125" width="5" style="1075" customWidth="1"/>
    <col min="16126" max="16126" width="17.7109375" style="1075" customWidth="1"/>
    <col min="16127" max="16127" width="13.85546875" style="1075" customWidth="1"/>
    <col min="16128" max="16128" width="13.140625" style="1075" customWidth="1"/>
    <col min="16129" max="16129" width="12.28515625" style="1075" customWidth="1"/>
    <col min="16130" max="16130" width="3" style="1075" customWidth="1"/>
    <col min="16131" max="16131" width="20.28515625" style="1075" customWidth="1"/>
    <col min="16132" max="16132" width="12.5703125" style="1075" customWidth="1"/>
    <col min="16133" max="16133" width="11.7109375" style="1075" customWidth="1"/>
    <col min="16134" max="16134" width="9.140625" style="1075"/>
    <col min="16135" max="16135" width="2.85546875" style="1075" customWidth="1"/>
    <col min="16136" max="16136" width="18.5703125" style="1075" customWidth="1"/>
    <col min="16137" max="16137" width="14.42578125" style="1075" customWidth="1"/>
    <col min="16138" max="16138" width="13.7109375" style="1075" customWidth="1"/>
    <col min="16139" max="16139" width="10.140625" style="1075" customWidth="1"/>
    <col min="16140" max="16140" width="4.42578125" style="1075" customWidth="1"/>
    <col min="16141" max="16141" width="24" style="1075" customWidth="1"/>
    <col min="16142" max="16142" width="13.140625" style="1075" customWidth="1"/>
    <col min="16143" max="16143" width="13" style="1075" customWidth="1"/>
    <col min="16144" max="16144" width="10.42578125" style="1075" customWidth="1"/>
    <col min="16145" max="16384" width="9.140625" style="1075"/>
  </cols>
  <sheetData>
    <row r="1" spans="1:24" ht="18.75">
      <c r="A1" s="1120"/>
    </row>
    <row r="2" spans="1:24" ht="28.5" customHeight="1">
      <c r="A2" s="1416" t="s">
        <v>459</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row>
    <row r="3" spans="1:24" ht="15.75" customHeight="1">
      <c r="A3" s="1417" t="s">
        <v>460</v>
      </c>
      <c r="B3" s="1417"/>
      <c r="C3" s="1417"/>
      <c r="D3" s="1417"/>
      <c r="E3" s="1417"/>
      <c r="F3" s="1417"/>
      <c r="P3" s="1107"/>
    </row>
    <row r="4" spans="1:24" ht="4.5" customHeight="1">
      <c r="A4" s="1121"/>
      <c r="B4" s="1121"/>
      <c r="C4" s="1122"/>
      <c r="D4" s="1122"/>
    </row>
    <row r="5" spans="1:24" ht="15.75" thickBot="1">
      <c r="A5" s="1123" t="s">
        <v>101</v>
      </c>
      <c r="B5" s="1418" t="s">
        <v>102</v>
      </c>
      <c r="C5" s="1418"/>
      <c r="D5" s="1124"/>
      <c r="E5" s="1124"/>
      <c r="F5" s="1123" t="s">
        <v>103</v>
      </c>
      <c r="G5" s="1125" t="s">
        <v>104</v>
      </c>
      <c r="H5" s="1126"/>
      <c r="I5" s="1124"/>
      <c r="J5" s="1124"/>
      <c r="K5" s="1123" t="s">
        <v>105</v>
      </c>
      <c r="L5" s="1127" t="s">
        <v>106</v>
      </c>
      <c r="M5" s="1124"/>
      <c r="N5" s="1128"/>
      <c r="O5" s="1067"/>
      <c r="P5" s="1123" t="s">
        <v>107</v>
      </c>
      <c r="Q5" s="1127" t="s">
        <v>108</v>
      </c>
      <c r="R5" s="1124"/>
    </row>
    <row r="6" spans="1:24" ht="30.75" thickBot="1">
      <c r="A6" s="1129" t="s">
        <v>109</v>
      </c>
      <c r="B6" s="1130" t="s">
        <v>110</v>
      </c>
      <c r="C6" s="1131" t="s">
        <v>111</v>
      </c>
      <c r="D6" s="1132" t="s">
        <v>112</v>
      </c>
      <c r="F6" s="1129" t="s">
        <v>109</v>
      </c>
      <c r="G6" s="1130" t="s">
        <v>110</v>
      </c>
      <c r="H6" s="1133" t="s">
        <v>111</v>
      </c>
      <c r="I6" s="1132" t="s">
        <v>112</v>
      </c>
      <c r="K6" s="1134" t="s">
        <v>109</v>
      </c>
      <c r="L6" s="1135" t="s">
        <v>110</v>
      </c>
      <c r="M6" s="1136" t="s">
        <v>113</v>
      </c>
      <c r="N6" s="1137" t="s">
        <v>112</v>
      </c>
      <c r="O6" s="1067"/>
      <c r="P6" s="1134" t="s">
        <v>109</v>
      </c>
      <c r="Q6" s="1135" t="s">
        <v>110</v>
      </c>
      <c r="R6" s="1136" t="s">
        <v>113</v>
      </c>
      <c r="S6" s="1137" t="s">
        <v>112</v>
      </c>
    </row>
    <row r="7" spans="1:24" ht="15.75">
      <c r="A7" s="1141" t="s">
        <v>341</v>
      </c>
      <c r="B7" s="1142">
        <v>24053.898000000001</v>
      </c>
      <c r="C7" s="1142">
        <v>10880</v>
      </c>
      <c r="D7" s="1143">
        <v>4.2843022599282632</v>
      </c>
      <c r="F7" s="1141" t="s">
        <v>114</v>
      </c>
      <c r="G7" s="1142">
        <v>1591.1679999999999</v>
      </c>
      <c r="H7" s="1142">
        <v>7318</v>
      </c>
      <c r="I7" s="1143">
        <v>3.2989813837672419</v>
      </c>
      <c r="K7" s="1138" t="s">
        <v>114</v>
      </c>
      <c r="L7" s="1139">
        <v>367092.62</v>
      </c>
      <c r="M7" s="1139">
        <v>63026.572999999997</v>
      </c>
      <c r="N7" s="1140">
        <v>5.8244102848492174</v>
      </c>
      <c r="O7" s="1067"/>
      <c r="P7" s="1138" t="s">
        <v>115</v>
      </c>
      <c r="Q7" s="1139">
        <v>124430.337</v>
      </c>
      <c r="R7" s="1139">
        <v>21431.643</v>
      </c>
      <c r="S7" s="1140">
        <v>5.8059168398801715</v>
      </c>
    </row>
    <row r="8" spans="1:24" ht="15.75">
      <c r="A8" s="1138" t="s">
        <v>114</v>
      </c>
      <c r="B8" s="1139">
        <v>6311.0870000000004</v>
      </c>
      <c r="C8" s="1139">
        <v>13755</v>
      </c>
      <c r="D8" s="1140">
        <v>3.5076365491690393</v>
      </c>
      <c r="F8" s="1138" t="s">
        <v>116</v>
      </c>
      <c r="G8" s="1139">
        <v>649.64800000000002</v>
      </c>
      <c r="H8" s="1139">
        <v>3215</v>
      </c>
      <c r="I8" s="1163">
        <v>2.8677219715897553</v>
      </c>
      <c r="K8" s="1138" t="s">
        <v>117</v>
      </c>
      <c r="L8" s="1139">
        <v>315670.22100000002</v>
      </c>
      <c r="M8" s="1139">
        <v>56817.881999999998</v>
      </c>
      <c r="N8" s="1140">
        <v>5.5558252065784508</v>
      </c>
      <c r="O8" s="1067"/>
      <c r="P8" s="1138" t="s">
        <v>117</v>
      </c>
      <c r="Q8" s="1139">
        <v>66867.89</v>
      </c>
      <c r="R8" s="1139">
        <v>12861.486999999999</v>
      </c>
      <c r="S8" s="1140">
        <v>5.1990792355502906</v>
      </c>
    </row>
    <row r="9" spans="1:24" ht="15.75">
      <c r="A9" s="1138" t="s">
        <v>124</v>
      </c>
      <c r="B9" s="1139">
        <v>5030.57</v>
      </c>
      <c r="C9" s="1139">
        <v>2961</v>
      </c>
      <c r="D9" s="1140">
        <v>3.1705026662607869</v>
      </c>
      <c r="F9" s="1138" t="s">
        <v>135</v>
      </c>
      <c r="G9" s="1139">
        <v>428.19299999999998</v>
      </c>
      <c r="H9" s="1139">
        <v>2572</v>
      </c>
      <c r="I9" s="1140">
        <v>2.4706910777859199</v>
      </c>
      <c r="K9" s="1138" t="s">
        <v>342</v>
      </c>
      <c r="L9" s="1139">
        <v>131172.96299999999</v>
      </c>
      <c r="M9" s="1139">
        <v>26176.964</v>
      </c>
      <c r="N9" s="1140">
        <v>5.0110075026271188</v>
      </c>
      <c r="O9" s="1067"/>
      <c r="P9" s="1138" t="s">
        <v>116</v>
      </c>
      <c r="Q9" s="1139">
        <v>53969.402999999998</v>
      </c>
      <c r="R9" s="1139">
        <v>10230.459999999999</v>
      </c>
      <c r="S9" s="1140">
        <v>5.275364255370727</v>
      </c>
    </row>
    <row r="10" spans="1:24" ht="16.5" thickBot="1">
      <c r="A10" s="1138" t="s">
        <v>374</v>
      </c>
      <c r="B10" s="1139">
        <v>4886.4480000000003</v>
      </c>
      <c r="C10" s="1139">
        <v>2131</v>
      </c>
      <c r="D10" s="1140">
        <v>4.7065994228539072</v>
      </c>
      <c r="F10" s="1138" t="s">
        <v>342</v>
      </c>
      <c r="G10" s="1139">
        <v>112.994</v>
      </c>
      <c r="H10" s="1139">
        <v>688</v>
      </c>
      <c r="I10" s="1140">
        <v>2.9089177221707341</v>
      </c>
      <c r="K10" s="1138" t="s">
        <v>116</v>
      </c>
      <c r="L10" s="1139">
        <v>105211.667</v>
      </c>
      <c r="M10" s="1139">
        <v>15804.195</v>
      </c>
      <c r="N10" s="1140">
        <v>6.6571987374238297</v>
      </c>
      <c r="O10" s="1067"/>
      <c r="P10" s="1138" t="s">
        <v>121</v>
      </c>
      <c r="Q10" s="1139">
        <v>48597.341</v>
      </c>
      <c r="R10" s="1139">
        <v>6233.8789999999999</v>
      </c>
      <c r="S10" s="1140">
        <v>7.79568243143635</v>
      </c>
    </row>
    <row r="11" spans="1:24" ht="16.5" thickBot="1">
      <c r="A11" s="1138" t="s">
        <v>279</v>
      </c>
      <c r="B11" s="1139">
        <v>2332.02</v>
      </c>
      <c r="C11" s="1139">
        <v>1087</v>
      </c>
      <c r="D11" s="1140">
        <v>4.1418518821109762</v>
      </c>
      <c r="F11" s="1144" t="s">
        <v>232</v>
      </c>
      <c r="G11" s="1145">
        <v>2853.886</v>
      </c>
      <c r="H11" s="1145">
        <v>14079</v>
      </c>
      <c r="I11" s="1146">
        <v>3.0336833086539965</v>
      </c>
      <c r="K11" s="1138" t="s">
        <v>123</v>
      </c>
      <c r="L11" s="1139">
        <v>78233.462</v>
      </c>
      <c r="M11" s="1139">
        <v>10960.995000000001</v>
      </c>
      <c r="N11" s="1140">
        <v>7.1374416282463402</v>
      </c>
      <c r="O11" s="1067"/>
      <c r="P11" s="1138" t="s">
        <v>118</v>
      </c>
      <c r="Q11" s="1139">
        <v>44915.858999999997</v>
      </c>
      <c r="R11" s="1139">
        <v>7145.7250000000004</v>
      </c>
      <c r="S11" s="1140">
        <v>6.2856965528340361</v>
      </c>
    </row>
    <row r="12" spans="1:24" ht="15.75">
      <c r="A12" s="1138" t="s">
        <v>122</v>
      </c>
      <c r="B12" s="1139">
        <v>1786.5070000000001</v>
      </c>
      <c r="C12" s="1139">
        <v>2163</v>
      </c>
      <c r="D12" s="1140">
        <v>3.248543025524556</v>
      </c>
      <c r="F12"/>
      <c r="G12"/>
      <c r="H12"/>
      <c r="I12"/>
      <c r="K12" s="1138" t="s">
        <v>121</v>
      </c>
      <c r="L12" s="1139">
        <v>62732.385000000002</v>
      </c>
      <c r="M12" s="1139">
        <v>7370.3760000000002</v>
      </c>
      <c r="N12" s="1140">
        <v>8.5114226194158888</v>
      </c>
      <c r="O12" s="1067"/>
      <c r="P12" s="1138" t="s">
        <v>247</v>
      </c>
      <c r="Q12" s="1139">
        <v>39182.400000000001</v>
      </c>
      <c r="R12" s="1139">
        <v>7205.1289999999999</v>
      </c>
      <c r="S12" s="1140">
        <v>5.4381260904558406</v>
      </c>
    </row>
    <row r="13" spans="1:24" ht="15.75">
      <c r="A13" s="1138" t="s">
        <v>127</v>
      </c>
      <c r="B13" s="1139">
        <v>1063.643</v>
      </c>
      <c r="C13" s="1139">
        <v>632</v>
      </c>
      <c r="D13" s="1140">
        <v>2.9912818738908995</v>
      </c>
      <c r="K13" s="1138" t="s">
        <v>115</v>
      </c>
      <c r="L13" s="1139">
        <v>56317.169000000002</v>
      </c>
      <c r="M13" s="1139">
        <v>8286.2880000000005</v>
      </c>
      <c r="N13" s="1140">
        <v>6.7964291127703982</v>
      </c>
      <c r="O13" s="1067"/>
      <c r="P13" s="1138" t="s">
        <v>114</v>
      </c>
      <c r="Q13" s="1139">
        <v>33818.864000000001</v>
      </c>
      <c r="R13" s="1139">
        <v>6308.2960000000003</v>
      </c>
      <c r="S13" s="1140">
        <v>5.3610141312329036</v>
      </c>
    </row>
    <row r="14" spans="1:24" ht="15.75">
      <c r="A14" s="1138" t="s">
        <v>347</v>
      </c>
      <c r="B14" s="1139">
        <v>912.45500000000004</v>
      </c>
      <c r="C14" s="1139">
        <v>419</v>
      </c>
      <c r="D14" s="1140">
        <v>4.3149220911261912</v>
      </c>
      <c r="F14" s="1067"/>
      <c r="K14" s="1138" t="s">
        <v>119</v>
      </c>
      <c r="L14" s="1139">
        <v>56076.006999999998</v>
      </c>
      <c r="M14" s="1139">
        <v>9819.9779999999992</v>
      </c>
      <c r="N14" s="1140">
        <v>5.7104004713656185</v>
      </c>
      <c r="O14" s="1067"/>
      <c r="P14" s="1138" t="s">
        <v>342</v>
      </c>
      <c r="Q14" s="1139">
        <v>32614.11</v>
      </c>
      <c r="R14" s="1139">
        <v>6280.5290000000005</v>
      </c>
      <c r="S14" s="1140">
        <v>5.1928921910877248</v>
      </c>
    </row>
    <row r="15" spans="1:24" ht="15.75">
      <c r="A15" s="1138" t="s">
        <v>449</v>
      </c>
      <c r="B15" s="1139">
        <v>874.6</v>
      </c>
      <c r="C15" s="1139">
        <v>412</v>
      </c>
      <c r="D15" s="1140">
        <v>4.1747016706443913</v>
      </c>
      <c r="E15" s="1147"/>
      <c r="F15" s="1067"/>
      <c r="K15" s="1138" t="s">
        <v>124</v>
      </c>
      <c r="L15" s="1139">
        <v>48345.985999999997</v>
      </c>
      <c r="M15" s="1139">
        <v>8106.5349999999999</v>
      </c>
      <c r="N15" s="1140">
        <v>5.9638286888294445</v>
      </c>
      <c r="O15" s="1067"/>
      <c r="P15" s="1138" t="s">
        <v>123</v>
      </c>
      <c r="Q15" s="1139">
        <v>23512.32</v>
      </c>
      <c r="R15" s="1139">
        <v>4556.0320000000002</v>
      </c>
      <c r="S15" s="1140">
        <v>5.1607012417823226</v>
      </c>
    </row>
    <row r="16" spans="1:24" ht="15.75">
      <c r="A16" s="1138" t="s">
        <v>116</v>
      </c>
      <c r="B16" s="1139">
        <v>776.60299999999995</v>
      </c>
      <c r="C16" s="1139">
        <v>3282</v>
      </c>
      <c r="D16" s="1140">
        <v>2.9301571850074324</v>
      </c>
      <c r="E16" s="1148"/>
      <c r="F16" s="1067"/>
      <c r="K16" s="1138" t="s">
        <v>131</v>
      </c>
      <c r="L16" s="1139">
        <v>45472.409</v>
      </c>
      <c r="M16" s="1139">
        <v>8754.152</v>
      </c>
      <c r="N16" s="1140">
        <v>5.1943819344238022</v>
      </c>
      <c r="O16" s="1067"/>
      <c r="P16" s="1138" t="s">
        <v>124</v>
      </c>
      <c r="Q16" s="1139">
        <v>13894.933999999999</v>
      </c>
      <c r="R16" s="1139">
        <v>2386.3739999999998</v>
      </c>
      <c r="S16" s="1140">
        <v>5.8226137227442134</v>
      </c>
    </row>
    <row r="17" spans="1:19" ht="15.75">
      <c r="A17" s="1138" t="s">
        <v>126</v>
      </c>
      <c r="B17" s="1139">
        <v>534.08600000000001</v>
      </c>
      <c r="C17" s="1139">
        <v>247</v>
      </c>
      <c r="D17" s="1140">
        <v>3.3501188661610937</v>
      </c>
      <c r="K17" s="1138" t="s">
        <v>257</v>
      </c>
      <c r="L17" s="1139">
        <v>38501.186000000002</v>
      </c>
      <c r="M17" s="1139">
        <v>4610.9620000000004</v>
      </c>
      <c r="N17" s="1140">
        <v>8.3499248096167342</v>
      </c>
      <c r="O17" s="1067"/>
      <c r="P17" s="1138" t="s">
        <v>130</v>
      </c>
      <c r="Q17" s="1139">
        <v>11454.038</v>
      </c>
      <c r="R17" s="1139">
        <v>2389.7460000000001</v>
      </c>
      <c r="S17" s="1140">
        <v>4.7929938997701012</v>
      </c>
    </row>
    <row r="18" spans="1:19" ht="15.75">
      <c r="A18" s="1138" t="s">
        <v>120</v>
      </c>
      <c r="B18" s="1139">
        <v>510.858</v>
      </c>
      <c r="C18" s="1139">
        <v>1066</v>
      </c>
      <c r="D18" s="1140">
        <v>2.9447829420275653</v>
      </c>
      <c r="K18" s="1138" t="s">
        <v>128</v>
      </c>
      <c r="L18" s="1139">
        <v>31813.469000000001</v>
      </c>
      <c r="M18" s="1139">
        <v>5081.9709999999995</v>
      </c>
      <c r="N18" s="1140">
        <v>6.26006504169347</v>
      </c>
      <c r="O18" s="1067"/>
      <c r="P18" s="1138" t="s">
        <v>128</v>
      </c>
      <c r="Q18" s="1139">
        <v>8727.6290000000008</v>
      </c>
      <c r="R18" s="1139">
        <v>1921.989</v>
      </c>
      <c r="S18" s="1140">
        <v>4.5409359783016452</v>
      </c>
    </row>
    <row r="19" spans="1:19" ht="15.75">
      <c r="A19" s="1138" t="s">
        <v>117</v>
      </c>
      <c r="B19" s="1139">
        <v>435.654</v>
      </c>
      <c r="C19" s="1139">
        <v>309</v>
      </c>
      <c r="D19" s="1140">
        <v>4.4956349452046309</v>
      </c>
      <c r="K19" s="1138" t="s">
        <v>122</v>
      </c>
      <c r="L19" s="1139">
        <v>22863.224999999999</v>
      </c>
      <c r="M19" s="1139">
        <v>4850.7889999999998</v>
      </c>
      <c r="N19" s="1140">
        <v>4.7133002486811941</v>
      </c>
      <c r="O19" s="1067"/>
      <c r="P19" s="1138" t="s">
        <v>132</v>
      </c>
      <c r="Q19" s="1139">
        <v>8414.1110000000008</v>
      </c>
      <c r="R19" s="1139">
        <v>1742.2260000000001</v>
      </c>
      <c r="S19" s="1140">
        <v>4.8295175252808766</v>
      </c>
    </row>
    <row r="20" spans="1:19" ht="15.75">
      <c r="A20" s="1138" t="s">
        <v>135</v>
      </c>
      <c r="B20" s="1139">
        <v>428.19299999999998</v>
      </c>
      <c r="C20" s="1139">
        <v>2572</v>
      </c>
      <c r="D20" s="1140">
        <v>2.4706910777859199</v>
      </c>
      <c r="K20" s="1138" t="s">
        <v>129</v>
      </c>
      <c r="L20" s="1139">
        <v>20063.337</v>
      </c>
      <c r="M20" s="1139">
        <v>3642.2359999999999</v>
      </c>
      <c r="N20" s="1140">
        <v>5.508521962882142</v>
      </c>
      <c r="O20" s="1067"/>
      <c r="P20" s="1138" t="s">
        <v>257</v>
      </c>
      <c r="Q20" s="1139">
        <v>8188.2039999999997</v>
      </c>
      <c r="R20" s="1139">
        <v>1343.259</v>
      </c>
      <c r="S20" s="1140">
        <v>6.0957745304516848</v>
      </c>
    </row>
    <row r="21" spans="1:19" ht="15.75">
      <c r="A21" s="1138" t="s">
        <v>132</v>
      </c>
      <c r="B21" s="1139">
        <v>363.05</v>
      </c>
      <c r="C21" s="1139">
        <v>280</v>
      </c>
      <c r="D21" s="1140">
        <v>2.6752094555261627</v>
      </c>
      <c r="K21" s="1138" t="s">
        <v>132</v>
      </c>
      <c r="L21" s="1139">
        <v>20010.013999999999</v>
      </c>
      <c r="M21" s="1139">
        <v>4947.1329999999998</v>
      </c>
      <c r="N21" s="1140">
        <v>4.0447697686720776</v>
      </c>
      <c r="O21" s="1067"/>
      <c r="P21" s="1138" t="s">
        <v>133</v>
      </c>
      <c r="Q21" s="1139">
        <v>7599.4809999999998</v>
      </c>
      <c r="R21" s="1139">
        <v>1416.268</v>
      </c>
      <c r="S21" s="1140">
        <v>5.365849542600694</v>
      </c>
    </row>
    <row r="22" spans="1:19" ht="15.75">
      <c r="A22" s="1138" t="s">
        <v>129</v>
      </c>
      <c r="B22" s="1139">
        <v>304.25700000000001</v>
      </c>
      <c r="C22" s="1139">
        <v>254</v>
      </c>
      <c r="D22" s="1140">
        <v>3.4788131717356507</v>
      </c>
      <c r="H22" s="1075"/>
      <c r="K22" s="1138" t="s">
        <v>256</v>
      </c>
      <c r="L22" s="1139">
        <v>17381.646000000001</v>
      </c>
      <c r="M22" s="1139">
        <v>2887.8319999999999</v>
      </c>
      <c r="N22" s="1140">
        <v>6.0189256161715781</v>
      </c>
      <c r="O22" s="1067"/>
      <c r="P22" s="1138" t="s">
        <v>131</v>
      </c>
      <c r="Q22" s="1139">
        <v>7027.6289999999999</v>
      </c>
      <c r="R22" s="1139">
        <v>1436.95</v>
      </c>
      <c r="S22" s="1140">
        <v>4.8906565990465918</v>
      </c>
    </row>
    <row r="23" spans="1:19" ht="15.75">
      <c r="A23" s="1138" t="s">
        <v>258</v>
      </c>
      <c r="B23" s="1139">
        <v>268.34199999999998</v>
      </c>
      <c r="C23" s="1139">
        <v>279</v>
      </c>
      <c r="D23" s="1140">
        <v>3.3101670243998713</v>
      </c>
      <c r="H23" s="1075"/>
      <c r="K23" s="1138" t="s">
        <v>118</v>
      </c>
      <c r="L23" s="1139">
        <v>15150.825000000001</v>
      </c>
      <c r="M23" s="1139">
        <v>2236.5889999999999</v>
      </c>
      <c r="N23" s="1140">
        <v>6.774076506680486</v>
      </c>
      <c r="O23" s="1067"/>
      <c r="P23" s="1138" t="s">
        <v>256</v>
      </c>
      <c r="Q23" s="1139">
        <v>6566.6850000000004</v>
      </c>
      <c r="R23" s="1139">
        <v>1178.3240000000001</v>
      </c>
      <c r="S23" s="1140">
        <v>5.572902699087857</v>
      </c>
    </row>
    <row r="24" spans="1:19" ht="15.75">
      <c r="A24" s="1138" t="s">
        <v>411</v>
      </c>
      <c r="B24" s="1139">
        <v>210.7</v>
      </c>
      <c r="C24" s="1139">
        <v>50</v>
      </c>
      <c r="D24" s="1140">
        <v>13.593548387096773</v>
      </c>
      <c r="H24" s="1075"/>
      <c r="K24" s="1138" t="s">
        <v>258</v>
      </c>
      <c r="L24" s="1139">
        <v>14586.757</v>
      </c>
      <c r="M24" s="1139">
        <v>2794.3679999999999</v>
      </c>
      <c r="N24" s="1140">
        <v>5.2200558408913933</v>
      </c>
      <c r="O24" s="1067"/>
      <c r="P24" s="1138" t="s">
        <v>119</v>
      </c>
      <c r="Q24" s="1139">
        <v>5719.357</v>
      </c>
      <c r="R24" s="1139">
        <v>1390.095</v>
      </c>
      <c r="S24" s="1140">
        <v>4.1143641261928137</v>
      </c>
    </row>
    <row r="25" spans="1:19" ht="15.75">
      <c r="A25" s="1138" t="s">
        <v>457</v>
      </c>
      <c r="B25" s="1139">
        <v>167.43</v>
      </c>
      <c r="C25" s="1139">
        <v>64</v>
      </c>
      <c r="D25" s="1140">
        <v>4.8001720183486238</v>
      </c>
      <c r="H25" s="1075"/>
      <c r="K25" s="1138" t="s">
        <v>127</v>
      </c>
      <c r="L25" s="1139">
        <v>10283.674000000001</v>
      </c>
      <c r="M25" s="1139">
        <v>1900.873</v>
      </c>
      <c r="N25" s="1140">
        <v>5.4099742591956437</v>
      </c>
      <c r="O25" s="1067"/>
      <c r="P25" s="1138" t="s">
        <v>384</v>
      </c>
      <c r="Q25" s="1139">
        <v>5097.95</v>
      </c>
      <c r="R25" s="1139">
        <v>942.62300000000005</v>
      </c>
      <c r="S25" s="1140">
        <v>5.4082597178299272</v>
      </c>
    </row>
    <row r="26" spans="1:19" ht="16.5" thickBot="1">
      <c r="A26" s="1138" t="s">
        <v>256</v>
      </c>
      <c r="B26" s="1139">
        <v>166.6</v>
      </c>
      <c r="C26" s="1139">
        <v>119</v>
      </c>
      <c r="D26" s="1140">
        <v>2.8712751839787667</v>
      </c>
      <c r="H26" s="1075"/>
      <c r="K26" s="1138" t="s">
        <v>120</v>
      </c>
      <c r="L26" s="1139">
        <v>8685.9140000000007</v>
      </c>
      <c r="M26" s="1139">
        <v>2250.7820000000002</v>
      </c>
      <c r="N26" s="1140">
        <v>3.8590649827482184</v>
      </c>
      <c r="O26" s="1067"/>
      <c r="P26" s="1138" t="s">
        <v>134</v>
      </c>
      <c r="Q26" s="1139">
        <v>4871.0940000000001</v>
      </c>
      <c r="R26" s="1139">
        <v>1494.1959999999999</v>
      </c>
      <c r="S26" s="1140">
        <v>3.2600100656138822</v>
      </c>
    </row>
    <row r="27" spans="1:19" ht="16.5" thickBot="1">
      <c r="A27" s="1138" t="s">
        <v>458</v>
      </c>
      <c r="B27" s="1139">
        <v>149.80000000000001</v>
      </c>
      <c r="C27" s="1139">
        <v>68</v>
      </c>
      <c r="D27" s="1140">
        <v>4.4058823529411768</v>
      </c>
      <c r="H27" s="1075"/>
      <c r="K27" s="1144" t="s">
        <v>232</v>
      </c>
      <c r="L27" s="1145">
        <v>1485777.9979999999</v>
      </c>
      <c r="M27" s="1145">
        <v>253731.44399999999</v>
      </c>
      <c r="N27" s="1146">
        <v>5.8557109618624956</v>
      </c>
      <c r="O27" s="1067"/>
      <c r="P27" s="1138" t="s">
        <v>127</v>
      </c>
      <c r="Q27" s="1139">
        <v>4273.6090000000004</v>
      </c>
      <c r="R27" s="1139">
        <v>843.28899999999999</v>
      </c>
      <c r="S27" s="1140">
        <v>5.0677869627138508</v>
      </c>
    </row>
    <row r="28" spans="1:19" ht="15.75">
      <c r="A28" s="1138" t="s">
        <v>130</v>
      </c>
      <c r="B28" s="1139">
        <v>140.54599999999999</v>
      </c>
      <c r="C28" s="1139">
        <v>120</v>
      </c>
      <c r="D28" s="1140">
        <v>3.84215418261345</v>
      </c>
      <c r="H28" s="1075"/>
      <c r="K28"/>
      <c r="L28"/>
      <c r="M28"/>
      <c r="N28"/>
      <c r="O28" s="1067"/>
      <c r="P28" s="1138" t="s">
        <v>135</v>
      </c>
      <c r="Q28" s="1139">
        <v>3959.7910000000002</v>
      </c>
      <c r="R28" s="1139">
        <v>1073.029</v>
      </c>
      <c r="S28" s="1140">
        <v>3.6902926202367321</v>
      </c>
    </row>
    <row r="29" spans="1:19" ht="16.5" thickBot="1">
      <c r="A29" s="1157" t="s">
        <v>342</v>
      </c>
      <c r="B29" s="1158">
        <v>112.994</v>
      </c>
      <c r="C29" s="1158">
        <v>688</v>
      </c>
      <c r="D29" s="1159">
        <v>2.9089177221707341</v>
      </c>
      <c r="H29" s="1075"/>
      <c r="K29"/>
      <c r="L29"/>
      <c r="M29"/>
      <c r="N29"/>
      <c r="O29" s="1067"/>
      <c r="P29" s="1138" t="s">
        <v>129</v>
      </c>
      <c r="Q29" s="1139">
        <v>3451.0369999999998</v>
      </c>
      <c r="R29" s="1139">
        <v>694.16300000000001</v>
      </c>
      <c r="S29" s="1140">
        <v>4.9715081328160675</v>
      </c>
    </row>
    <row r="30" spans="1:19" ht="16.5" thickBot="1">
      <c r="A30" s="1144" t="s">
        <v>232</v>
      </c>
      <c r="B30" s="1145">
        <v>51820.341</v>
      </c>
      <c r="C30" s="1145">
        <v>43838</v>
      </c>
      <c r="D30" s="1146">
        <v>3.8909122867849288</v>
      </c>
      <c r="E30" s="1067"/>
      <c r="F30" s="1067"/>
      <c r="G30" s="1067"/>
      <c r="H30" s="1067"/>
      <c r="I30" s="1067"/>
      <c r="J30" s="1067"/>
      <c r="K30"/>
      <c r="L30"/>
      <c r="M30"/>
      <c r="N30"/>
      <c r="O30" s="1067"/>
      <c r="P30" s="1138" t="s">
        <v>382</v>
      </c>
      <c r="Q30" s="1139">
        <v>2847.1109999999999</v>
      </c>
      <c r="R30" s="1139">
        <v>517.875</v>
      </c>
      <c r="S30" s="1140">
        <v>5.4976799420709632</v>
      </c>
    </row>
    <row r="31" spans="1:19" ht="15.75">
      <c r="A31" s="1067"/>
      <c r="B31" s="1067"/>
      <c r="C31" s="1067"/>
      <c r="D31" s="1067"/>
      <c r="E31" s="1067"/>
      <c r="F31" s="1067"/>
      <c r="G31" s="1067"/>
      <c r="H31" s="1067"/>
      <c r="I31" s="1067"/>
      <c r="J31" s="1067"/>
      <c r="O31" s="1067"/>
      <c r="P31" s="1138" t="s">
        <v>431</v>
      </c>
      <c r="Q31" s="1139">
        <v>2531.643</v>
      </c>
      <c r="R31" s="1139">
        <v>405.58699999999999</v>
      </c>
      <c r="S31" s="1140">
        <v>6.2419234344296051</v>
      </c>
    </row>
    <row r="32" spans="1:19" ht="15.75">
      <c r="A32" s="1067"/>
      <c r="B32" s="1067"/>
      <c r="C32" s="1067"/>
      <c r="D32" s="1067"/>
      <c r="E32" s="1067"/>
      <c r="F32" s="1067"/>
      <c r="G32" s="1067"/>
      <c r="H32" s="1067"/>
      <c r="I32" s="1067"/>
      <c r="J32" s="1067"/>
      <c r="K32"/>
      <c r="L32"/>
      <c r="M32"/>
      <c r="N32"/>
      <c r="O32" s="1067"/>
      <c r="P32" s="1138" t="s">
        <v>125</v>
      </c>
      <c r="Q32" s="1139">
        <v>2304.5070000000001</v>
      </c>
      <c r="R32" s="1139">
        <v>659.43499999999995</v>
      </c>
      <c r="S32" s="1140">
        <v>3.4946689211218698</v>
      </c>
    </row>
    <row r="33" spans="1:19" ht="15.75">
      <c r="A33" s="1149" t="s">
        <v>340</v>
      </c>
      <c r="B33" s="1149"/>
      <c r="C33" s="1067"/>
      <c r="D33" s="1067"/>
      <c r="E33" s="1067"/>
      <c r="F33" s="1067"/>
      <c r="G33" s="1067"/>
      <c r="H33" s="1067"/>
      <c r="I33" s="1067"/>
      <c r="J33" s="1067"/>
      <c r="K33"/>
      <c r="L33"/>
      <c r="M33"/>
      <c r="N33"/>
      <c r="O33" s="1067"/>
      <c r="P33" s="1138" t="s">
        <v>347</v>
      </c>
      <c r="Q33" s="1139">
        <v>2183.7550000000001</v>
      </c>
      <c r="R33" s="1139">
        <v>494.05799999999999</v>
      </c>
      <c r="S33" s="1140">
        <v>4.4200377283638765</v>
      </c>
    </row>
    <row r="34" spans="1:19" ht="15.75">
      <c r="A34" s="1104"/>
      <c r="C34" s="1067"/>
      <c r="D34" s="1067"/>
      <c r="E34" s="1067"/>
      <c r="F34" s="1067"/>
      <c r="G34" s="1067"/>
      <c r="H34" s="1067"/>
      <c r="I34" s="1067"/>
      <c r="J34" s="1067"/>
      <c r="O34" s="1067"/>
      <c r="P34" s="1138" t="s">
        <v>258</v>
      </c>
      <c r="Q34" s="1139">
        <v>1893.0820000000001</v>
      </c>
      <c r="R34" s="1139">
        <v>278.81299999999999</v>
      </c>
      <c r="S34" s="1140">
        <v>6.7897910068755767</v>
      </c>
    </row>
    <row r="35" spans="1:19" ht="16.5" thickBot="1">
      <c r="A35" s="1067"/>
      <c r="B35" s="1067"/>
      <c r="C35" s="1067"/>
      <c r="D35" s="1067"/>
      <c r="E35" s="1067"/>
      <c r="F35" s="1067"/>
      <c r="G35" s="1067"/>
      <c r="H35" s="1067"/>
      <c r="I35" s="1067"/>
      <c r="J35" s="1067"/>
      <c r="K35"/>
      <c r="L35"/>
      <c r="M35"/>
      <c r="N35"/>
      <c r="O35" s="1067"/>
      <c r="P35" s="1138" t="s">
        <v>380</v>
      </c>
      <c r="Q35" s="1139">
        <v>1653.35</v>
      </c>
      <c r="R35" s="1139">
        <v>299.827</v>
      </c>
      <c r="S35" s="1140">
        <v>5.5143466065431062</v>
      </c>
    </row>
    <row r="36" spans="1:19" ht="16.5" thickBot="1">
      <c r="A36"/>
      <c r="B36"/>
      <c r="C36"/>
      <c r="D36"/>
      <c r="E36"/>
      <c r="F36"/>
      <c r="G36"/>
      <c r="H36"/>
      <c r="I36"/>
      <c r="J36"/>
      <c r="K36"/>
      <c r="L36"/>
      <c r="M36"/>
      <c r="N36"/>
      <c r="O36" s="1067"/>
      <c r="P36" s="1144" t="s">
        <v>232</v>
      </c>
      <c r="Q36" s="1145">
        <v>590764.84100000001</v>
      </c>
      <c r="R36" s="1145">
        <v>107981.53</v>
      </c>
      <c r="S36" s="1146">
        <v>5.4709804630477086</v>
      </c>
    </row>
    <row r="37" spans="1:19" ht="17.25" customHeight="1">
      <c r="A37"/>
      <c r="B37"/>
      <c r="C37"/>
      <c r="D37"/>
      <c r="E37"/>
      <c r="F37"/>
      <c r="G37"/>
      <c r="H37"/>
      <c r="I37"/>
      <c r="J37"/>
      <c r="K37"/>
      <c r="L37"/>
      <c r="M37"/>
      <c r="N37"/>
      <c r="O37" s="1067"/>
      <c r="P37"/>
      <c r="Q37"/>
      <c r="R37"/>
      <c r="S37"/>
    </row>
    <row r="38" spans="1:19">
      <c r="A38"/>
      <c r="B38"/>
      <c r="C38"/>
      <c r="D38"/>
      <c r="E38"/>
      <c r="F38"/>
      <c r="G38"/>
      <c r="H38"/>
      <c r="I38"/>
      <c r="J38"/>
      <c r="K38"/>
      <c r="L38"/>
      <c r="M38"/>
      <c r="N38"/>
      <c r="O38" s="1067"/>
      <c r="P38"/>
      <c r="Q38"/>
      <c r="R38"/>
      <c r="S38"/>
    </row>
    <row r="39" spans="1:19">
      <c r="A39"/>
      <c r="B39"/>
      <c r="C39"/>
      <c r="D39"/>
      <c r="E39"/>
      <c r="F39"/>
      <c r="G39"/>
      <c r="H39"/>
      <c r="I39"/>
      <c r="J39"/>
      <c r="K39"/>
      <c r="L39"/>
      <c r="M39"/>
      <c r="N39"/>
      <c r="O39" s="1067"/>
      <c r="P39"/>
      <c r="Q39"/>
      <c r="R39"/>
      <c r="S39"/>
    </row>
    <row r="40" spans="1:19">
      <c r="A40"/>
      <c r="B40"/>
      <c r="C40"/>
      <c r="D40"/>
      <c r="E40"/>
      <c r="F40"/>
      <c r="G40"/>
      <c r="H40"/>
      <c r="I40"/>
      <c r="J40"/>
      <c r="K40"/>
      <c r="L40"/>
      <c r="M40"/>
      <c r="N40"/>
      <c r="O40" s="106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67"/>
      <c r="R75" s="1067"/>
    </row>
    <row r="76" spans="1:19">
      <c r="A76"/>
      <c r="B76"/>
      <c r="C76"/>
      <c r="D76"/>
      <c r="E76"/>
      <c r="F76"/>
      <c r="G76"/>
      <c r="H76"/>
      <c r="I76"/>
      <c r="J76"/>
      <c r="K76"/>
      <c r="L76"/>
      <c r="M76"/>
      <c r="N76"/>
      <c r="O76"/>
      <c r="P76"/>
      <c r="Q76" s="1067"/>
      <c r="R76" s="1067"/>
    </row>
    <row r="77" spans="1:19">
      <c r="A77"/>
      <c r="B77"/>
      <c r="C77"/>
      <c r="D77"/>
      <c r="E77"/>
      <c r="F77"/>
      <c r="G77"/>
      <c r="H77"/>
      <c r="I77"/>
      <c r="J77"/>
      <c r="K77"/>
      <c r="L77"/>
      <c r="M77"/>
      <c r="N77"/>
      <c r="O77"/>
      <c r="P77"/>
      <c r="Q77" s="1067"/>
      <c r="R77" s="1067"/>
    </row>
    <row r="78" spans="1:19">
      <c r="A78"/>
      <c r="B78"/>
      <c r="C78"/>
      <c r="D78"/>
      <c r="E78"/>
      <c r="F78"/>
      <c r="G78"/>
      <c r="H78"/>
      <c r="I78"/>
      <c r="J78"/>
      <c r="K78"/>
      <c r="L78"/>
      <c r="M78"/>
      <c r="N78"/>
      <c r="O78"/>
      <c r="P78"/>
      <c r="Q78" s="1067"/>
      <c r="R78" s="1067"/>
    </row>
    <row r="79" spans="1:19">
      <c r="A79"/>
      <c r="B79"/>
      <c r="C79"/>
      <c r="D79"/>
      <c r="E79"/>
      <c r="F79"/>
      <c r="G79"/>
      <c r="H79"/>
      <c r="I79"/>
      <c r="J79"/>
      <c r="K79"/>
      <c r="L79"/>
      <c r="M79"/>
      <c r="N79"/>
      <c r="O79"/>
      <c r="P79"/>
      <c r="Q79" s="1067"/>
      <c r="R79" s="1067"/>
    </row>
    <row r="80" spans="1:19">
      <c r="A80"/>
      <c r="B80"/>
      <c r="C80"/>
      <c r="D80"/>
      <c r="E80"/>
      <c r="F80"/>
      <c r="G80"/>
      <c r="H80"/>
      <c r="I80"/>
      <c r="J80"/>
      <c r="K80"/>
      <c r="L80"/>
      <c r="M80"/>
      <c r="N80"/>
      <c r="O80"/>
      <c r="P80"/>
      <c r="Q80" s="1067"/>
      <c r="R80" s="1067"/>
    </row>
    <row r="81" spans="1:18">
      <c r="A81"/>
      <c r="B81"/>
      <c r="C81"/>
      <c r="D81"/>
      <c r="E81"/>
      <c r="F81"/>
      <c r="G81"/>
      <c r="H81"/>
      <c r="I81"/>
      <c r="J81"/>
      <c r="K81"/>
      <c r="L81"/>
      <c r="M81"/>
      <c r="N81"/>
      <c r="O81"/>
      <c r="P81"/>
      <c r="Q81" s="1067"/>
      <c r="R81" s="1067"/>
    </row>
    <row r="82" spans="1:18">
      <c r="A82"/>
      <c r="B82"/>
      <c r="C82"/>
      <c r="D82"/>
      <c r="E82"/>
      <c r="F82"/>
      <c r="G82"/>
      <c r="H82"/>
      <c r="I82"/>
      <c r="J82"/>
      <c r="K82"/>
      <c r="L82"/>
      <c r="M82"/>
      <c r="N82"/>
      <c r="O82"/>
      <c r="P82"/>
      <c r="Q82" s="1067"/>
      <c r="R82" s="1067"/>
    </row>
    <row r="83" spans="1:18">
      <c r="A83"/>
      <c r="B83"/>
      <c r="C83"/>
      <c r="D83"/>
      <c r="E83"/>
      <c r="F83"/>
      <c r="G83"/>
      <c r="H83"/>
      <c r="I83"/>
      <c r="J83"/>
      <c r="K83"/>
      <c r="L83"/>
      <c r="M83"/>
      <c r="N83"/>
      <c r="O83"/>
      <c r="P83"/>
      <c r="Q83" s="1067"/>
      <c r="R83" s="1067"/>
    </row>
    <row r="84" spans="1:18">
      <c r="A84"/>
      <c r="B84"/>
      <c r="C84"/>
      <c r="D84"/>
      <c r="E84"/>
      <c r="F84"/>
      <c r="G84"/>
      <c r="H84"/>
      <c r="I84"/>
      <c r="J84"/>
      <c r="K84"/>
      <c r="L84"/>
      <c r="M84"/>
      <c r="N84"/>
      <c r="O84"/>
      <c r="P84"/>
      <c r="Q84" s="1067"/>
      <c r="R84" s="1067"/>
    </row>
    <row r="85" spans="1:18">
      <c r="A85"/>
      <c r="B85"/>
      <c r="C85"/>
      <c r="D85"/>
      <c r="E85"/>
      <c r="F85"/>
      <c r="G85"/>
      <c r="H85"/>
      <c r="I85"/>
      <c r="J85"/>
      <c r="K85"/>
      <c r="L85"/>
      <c r="M85"/>
      <c r="N85"/>
      <c r="O85"/>
      <c r="P85"/>
      <c r="Q85" s="1067"/>
      <c r="R85" s="1067"/>
    </row>
    <row r="86" spans="1:18">
      <c r="A86"/>
      <c r="B86"/>
      <c r="C86"/>
      <c r="D86"/>
      <c r="E86"/>
      <c r="F86"/>
      <c r="G86"/>
      <c r="H86"/>
      <c r="I86"/>
      <c r="J86"/>
      <c r="K86"/>
      <c r="L86"/>
      <c r="M86"/>
      <c r="N86"/>
      <c r="O86"/>
      <c r="P86"/>
      <c r="Q86" s="1067"/>
      <c r="R86" s="1067"/>
    </row>
    <row r="87" spans="1:18">
      <c r="A87"/>
      <c r="B87"/>
      <c r="C87"/>
      <c r="D87"/>
      <c r="E87"/>
      <c r="F87"/>
      <c r="G87"/>
      <c r="H87"/>
      <c r="I87"/>
      <c r="J87"/>
      <c r="K87"/>
      <c r="L87"/>
      <c r="M87"/>
      <c r="N87"/>
      <c r="O87"/>
      <c r="P87"/>
      <c r="Q87" s="1067"/>
      <c r="R87" s="1067"/>
    </row>
    <row r="88" spans="1:18">
      <c r="A88"/>
      <c r="B88"/>
      <c r="C88"/>
      <c r="D88"/>
      <c r="E88"/>
      <c r="F88"/>
      <c r="G88"/>
      <c r="H88"/>
      <c r="I88"/>
      <c r="J88"/>
      <c r="K88"/>
      <c r="L88"/>
      <c r="M88"/>
      <c r="N88"/>
      <c r="O88"/>
      <c r="P88"/>
      <c r="Q88" s="1067"/>
      <c r="R88" s="1067"/>
    </row>
    <row r="89" spans="1:18">
      <c r="A89"/>
      <c r="B89"/>
      <c r="C89"/>
      <c r="D89"/>
      <c r="E89"/>
      <c r="F89"/>
      <c r="G89"/>
      <c r="H89"/>
      <c r="I89"/>
      <c r="J89"/>
      <c r="K89"/>
      <c r="L89"/>
      <c r="M89"/>
      <c r="N89"/>
      <c r="O89"/>
      <c r="P89"/>
      <c r="Q89" s="1067"/>
      <c r="R89" s="1067"/>
    </row>
    <row r="90" spans="1:18">
      <c r="A90"/>
      <c r="B90"/>
      <c r="C90"/>
      <c r="D90"/>
      <c r="E90"/>
      <c r="F90"/>
      <c r="G90"/>
      <c r="H90"/>
      <c r="I90"/>
      <c r="J90"/>
      <c r="K90"/>
      <c r="L90"/>
      <c r="M90"/>
      <c r="N90"/>
      <c r="O90"/>
      <c r="P90"/>
      <c r="Q90" s="1067"/>
      <c r="R90" s="1067"/>
    </row>
    <row r="91" spans="1:18">
      <c r="A91"/>
      <c r="B91"/>
      <c r="C91"/>
      <c r="D91"/>
      <c r="E91"/>
      <c r="F91"/>
      <c r="G91"/>
      <c r="H91"/>
      <c r="I91"/>
      <c r="J91"/>
      <c r="K91"/>
      <c r="L91"/>
      <c r="M91"/>
      <c r="N91"/>
      <c r="O91"/>
      <c r="P91"/>
      <c r="Q91" s="1067"/>
      <c r="R91" s="1067"/>
    </row>
    <row r="92" spans="1:18">
      <c r="A92"/>
      <c r="B92"/>
      <c r="C92"/>
      <c r="D92"/>
      <c r="E92"/>
      <c r="F92"/>
      <c r="G92"/>
      <c r="H92"/>
      <c r="I92"/>
      <c r="J92"/>
      <c r="K92"/>
      <c r="L92"/>
      <c r="M92"/>
      <c r="N92"/>
      <c r="O92"/>
      <c r="P92"/>
      <c r="Q92" s="1067"/>
      <c r="R92" s="1067"/>
    </row>
    <row r="93" spans="1:18">
      <c r="A93"/>
      <c r="B93"/>
      <c r="C93"/>
      <c r="D93"/>
      <c r="E93"/>
      <c r="F93"/>
      <c r="G93"/>
      <c r="H93"/>
      <c r="I93"/>
      <c r="J93"/>
      <c r="K93"/>
      <c r="L93"/>
      <c r="M93"/>
      <c r="N93"/>
      <c r="O93"/>
      <c r="P93"/>
      <c r="Q93" s="1067"/>
      <c r="R93" s="1067"/>
    </row>
    <row r="94" spans="1:18">
      <c r="A94"/>
      <c r="B94"/>
      <c r="C94"/>
      <c r="D94"/>
      <c r="E94"/>
      <c r="F94"/>
      <c r="G94"/>
      <c r="H94"/>
      <c r="I94"/>
      <c r="J94"/>
      <c r="K94"/>
      <c r="L94"/>
      <c r="M94"/>
      <c r="N94"/>
      <c r="O94"/>
      <c r="P94"/>
      <c r="Q94" s="1067"/>
      <c r="R94" s="1067"/>
    </row>
    <row r="95" spans="1:18">
      <c r="A95"/>
      <c r="B95"/>
      <c r="C95"/>
      <c r="D95"/>
      <c r="E95"/>
      <c r="F95"/>
      <c r="G95"/>
      <c r="H95"/>
      <c r="I95"/>
      <c r="J95"/>
      <c r="K95"/>
      <c r="L95"/>
      <c r="M95"/>
      <c r="N95"/>
      <c r="O95"/>
      <c r="P95"/>
      <c r="Q95" s="1067"/>
      <c r="R95" s="1067"/>
    </row>
    <row r="96" spans="1:18">
      <c r="A96"/>
      <c r="B96"/>
      <c r="C96"/>
      <c r="D96"/>
      <c r="E96"/>
      <c r="F96"/>
      <c r="G96"/>
      <c r="H96"/>
      <c r="I96"/>
      <c r="J96"/>
      <c r="K96"/>
      <c r="L96"/>
      <c r="M96"/>
      <c r="N96"/>
      <c r="O96"/>
      <c r="P96"/>
      <c r="Q96" s="1067"/>
      <c r="R96" s="106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33" sqref="T33"/>
    </sheetView>
  </sheetViews>
  <sheetFormatPr defaultRowHeight="12.75"/>
  <cols>
    <col min="1" max="1" width="16.85546875" style="1075" customWidth="1"/>
    <col min="2" max="2" width="12.28515625" style="1075" bestFit="1" customWidth="1"/>
    <col min="3" max="3" width="10.140625" style="1075" customWidth="1"/>
    <col min="4" max="4" width="9.140625" style="1075"/>
    <col min="5" max="5" width="6" style="1075" customWidth="1"/>
    <col min="6" max="6" width="16.7109375" style="1075" customWidth="1"/>
    <col min="7" max="7" width="11.28515625" style="1075" customWidth="1"/>
    <col min="8" max="8" width="10.42578125" style="1075" customWidth="1"/>
    <col min="9" max="9" width="9.140625" style="1075"/>
    <col min="10" max="10" width="3.5703125" style="1075" customWidth="1"/>
    <col min="11" max="11" width="27.28515625" style="1075" customWidth="1"/>
    <col min="12" max="12" width="11.7109375" style="1075" customWidth="1"/>
    <col min="13" max="13" width="12.28515625" style="1075" customWidth="1"/>
    <col min="14" max="14" width="10.42578125" style="1075" customWidth="1"/>
    <col min="15" max="15" width="3.85546875" style="1075" customWidth="1"/>
    <col min="16" max="16" width="22.5703125" style="1075" customWidth="1"/>
    <col min="17" max="17" width="11.28515625" style="1075" customWidth="1"/>
    <col min="18" max="18" width="10.28515625" style="1075" customWidth="1"/>
    <col min="19" max="19" width="10" style="1075" customWidth="1"/>
    <col min="20" max="255" width="9.140625" style="1075"/>
    <col min="256" max="256" width="4" style="1075" customWidth="1"/>
    <col min="257" max="257" width="15.140625" style="1075" customWidth="1"/>
    <col min="258" max="258" width="13.85546875" style="1075" customWidth="1"/>
    <col min="259" max="259" width="10.140625" style="1075" customWidth="1"/>
    <col min="260" max="260" width="9.140625" style="1075"/>
    <col min="261" max="261" width="3.42578125" style="1075" customWidth="1"/>
    <col min="262" max="262" width="19.5703125" style="1075" customWidth="1"/>
    <col min="263" max="263" width="12.28515625" style="1075" customWidth="1"/>
    <col min="264" max="264" width="10.42578125" style="1075" customWidth="1"/>
    <col min="265" max="265" width="9.140625" style="1075"/>
    <col min="266" max="266" width="3.5703125" style="1075" customWidth="1"/>
    <col min="267" max="267" width="16.42578125" style="1075" customWidth="1"/>
    <col min="268" max="268" width="11.7109375" style="1075" customWidth="1"/>
    <col min="269" max="269" width="10.140625" style="1075" customWidth="1"/>
    <col min="270" max="270" width="15.85546875" style="1075" customWidth="1"/>
    <col min="271" max="271" width="3.85546875" style="1075" customWidth="1"/>
    <col min="272" max="272" width="16.42578125" style="1075" customWidth="1"/>
    <col min="273" max="273" width="11.28515625" style="1075" customWidth="1"/>
    <col min="274" max="274" width="10.28515625" style="1075" customWidth="1"/>
    <col min="275" max="275" width="10" style="1075" customWidth="1"/>
    <col min="276" max="511" width="9.140625" style="1075"/>
    <col min="512" max="512" width="4" style="1075" customWidth="1"/>
    <col min="513" max="513" width="15.140625" style="1075" customWidth="1"/>
    <col min="514" max="514" width="13.85546875" style="1075" customWidth="1"/>
    <col min="515" max="515" width="10.140625" style="1075" customWidth="1"/>
    <col min="516" max="516" width="9.140625" style="1075"/>
    <col min="517" max="517" width="3.42578125" style="1075" customWidth="1"/>
    <col min="518" max="518" width="19.5703125" style="1075" customWidth="1"/>
    <col min="519" max="519" width="12.28515625" style="1075" customWidth="1"/>
    <col min="520" max="520" width="10.42578125" style="1075" customWidth="1"/>
    <col min="521" max="521" width="9.140625" style="1075"/>
    <col min="522" max="522" width="3.5703125" style="1075" customWidth="1"/>
    <col min="523" max="523" width="16.42578125" style="1075" customWidth="1"/>
    <col min="524" max="524" width="11.7109375" style="1075" customWidth="1"/>
    <col min="525" max="525" width="10.140625" style="1075" customWidth="1"/>
    <col min="526" max="526" width="15.85546875" style="1075" customWidth="1"/>
    <col min="527" max="527" width="3.85546875" style="1075" customWidth="1"/>
    <col min="528" max="528" width="16.42578125" style="1075" customWidth="1"/>
    <col min="529" max="529" width="11.28515625" style="1075" customWidth="1"/>
    <col min="530" max="530" width="10.28515625" style="1075" customWidth="1"/>
    <col min="531" max="531" width="10" style="1075" customWidth="1"/>
    <col min="532" max="767" width="9.140625" style="1075"/>
    <col min="768" max="768" width="4" style="1075" customWidth="1"/>
    <col min="769" max="769" width="15.140625" style="1075" customWidth="1"/>
    <col min="770" max="770" width="13.85546875" style="1075" customWidth="1"/>
    <col min="771" max="771" width="10.140625" style="1075" customWidth="1"/>
    <col min="772" max="772" width="9.140625" style="1075"/>
    <col min="773" max="773" width="3.42578125" style="1075" customWidth="1"/>
    <col min="774" max="774" width="19.5703125" style="1075" customWidth="1"/>
    <col min="775" max="775" width="12.28515625" style="1075" customWidth="1"/>
    <col min="776" max="776" width="10.42578125" style="1075" customWidth="1"/>
    <col min="777" max="777" width="9.140625" style="1075"/>
    <col min="778" max="778" width="3.5703125" style="1075" customWidth="1"/>
    <col min="779" max="779" width="16.42578125" style="1075" customWidth="1"/>
    <col min="780" max="780" width="11.7109375" style="1075" customWidth="1"/>
    <col min="781" max="781" width="10.140625" style="1075" customWidth="1"/>
    <col min="782" max="782" width="15.85546875" style="1075" customWidth="1"/>
    <col min="783" max="783" width="3.85546875" style="1075" customWidth="1"/>
    <col min="784" max="784" width="16.42578125" style="1075" customWidth="1"/>
    <col min="785" max="785" width="11.28515625" style="1075" customWidth="1"/>
    <col min="786" max="786" width="10.28515625" style="1075" customWidth="1"/>
    <col min="787" max="787" width="10" style="1075" customWidth="1"/>
    <col min="788" max="1023" width="9.140625" style="1075"/>
    <col min="1024" max="1024" width="4" style="1075" customWidth="1"/>
    <col min="1025" max="1025" width="15.140625" style="1075" customWidth="1"/>
    <col min="1026" max="1026" width="13.85546875" style="1075" customWidth="1"/>
    <col min="1027" max="1027" width="10.140625" style="1075" customWidth="1"/>
    <col min="1028" max="1028" width="9.140625" style="1075"/>
    <col min="1029" max="1029" width="3.42578125" style="1075" customWidth="1"/>
    <col min="1030" max="1030" width="19.5703125" style="1075" customWidth="1"/>
    <col min="1031" max="1031" width="12.28515625" style="1075" customWidth="1"/>
    <col min="1032" max="1032" width="10.42578125" style="1075" customWidth="1"/>
    <col min="1033" max="1033" width="9.140625" style="1075"/>
    <col min="1034" max="1034" width="3.5703125" style="1075" customWidth="1"/>
    <col min="1035" max="1035" width="16.42578125" style="1075" customWidth="1"/>
    <col min="1036" max="1036" width="11.7109375" style="1075" customWidth="1"/>
    <col min="1037" max="1037" width="10.140625" style="1075" customWidth="1"/>
    <col min="1038" max="1038" width="15.85546875" style="1075" customWidth="1"/>
    <col min="1039" max="1039" width="3.85546875" style="1075" customWidth="1"/>
    <col min="1040" max="1040" width="16.42578125" style="1075" customWidth="1"/>
    <col min="1041" max="1041" width="11.28515625" style="1075" customWidth="1"/>
    <col min="1042" max="1042" width="10.28515625" style="1075" customWidth="1"/>
    <col min="1043" max="1043" width="10" style="1075" customWidth="1"/>
    <col min="1044" max="1279" width="9.140625" style="1075"/>
    <col min="1280" max="1280" width="4" style="1075" customWidth="1"/>
    <col min="1281" max="1281" width="15.140625" style="1075" customWidth="1"/>
    <col min="1282" max="1282" width="13.85546875" style="1075" customWidth="1"/>
    <col min="1283" max="1283" width="10.140625" style="1075" customWidth="1"/>
    <col min="1284" max="1284" width="9.140625" style="1075"/>
    <col min="1285" max="1285" width="3.42578125" style="1075" customWidth="1"/>
    <col min="1286" max="1286" width="19.5703125" style="1075" customWidth="1"/>
    <col min="1287" max="1287" width="12.28515625" style="1075" customWidth="1"/>
    <col min="1288" max="1288" width="10.42578125" style="1075" customWidth="1"/>
    <col min="1289" max="1289" width="9.140625" style="1075"/>
    <col min="1290" max="1290" width="3.5703125" style="1075" customWidth="1"/>
    <col min="1291" max="1291" width="16.42578125" style="1075" customWidth="1"/>
    <col min="1292" max="1292" width="11.7109375" style="1075" customWidth="1"/>
    <col min="1293" max="1293" width="10.140625" style="1075" customWidth="1"/>
    <col min="1294" max="1294" width="15.85546875" style="1075" customWidth="1"/>
    <col min="1295" max="1295" width="3.85546875" style="1075" customWidth="1"/>
    <col min="1296" max="1296" width="16.42578125" style="1075" customWidth="1"/>
    <col min="1297" max="1297" width="11.28515625" style="1075" customWidth="1"/>
    <col min="1298" max="1298" width="10.28515625" style="1075" customWidth="1"/>
    <col min="1299" max="1299" width="10" style="1075" customWidth="1"/>
    <col min="1300" max="1535" width="9.140625" style="1075"/>
    <col min="1536" max="1536" width="4" style="1075" customWidth="1"/>
    <col min="1537" max="1537" width="15.140625" style="1075" customWidth="1"/>
    <col min="1538" max="1538" width="13.85546875" style="1075" customWidth="1"/>
    <col min="1539" max="1539" width="10.140625" style="1075" customWidth="1"/>
    <col min="1540" max="1540" width="9.140625" style="1075"/>
    <col min="1541" max="1541" width="3.42578125" style="1075" customWidth="1"/>
    <col min="1542" max="1542" width="19.5703125" style="1075" customWidth="1"/>
    <col min="1543" max="1543" width="12.28515625" style="1075" customWidth="1"/>
    <col min="1544" max="1544" width="10.42578125" style="1075" customWidth="1"/>
    <col min="1545" max="1545" width="9.140625" style="1075"/>
    <col min="1546" max="1546" width="3.5703125" style="1075" customWidth="1"/>
    <col min="1547" max="1547" width="16.42578125" style="1075" customWidth="1"/>
    <col min="1548" max="1548" width="11.7109375" style="1075" customWidth="1"/>
    <col min="1549" max="1549" width="10.140625" style="1075" customWidth="1"/>
    <col min="1550" max="1550" width="15.85546875" style="1075" customWidth="1"/>
    <col min="1551" max="1551" width="3.85546875" style="1075" customWidth="1"/>
    <col min="1552" max="1552" width="16.42578125" style="1075" customWidth="1"/>
    <col min="1553" max="1553" width="11.28515625" style="1075" customWidth="1"/>
    <col min="1554" max="1554" width="10.28515625" style="1075" customWidth="1"/>
    <col min="1555" max="1555" width="10" style="1075" customWidth="1"/>
    <col min="1556" max="1791" width="9.140625" style="1075"/>
    <col min="1792" max="1792" width="4" style="1075" customWidth="1"/>
    <col min="1793" max="1793" width="15.140625" style="1075" customWidth="1"/>
    <col min="1794" max="1794" width="13.85546875" style="1075" customWidth="1"/>
    <col min="1795" max="1795" width="10.140625" style="1075" customWidth="1"/>
    <col min="1796" max="1796" width="9.140625" style="1075"/>
    <col min="1797" max="1797" width="3.42578125" style="1075" customWidth="1"/>
    <col min="1798" max="1798" width="19.5703125" style="1075" customWidth="1"/>
    <col min="1799" max="1799" width="12.28515625" style="1075" customWidth="1"/>
    <col min="1800" max="1800" width="10.42578125" style="1075" customWidth="1"/>
    <col min="1801" max="1801" width="9.140625" style="1075"/>
    <col min="1802" max="1802" width="3.5703125" style="1075" customWidth="1"/>
    <col min="1803" max="1803" width="16.42578125" style="1075" customWidth="1"/>
    <col min="1804" max="1804" width="11.7109375" style="1075" customWidth="1"/>
    <col min="1805" max="1805" width="10.140625" style="1075" customWidth="1"/>
    <col min="1806" max="1806" width="15.85546875" style="1075" customWidth="1"/>
    <col min="1807" max="1807" width="3.85546875" style="1075" customWidth="1"/>
    <col min="1808" max="1808" width="16.42578125" style="1075" customWidth="1"/>
    <col min="1809" max="1809" width="11.28515625" style="1075" customWidth="1"/>
    <col min="1810" max="1810" width="10.28515625" style="1075" customWidth="1"/>
    <col min="1811" max="1811" width="10" style="1075" customWidth="1"/>
    <col min="1812" max="2047" width="9.140625" style="1075"/>
    <col min="2048" max="2048" width="4" style="1075" customWidth="1"/>
    <col min="2049" max="2049" width="15.140625" style="1075" customWidth="1"/>
    <col min="2050" max="2050" width="13.85546875" style="1075" customWidth="1"/>
    <col min="2051" max="2051" width="10.140625" style="1075" customWidth="1"/>
    <col min="2052" max="2052" width="9.140625" style="1075"/>
    <col min="2053" max="2053" width="3.42578125" style="1075" customWidth="1"/>
    <col min="2054" max="2054" width="19.5703125" style="1075" customWidth="1"/>
    <col min="2055" max="2055" width="12.28515625" style="1075" customWidth="1"/>
    <col min="2056" max="2056" width="10.42578125" style="1075" customWidth="1"/>
    <col min="2057" max="2057" width="9.140625" style="1075"/>
    <col min="2058" max="2058" width="3.5703125" style="1075" customWidth="1"/>
    <col min="2059" max="2059" width="16.42578125" style="1075" customWidth="1"/>
    <col min="2060" max="2060" width="11.7109375" style="1075" customWidth="1"/>
    <col min="2061" max="2061" width="10.140625" style="1075" customWidth="1"/>
    <col min="2062" max="2062" width="15.85546875" style="1075" customWidth="1"/>
    <col min="2063" max="2063" width="3.85546875" style="1075" customWidth="1"/>
    <col min="2064" max="2064" width="16.42578125" style="1075" customWidth="1"/>
    <col min="2065" max="2065" width="11.28515625" style="1075" customWidth="1"/>
    <col min="2066" max="2066" width="10.28515625" style="1075" customWidth="1"/>
    <col min="2067" max="2067" width="10" style="1075" customWidth="1"/>
    <col min="2068" max="2303" width="9.140625" style="1075"/>
    <col min="2304" max="2304" width="4" style="1075" customWidth="1"/>
    <col min="2305" max="2305" width="15.140625" style="1075" customWidth="1"/>
    <col min="2306" max="2306" width="13.85546875" style="1075" customWidth="1"/>
    <col min="2307" max="2307" width="10.140625" style="1075" customWidth="1"/>
    <col min="2308" max="2308" width="9.140625" style="1075"/>
    <col min="2309" max="2309" width="3.42578125" style="1075" customWidth="1"/>
    <col min="2310" max="2310" width="19.5703125" style="1075" customWidth="1"/>
    <col min="2311" max="2311" width="12.28515625" style="1075" customWidth="1"/>
    <col min="2312" max="2312" width="10.42578125" style="1075" customWidth="1"/>
    <col min="2313" max="2313" width="9.140625" style="1075"/>
    <col min="2314" max="2314" width="3.5703125" style="1075" customWidth="1"/>
    <col min="2315" max="2315" width="16.42578125" style="1075" customWidth="1"/>
    <col min="2316" max="2316" width="11.7109375" style="1075" customWidth="1"/>
    <col min="2317" max="2317" width="10.140625" style="1075" customWidth="1"/>
    <col min="2318" max="2318" width="15.85546875" style="1075" customWidth="1"/>
    <col min="2319" max="2319" width="3.85546875" style="1075" customWidth="1"/>
    <col min="2320" max="2320" width="16.42578125" style="1075" customWidth="1"/>
    <col min="2321" max="2321" width="11.28515625" style="1075" customWidth="1"/>
    <col min="2322" max="2322" width="10.28515625" style="1075" customWidth="1"/>
    <col min="2323" max="2323" width="10" style="1075" customWidth="1"/>
    <col min="2324" max="2559" width="9.140625" style="1075"/>
    <col min="2560" max="2560" width="4" style="1075" customWidth="1"/>
    <col min="2561" max="2561" width="15.140625" style="1075" customWidth="1"/>
    <col min="2562" max="2562" width="13.85546875" style="1075" customWidth="1"/>
    <col min="2563" max="2563" width="10.140625" style="1075" customWidth="1"/>
    <col min="2564" max="2564" width="9.140625" style="1075"/>
    <col min="2565" max="2565" width="3.42578125" style="1075" customWidth="1"/>
    <col min="2566" max="2566" width="19.5703125" style="1075" customWidth="1"/>
    <col min="2567" max="2567" width="12.28515625" style="1075" customWidth="1"/>
    <col min="2568" max="2568" width="10.42578125" style="1075" customWidth="1"/>
    <col min="2569" max="2569" width="9.140625" style="1075"/>
    <col min="2570" max="2570" width="3.5703125" style="1075" customWidth="1"/>
    <col min="2571" max="2571" width="16.42578125" style="1075" customWidth="1"/>
    <col min="2572" max="2572" width="11.7109375" style="1075" customWidth="1"/>
    <col min="2573" max="2573" width="10.140625" style="1075" customWidth="1"/>
    <col min="2574" max="2574" width="15.85546875" style="1075" customWidth="1"/>
    <col min="2575" max="2575" width="3.85546875" style="1075" customWidth="1"/>
    <col min="2576" max="2576" width="16.42578125" style="1075" customWidth="1"/>
    <col min="2577" max="2577" width="11.28515625" style="1075" customWidth="1"/>
    <col min="2578" max="2578" width="10.28515625" style="1075" customWidth="1"/>
    <col min="2579" max="2579" width="10" style="1075" customWidth="1"/>
    <col min="2580" max="2815" width="9.140625" style="1075"/>
    <col min="2816" max="2816" width="4" style="1075" customWidth="1"/>
    <col min="2817" max="2817" width="15.140625" style="1075" customWidth="1"/>
    <col min="2818" max="2818" width="13.85546875" style="1075" customWidth="1"/>
    <col min="2819" max="2819" width="10.140625" style="1075" customWidth="1"/>
    <col min="2820" max="2820" width="9.140625" style="1075"/>
    <col min="2821" max="2821" width="3.42578125" style="1075" customWidth="1"/>
    <col min="2822" max="2822" width="19.5703125" style="1075" customWidth="1"/>
    <col min="2823" max="2823" width="12.28515625" style="1075" customWidth="1"/>
    <col min="2824" max="2824" width="10.42578125" style="1075" customWidth="1"/>
    <col min="2825" max="2825" width="9.140625" style="1075"/>
    <col min="2826" max="2826" width="3.5703125" style="1075" customWidth="1"/>
    <col min="2827" max="2827" width="16.42578125" style="1075" customWidth="1"/>
    <col min="2828" max="2828" width="11.7109375" style="1075" customWidth="1"/>
    <col min="2829" max="2829" width="10.140625" style="1075" customWidth="1"/>
    <col min="2830" max="2830" width="15.85546875" style="1075" customWidth="1"/>
    <col min="2831" max="2831" width="3.85546875" style="1075" customWidth="1"/>
    <col min="2832" max="2832" width="16.42578125" style="1075" customWidth="1"/>
    <col min="2833" max="2833" width="11.28515625" style="1075" customWidth="1"/>
    <col min="2834" max="2834" width="10.28515625" style="1075" customWidth="1"/>
    <col min="2835" max="2835" width="10" style="1075" customWidth="1"/>
    <col min="2836" max="3071" width="9.140625" style="1075"/>
    <col min="3072" max="3072" width="4" style="1075" customWidth="1"/>
    <col min="3073" max="3073" width="15.140625" style="1075" customWidth="1"/>
    <col min="3074" max="3074" width="13.85546875" style="1075" customWidth="1"/>
    <col min="3075" max="3075" width="10.140625" style="1075" customWidth="1"/>
    <col min="3076" max="3076" width="9.140625" style="1075"/>
    <col min="3077" max="3077" width="3.42578125" style="1075" customWidth="1"/>
    <col min="3078" max="3078" width="19.5703125" style="1075" customWidth="1"/>
    <col min="3079" max="3079" width="12.28515625" style="1075" customWidth="1"/>
    <col min="3080" max="3080" width="10.42578125" style="1075" customWidth="1"/>
    <col min="3081" max="3081" width="9.140625" style="1075"/>
    <col min="3082" max="3082" width="3.5703125" style="1075" customWidth="1"/>
    <col min="3083" max="3083" width="16.42578125" style="1075" customWidth="1"/>
    <col min="3084" max="3084" width="11.7109375" style="1075" customWidth="1"/>
    <col min="3085" max="3085" width="10.140625" style="1075" customWidth="1"/>
    <col min="3086" max="3086" width="15.85546875" style="1075" customWidth="1"/>
    <col min="3087" max="3087" width="3.85546875" style="1075" customWidth="1"/>
    <col min="3088" max="3088" width="16.42578125" style="1075" customWidth="1"/>
    <col min="3089" max="3089" width="11.28515625" style="1075" customWidth="1"/>
    <col min="3090" max="3090" width="10.28515625" style="1075" customWidth="1"/>
    <col min="3091" max="3091" width="10" style="1075" customWidth="1"/>
    <col min="3092" max="3327" width="9.140625" style="1075"/>
    <col min="3328" max="3328" width="4" style="1075" customWidth="1"/>
    <col min="3329" max="3329" width="15.140625" style="1075" customWidth="1"/>
    <col min="3330" max="3330" width="13.85546875" style="1075" customWidth="1"/>
    <col min="3331" max="3331" width="10.140625" style="1075" customWidth="1"/>
    <col min="3332" max="3332" width="9.140625" style="1075"/>
    <col min="3333" max="3333" width="3.42578125" style="1075" customWidth="1"/>
    <col min="3334" max="3334" width="19.5703125" style="1075" customWidth="1"/>
    <col min="3335" max="3335" width="12.28515625" style="1075" customWidth="1"/>
    <col min="3336" max="3336" width="10.42578125" style="1075" customWidth="1"/>
    <col min="3337" max="3337" width="9.140625" style="1075"/>
    <col min="3338" max="3338" width="3.5703125" style="1075" customWidth="1"/>
    <col min="3339" max="3339" width="16.42578125" style="1075" customWidth="1"/>
    <col min="3340" max="3340" width="11.7109375" style="1075" customWidth="1"/>
    <col min="3341" max="3341" width="10.140625" style="1075" customWidth="1"/>
    <col min="3342" max="3342" width="15.85546875" style="1075" customWidth="1"/>
    <col min="3343" max="3343" width="3.85546875" style="1075" customWidth="1"/>
    <col min="3344" max="3344" width="16.42578125" style="1075" customWidth="1"/>
    <col min="3345" max="3345" width="11.28515625" style="1075" customWidth="1"/>
    <col min="3346" max="3346" width="10.28515625" style="1075" customWidth="1"/>
    <col min="3347" max="3347" width="10" style="1075" customWidth="1"/>
    <col min="3348" max="3583" width="9.140625" style="1075"/>
    <col min="3584" max="3584" width="4" style="1075" customWidth="1"/>
    <col min="3585" max="3585" width="15.140625" style="1075" customWidth="1"/>
    <col min="3586" max="3586" width="13.85546875" style="1075" customWidth="1"/>
    <col min="3587" max="3587" width="10.140625" style="1075" customWidth="1"/>
    <col min="3588" max="3588" width="9.140625" style="1075"/>
    <col min="3589" max="3589" width="3.42578125" style="1075" customWidth="1"/>
    <col min="3590" max="3590" width="19.5703125" style="1075" customWidth="1"/>
    <col min="3591" max="3591" width="12.28515625" style="1075" customWidth="1"/>
    <col min="3592" max="3592" width="10.42578125" style="1075" customWidth="1"/>
    <col min="3593" max="3593" width="9.140625" style="1075"/>
    <col min="3594" max="3594" width="3.5703125" style="1075" customWidth="1"/>
    <col min="3595" max="3595" width="16.42578125" style="1075" customWidth="1"/>
    <col min="3596" max="3596" width="11.7109375" style="1075" customWidth="1"/>
    <col min="3597" max="3597" width="10.140625" style="1075" customWidth="1"/>
    <col min="3598" max="3598" width="15.85546875" style="1075" customWidth="1"/>
    <col min="3599" max="3599" width="3.85546875" style="1075" customWidth="1"/>
    <col min="3600" max="3600" width="16.42578125" style="1075" customWidth="1"/>
    <col min="3601" max="3601" width="11.28515625" style="1075" customWidth="1"/>
    <col min="3602" max="3602" width="10.28515625" style="1075" customWidth="1"/>
    <col min="3603" max="3603" width="10" style="1075" customWidth="1"/>
    <col min="3604" max="3839" width="9.140625" style="1075"/>
    <col min="3840" max="3840" width="4" style="1075" customWidth="1"/>
    <col min="3841" max="3841" width="15.140625" style="1075" customWidth="1"/>
    <col min="3842" max="3842" width="13.85546875" style="1075" customWidth="1"/>
    <col min="3843" max="3843" width="10.140625" style="1075" customWidth="1"/>
    <col min="3844" max="3844" width="9.140625" style="1075"/>
    <col min="3845" max="3845" width="3.42578125" style="1075" customWidth="1"/>
    <col min="3846" max="3846" width="19.5703125" style="1075" customWidth="1"/>
    <col min="3847" max="3847" width="12.28515625" style="1075" customWidth="1"/>
    <col min="3848" max="3848" width="10.42578125" style="1075" customWidth="1"/>
    <col min="3849" max="3849" width="9.140625" style="1075"/>
    <col min="3850" max="3850" width="3.5703125" style="1075" customWidth="1"/>
    <col min="3851" max="3851" width="16.42578125" style="1075" customWidth="1"/>
    <col min="3852" max="3852" width="11.7109375" style="1075" customWidth="1"/>
    <col min="3853" max="3853" width="10.140625" style="1075" customWidth="1"/>
    <col min="3854" max="3854" width="15.85546875" style="1075" customWidth="1"/>
    <col min="3855" max="3855" width="3.85546875" style="1075" customWidth="1"/>
    <col min="3856" max="3856" width="16.42578125" style="1075" customWidth="1"/>
    <col min="3857" max="3857" width="11.28515625" style="1075" customWidth="1"/>
    <col min="3858" max="3858" width="10.28515625" style="1075" customWidth="1"/>
    <col min="3859" max="3859" width="10" style="1075" customWidth="1"/>
    <col min="3860" max="4095" width="9.140625" style="1075"/>
    <col min="4096" max="4096" width="4" style="1075" customWidth="1"/>
    <col min="4097" max="4097" width="15.140625" style="1075" customWidth="1"/>
    <col min="4098" max="4098" width="13.85546875" style="1075" customWidth="1"/>
    <col min="4099" max="4099" width="10.140625" style="1075" customWidth="1"/>
    <col min="4100" max="4100" width="9.140625" style="1075"/>
    <col min="4101" max="4101" width="3.42578125" style="1075" customWidth="1"/>
    <col min="4102" max="4102" width="19.5703125" style="1075" customWidth="1"/>
    <col min="4103" max="4103" width="12.28515625" style="1075" customWidth="1"/>
    <col min="4104" max="4104" width="10.42578125" style="1075" customWidth="1"/>
    <col min="4105" max="4105" width="9.140625" style="1075"/>
    <col min="4106" max="4106" width="3.5703125" style="1075" customWidth="1"/>
    <col min="4107" max="4107" width="16.42578125" style="1075" customWidth="1"/>
    <col min="4108" max="4108" width="11.7109375" style="1075" customWidth="1"/>
    <col min="4109" max="4109" width="10.140625" style="1075" customWidth="1"/>
    <col min="4110" max="4110" width="15.85546875" style="1075" customWidth="1"/>
    <col min="4111" max="4111" width="3.85546875" style="1075" customWidth="1"/>
    <col min="4112" max="4112" width="16.42578125" style="1075" customWidth="1"/>
    <col min="4113" max="4113" width="11.28515625" style="1075" customWidth="1"/>
    <col min="4114" max="4114" width="10.28515625" style="1075" customWidth="1"/>
    <col min="4115" max="4115" width="10" style="1075" customWidth="1"/>
    <col min="4116" max="4351" width="9.140625" style="1075"/>
    <col min="4352" max="4352" width="4" style="1075" customWidth="1"/>
    <col min="4353" max="4353" width="15.140625" style="1075" customWidth="1"/>
    <col min="4354" max="4354" width="13.85546875" style="1075" customWidth="1"/>
    <col min="4355" max="4355" width="10.140625" style="1075" customWidth="1"/>
    <col min="4356" max="4356" width="9.140625" style="1075"/>
    <col min="4357" max="4357" width="3.42578125" style="1075" customWidth="1"/>
    <col min="4358" max="4358" width="19.5703125" style="1075" customWidth="1"/>
    <col min="4359" max="4359" width="12.28515625" style="1075" customWidth="1"/>
    <col min="4360" max="4360" width="10.42578125" style="1075" customWidth="1"/>
    <col min="4361" max="4361" width="9.140625" style="1075"/>
    <col min="4362" max="4362" width="3.5703125" style="1075" customWidth="1"/>
    <col min="4363" max="4363" width="16.42578125" style="1075" customWidth="1"/>
    <col min="4364" max="4364" width="11.7109375" style="1075" customWidth="1"/>
    <col min="4365" max="4365" width="10.140625" style="1075" customWidth="1"/>
    <col min="4366" max="4366" width="15.85546875" style="1075" customWidth="1"/>
    <col min="4367" max="4367" width="3.85546875" style="1075" customWidth="1"/>
    <col min="4368" max="4368" width="16.42578125" style="1075" customWidth="1"/>
    <col min="4369" max="4369" width="11.28515625" style="1075" customWidth="1"/>
    <col min="4370" max="4370" width="10.28515625" style="1075" customWidth="1"/>
    <col min="4371" max="4371" width="10" style="1075" customWidth="1"/>
    <col min="4372" max="4607" width="9.140625" style="1075"/>
    <col min="4608" max="4608" width="4" style="1075" customWidth="1"/>
    <col min="4609" max="4609" width="15.140625" style="1075" customWidth="1"/>
    <col min="4610" max="4610" width="13.85546875" style="1075" customWidth="1"/>
    <col min="4611" max="4611" width="10.140625" style="1075" customWidth="1"/>
    <col min="4612" max="4612" width="9.140625" style="1075"/>
    <col min="4613" max="4613" width="3.42578125" style="1075" customWidth="1"/>
    <col min="4614" max="4614" width="19.5703125" style="1075" customWidth="1"/>
    <col min="4615" max="4615" width="12.28515625" style="1075" customWidth="1"/>
    <col min="4616" max="4616" width="10.42578125" style="1075" customWidth="1"/>
    <col min="4617" max="4617" width="9.140625" style="1075"/>
    <col min="4618" max="4618" width="3.5703125" style="1075" customWidth="1"/>
    <col min="4619" max="4619" width="16.42578125" style="1075" customWidth="1"/>
    <col min="4620" max="4620" width="11.7109375" style="1075" customWidth="1"/>
    <col min="4621" max="4621" width="10.140625" style="1075" customWidth="1"/>
    <col min="4622" max="4622" width="15.85546875" style="1075" customWidth="1"/>
    <col min="4623" max="4623" width="3.85546875" style="1075" customWidth="1"/>
    <col min="4624" max="4624" width="16.42578125" style="1075" customWidth="1"/>
    <col min="4625" max="4625" width="11.28515625" style="1075" customWidth="1"/>
    <col min="4626" max="4626" width="10.28515625" style="1075" customWidth="1"/>
    <col min="4627" max="4627" width="10" style="1075" customWidth="1"/>
    <col min="4628" max="4863" width="9.140625" style="1075"/>
    <col min="4864" max="4864" width="4" style="1075" customWidth="1"/>
    <col min="4865" max="4865" width="15.140625" style="1075" customWidth="1"/>
    <col min="4866" max="4866" width="13.85546875" style="1075" customWidth="1"/>
    <col min="4867" max="4867" width="10.140625" style="1075" customWidth="1"/>
    <col min="4868" max="4868" width="9.140625" style="1075"/>
    <col min="4869" max="4869" width="3.42578125" style="1075" customWidth="1"/>
    <col min="4870" max="4870" width="19.5703125" style="1075" customWidth="1"/>
    <col min="4871" max="4871" width="12.28515625" style="1075" customWidth="1"/>
    <col min="4872" max="4872" width="10.42578125" style="1075" customWidth="1"/>
    <col min="4873" max="4873" width="9.140625" style="1075"/>
    <col min="4874" max="4874" width="3.5703125" style="1075" customWidth="1"/>
    <col min="4875" max="4875" width="16.42578125" style="1075" customWidth="1"/>
    <col min="4876" max="4876" width="11.7109375" style="1075" customWidth="1"/>
    <col min="4877" max="4877" width="10.140625" style="1075" customWidth="1"/>
    <col min="4878" max="4878" width="15.85546875" style="1075" customWidth="1"/>
    <col min="4879" max="4879" width="3.85546875" style="1075" customWidth="1"/>
    <col min="4880" max="4880" width="16.42578125" style="1075" customWidth="1"/>
    <col min="4881" max="4881" width="11.28515625" style="1075" customWidth="1"/>
    <col min="4882" max="4882" width="10.28515625" style="1075" customWidth="1"/>
    <col min="4883" max="4883" width="10" style="1075" customWidth="1"/>
    <col min="4884" max="5119" width="9.140625" style="1075"/>
    <col min="5120" max="5120" width="4" style="1075" customWidth="1"/>
    <col min="5121" max="5121" width="15.140625" style="1075" customWidth="1"/>
    <col min="5122" max="5122" width="13.85546875" style="1075" customWidth="1"/>
    <col min="5123" max="5123" width="10.140625" style="1075" customWidth="1"/>
    <col min="5124" max="5124" width="9.140625" style="1075"/>
    <col min="5125" max="5125" width="3.42578125" style="1075" customWidth="1"/>
    <col min="5126" max="5126" width="19.5703125" style="1075" customWidth="1"/>
    <col min="5127" max="5127" width="12.28515625" style="1075" customWidth="1"/>
    <col min="5128" max="5128" width="10.42578125" style="1075" customWidth="1"/>
    <col min="5129" max="5129" width="9.140625" style="1075"/>
    <col min="5130" max="5130" width="3.5703125" style="1075" customWidth="1"/>
    <col min="5131" max="5131" width="16.42578125" style="1075" customWidth="1"/>
    <col min="5132" max="5132" width="11.7109375" style="1075" customWidth="1"/>
    <col min="5133" max="5133" width="10.140625" style="1075" customWidth="1"/>
    <col min="5134" max="5134" width="15.85546875" style="1075" customWidth="1"/>
    <col min="5135" max="5135" width="3.85546875" style="1075" customWidth="1"/>
    <col min="5136" max="5136" width="16.42578125" style="1075" customWidth="1"/>
    <col min="5137" max="5137" width="11.28515625" style="1075" customWidth="1"/>
    <col min="5138" max="5138" width="10.28515625" style="1075" customWidth="1"/>
    <col min="5139" max="5139" width="10" style="1075" customWidth="1"/>
    <col min="5140" max="5375" width="9.140625" style="1075"/>
    <col min="5376" max="5376" width="4" style="1075" customWidth="1"/>
    <col min="5377" max="5377" width="15.140625" style="1075" customWidth="1"/>
    <col min="5378" max="5378" width="13.85546875" style="1075" customWidth="1"/>
    <col min="5379" max="5379" width="10.140625" style="1075" customWidth="1"/>
    <col min="5380" max="5380" width="9.140625" style="1075"/>
    <col min="5381" max="5381" width="3.42578125" style="1075" customWidth="1"/>
    <col min="5382" max="5382" width="19.5703125" style="1075" customWidth="1"/>
    <col min="5383" max="5383" width="12.28515625" style="1075" customWidth="1"/>
    <col min="5384" max="5384" width="10.42578125" style="1075" customWidth="1"/>
    <col min="5385" max="5385" width="9.140625" style="1075"/>
    <col min="5386" max="5386" width="3.5703125" style="1075" customWidth="1"/>
    <col min="5387" max="5387" width="16.42578125" style="1075" customWidth="1"/>
    <col min="5388" max="5388" width="11.7109375" style="1075" customWidth="1"/>
    <col min="5389" max="5389" width="10.140625" style="1075" customWidth="1"/>
    <col min="5390" max="5390" width="15.85546875" style="1075" customWidth="1"/>
    <col min="5391" max="5391" width="3.85546875" style="1075" customWidth="1"/>
    <col min="5392" max="5392" width="16.42578125" style="1075" customWidth="1"/>
    <col min="5393" max="5393" width="11.28515625" style="1075" customWidth="1"/>
    <col min="5394" max="5394" width="10.28515625" style="1075" customWidth="1"/>
    <col min="5395" max="5395" width="10" style="1075" customWidth="1"/>
    <col min="5396" max="5631" width="9.140625" style="1075"/>
    <col min="5632" max="5632" width="4" style="1075" customWidth="1"/>
    <col min="5633" max="5633" width="15.140625" style="1075" customWidth="1"/>
    <col min="5634" max="5634" width="13.85546875" style="1075" customWidth="1"/>
    <col min="5635" max="5635" width="10.140625" style="1075" customWidth="1"/>
    <col min="5636" max="5636" width="9.140625" style="1075"/>
    <col min="5637" max="5637" width="3.42578125" style="1075" customWidth="1"/>
    <col min="5638" max="5638" width="19.5703125" style="1075" customWidth="1"/>
    <col min="5639" max="5639" width="12.28515625" style="1075" customWidth="1"/>
    <col min="5640" max="5640" width="10.42578125" style="1075" customWidth="1"/>
    <col min="5641" max="5641" width="9.140625" style="1075"/>
    <col min="5642" max="5642" width="3.5703125" style="1075" customWidth="1"/>
    <col min="5643" max="5643" width="16.42578125" style="1075" customWidth="1"/>
    <col min="5644" max="5644" width="11.7109375" style="1075" customWidth="1"/>
    <col min="5645" max="5645" width="10.140625" style="1075" customWidth="1"/>
    <col min="5646" max="5646" width="15.85546875" style="1075" customWidth="1"/>
    <col min="5647" max="5647" width="3.85546875" style="1075" customWidth="1"/>
    <col min="5648" max="5648" width="16.42578125" style="1075" customWidth="1"/>
    <col min="5649" max="5649" width="11.28515625" style="1075" customWidth="1"/>
    <col min="5650" max="5650" width="10.28515625" style="1075" customWidth="1"/>
    <col min="5651" max="5651" width="10" style="1075" customWidth="1"/>
    <col min="5652" max="5887" width="9.140625" style="1075"/>
    <col min="5888" max="5888" width="4" style="1075" customWidth="1"/>
    <col min="5889" max="5889" width="15.140625" style="1075" customWidth="1"/>
    <col min="5890" max="5890" width="13.85546875" style="1075" customWidth="1"/>
    <col min="5891" max="5891" width="10.140625" style="1075" customWidth="1"/>
    <col min="5892" max="5892" width="9.140625" style="1075"/>
    <col min="5893" max="5893" width="3.42578125" style="1075" customWidth="1"/>
    <col min="5894" max="5894" width="19.5703125" style="1075" customWidth="1"/>
    <col min="5895" max="5895" width="12.28515625" style="1075" customWidth="1"/>
    <col min="5896" max="5896" width="10.42578125" style="1075" customWidth="1"/>
    <col min="5897" max="5897" width="9.140625" style="1075"/>
    <col min="5898" max="5898" width="3.5703125" style="1075" customWidth="1"/>
    <col min="5899" max="5899" width="16.42578125" style="1075" customWidth="1"/>
    <col min="5900" max="5900" width="11.7109375" style="1075" customWidth="1"/>
    <col min="5901" max="5901" width="10.140625" style="1075" customWidth="1"/>
    <col min="5902" max="5902" width="15.85546875" style="1075" customWidth="1"/>
    <col min="5903" max="5903" width="3.85546875" style="1075" customWidth="1"/>
    <col min="5904" max="5904" width="16.42578125" style="1075" customWidth="1"/>
    <col min="5905" max="5905" width="11.28515625" style="1075" customWidth="1"/>
    <col min="5906" max="5906" width="10.28515625" style="1075" customWidth="1"/>
    <col min="5907" max="5907" width="10" style="1075" customWidth="1"/>
    <col min="5908" max="6143" width="9.140625" style="1075"/>
    <col min="6144" max="6144" width="4" style="1075" customWidth="1"/>
    <col min="6145" max="6145" width="15.140625" style="1075" customWidth="1"/>
    <col min="6146" max="6146" width="13.85546875" style="1075" customWidth="1"/>
    <col min="6147" max="6147" width="10.140625" style="1075" customWidth="1"/>
    <col min="6148" max="6148" width="9.140625" style="1075"/>
    <col min="6149" max="6149" width="3.42578125" style="1075" customWidth="1"/>
    <col min="6150" max="6150" width="19.5703125" style="1075" customWidth="1"/>
    <col min="6151" max="6151" width="12.28515625" style="1075" customWidth="1"/>
    <col min="6152" max="6152" width="10.42578125" style="1075" customWidth="1"/>
    <col min="6153" max="6153" width="9.140625" style="1075"/>
    <col min="6154" max="6154" width="3.5703125" style="1075" customWidth="1"/>
    <col min="6155" max="6155" width="16.42578125" style="1075" customWidth="1"/>
    <col min="6156" max="6156" width="11.7109375" style="1075" customWidth="1"/>
    <col min="6157" max="6157" width="10.140625" style="1075" customWidth="1"/>
    <col min="6158" max="6158" width="15.85546875" style="1075" customWidth="1"/>
    <col min="6159" max="6159" width="3.85546875" style="1075" customWidth="1"/>
    <col min="6160" max="6160" width="16.42578125" style="1075" customWidth="1"/>
    <col min="6161" max="6161" width="11.28515625" style="1075" customWidth="1"/>
    <col min="6162" max="6162" width="10.28515625" style="1075" customWidth="1"/>
    <col min="6163" max="6163" width="10" style="1075" customWidth="1"/>
    <col min="6164" max="6399" width="9.140625" style="1075"/>
    <col min="6400" max="6400" width="4" style="1075" customWidth="1"/>
    <col min="6401" max="6401" width="15.140625" style="1075" customWidth="1"/>
    <col min="6402" max="6402" width="13.85546875" style="1075" customWidth="1"/>
    <col min="6403" max="6403" width="10.140625" style="1075" customWidth="1"/>
    <col min="6404" max="6404" width="9.140625" style="1075"/>
    <col min="6405" max="6405" width="3.42578125" style="1075" customWidth="1"/>
    <col min="6406" max="6406" width="19.5703125" style="1075" customWidth="1"/>
    <col min="6407" max="6407" width="12.28515625" style="1075" customWidth="1"/>
    <col min="6408" max="6408" width="10.42578125" style="1075" customWidth="1"/>
    <col min="6409" max="6409" width="9.140625" style="1075"/>
    <col min="6410" max="6410" width="3.5703125" style="1075" customWidth="1"/>
    <col min="6411" max="6411" width="16.42578125" style="1075" customWidth="1"/>
    <col min="6412" max="6412" width="11.7109375" style="1075" customWidth="1"/>
    <col min="6413" max="6413" width="10.140625" style="1075" customWidth="1"/>
    <col min="6414" max="6414" width="15.85546875" style="1075" customWidth="1"/>
    <col min="6415" max="6415" width="3.85546875" style="1075" customWidth="1"/>
    <col min="6416" max="6416" width="16.42578125" style="1075" customWidth="1"/>
    <col min="6417" max="6417" width="11.28515625" style="1075" customWidth="1"/>
    <col min="6418" max="6418" width="10.28515625" style="1075" customWidth="1"/>
    <col min="6419" max="6419" width="10" style="1075" customWidth="1"/>
    <col min="6420" max="6655" width="9.140625" style="1075"/>
    <col min="6656" max="6656" width="4" style="1075" customWidth="1"/>
    <col min="6657" max="6657" width="15.140625" style="1075" customWidth="1"/>
    <col min="6658" max="6658" width="13.85546875" style="1075" customWidth="1"/>
    <col min="6659" max="6659" width="10.140625" style="1075" customWidth="1"/>
    <col min="6660" max="6660" width="9.140625" style="1075"/>
    <col min="6661" max="6661" width="3.42578125" style="1075" customWidth="1"/>
    <col min="6662" max="6662" width="19.5703125" style="1075" customWidth="1"/>
    <col min="6663" max="6663" width="12.28515625" style="1075" customWidth="1"/>
    <col min="6664" max="6664" width="10.42578125" style="1075" customWidth="1"/>
    <col min="6665" max="6665" width="9.140625" style="1075"/>
    <col min="6666" max="6666" width="3.5703125" style="1075" customWidth="1"/>
    <col min="6667" max="6667" width="16.42578125" style="1075" customWidth="1"/>
    <col min="6668" max="6668" width="11.7109375" style="1075" customWidth="1"/>
    <col min="6669" max="6669" width="10.140625" style="1075" customWidth="1"/>
    <col min="6670" max="6670" width="15.85546875" style="1075" customWidth="1"/>
    <col min="6671" max="6671" width="3.85546875" style="1075" customWidth="1"/>
    <col min="6672" max="6672" width="16.42578125" style="1075" customWidth="1"/>
    <col min="6673" max="6673" width="11.28515625" style="1075" customWidth="1"/>
    <col min="6674" max="6674" width="10.28515625" style="1075" customWidth="1"/>
    <col min="6675" max="6675" width="10" style="1075" customWidth="1"/>
    <col min="6676" max="6911" width="9.140625" style="1075"/>
    <col min="6912" max="6912" width="4" style="1075" customWidth="1"/>
    <col min="6913" max="6913" width="15.140625" style="1075" customWidth="1"/>
    <col min="6914" max="6914" width="13.85546875" style="1075" customWidth="1"/>
    <col min="6915" max="6915" width="10.140625" style="1075" customWidth="1"/>
    <col min="6916" max="6916" width="9.140625" style="1075"/>
    <col min="6917" max="6917" width="3.42578125" style="1075" customWidth="1"/>
    <col min="6918" max="6918" width="19.5703125" style="1075" customWidth="1"/>
    <col min="6919" max="6919" width="12.28515625" style="1075" customWidth="1"/>
    <col min="6920" max="6920" width="10.42578125" style="1075" customWidth="1"/>
    <col min="6921" max="6921" width="9.140625" style="1075"/>
    <col min="6922" max="6922" width="3.5703125" style="1075" customWidth="1"/>
    <col min="6923" max="6923" width="16.42578125" style="1075" customWidth="1"/>
    <col min="6924" max="6924" width="11.7109375" style="1075" customWidth="1"/>
    <col min="6925" max="6925" width="10.140625" style="1075" customWidth="1"/>
    <col min="6926" max="6926" width="15.85546875" style="1075" customWidth="1"/>
    <col min="6927" max="6927" width="3.85546875" style="1075" customWidth="1"/>
    <col min="6928" max="6928" width="16.42578125" style="1075" customWidth="1"/>
    <col min="6929" max="6929" width="11.28515625" style="1075" customWidth="1"/>
    <col min="6930" max="6930" width="10.28515625" style="1075" customWidth="1"/>
    <col min="6931" max="6931" width="10" style="1075" customWidth="1"/>
    <col min="6932" max="7167" width="9.140625" style="1075"/>
    <col min="7168" max="7168" width="4" style="1075" customWidth="1"/>
    <col min="7169" max="7169" width="15.140625" style="1075" customWidth="1"/>
    <col min="7170" max="7170" width="13.85546875" style="1075" customWidth="1"/>
    <col min="7171" max="7171" width="10.140625" style="1075" customWidth="1"/>
    <col min="7172" max="7172" width="9.140625" style="1075"/>
    <col min="7173" max="7173" width="3.42578125" style="1075" customWidth="1"/>
    <col min="7174" max="7174" width="19.5703125" style="1075" customWidth="1"/>
    <col min="7175" max="7175" width="12.28515625" style="1075" customWidth="1"/>
    <col min="7176" max="7176" width="10.42578125" style="1075" customWidth="1"/>
    <col min="7177" max="7177" width="9.140625" style="1075"/>
    <col min="7178" max="7178" width="3.5703125" style="1075" customWidth="1"/>
    <col min="7179" max="7179" width="16.42578125" style="1075" customWidth="1"/>
    <col min="7180" max="7180" width="11.7109375" style="1075" customWidth="1"/>
    <col min="7181" max="7181" width="10.140625" style="1075" customWidth="1"/>
    <col min="7182" max="7182" width="15.85546875" style="1075" customWidth="1"/>
    <col min="7183" max="7183" width="3.85546875" style="1075" customWidth="1"/>
    <col min="7184" max="7184" width="16.42578125" style="1075" customWidth="1"/>
    <col min="7185" max="7185" width="11.28515625" style="1075" customWidth="1"/>
    <col min="7186" max="7186" width="10.28515625" style="1075" customWidth="1"/>
    <col min="7187" max="7187" width="10" style="1075" customWidth="1"/>
    <col min="7188" max="7423" width="9.140625" style="1075"/>
    <col min="7424" max="7424" width="4" style="1075" customWidth="1"/>
    <col min="7425" max="7425" width="15.140625" style="1075" customWidth="1"/>
    <col min="7426" max="7426" width="13.85546875" style="1075" customWidth="1"/>
    <col min="7427" max="7427" width="10.140625" style="1075" customWidth="1"/>
    <col min="7428" max="7428" width="9.140625" style="1075"/>
    <col min="7429" max="7429" width="3.42578125" style="1075" customWidth="1"/>
    <col min="7430" max="7430" width="19.5703125" style="1075" customWidth="1"/>
    <col min="7431" max="7431" width="12.28515625" style="1075" customWidth="1"/>
    <col min="7432" max="7432" width="10.42578125" style="1075" customWidth="1"/>
    <col min="7433" max="7433" width="9.140625" style="1075"/>
    <col min="7434" max="7434" width="3.5703125" style="1075" customWidth="1"/>
    <col min="7435" max="7435" width="16.42578125" style="1075" customWidth="1"/>
    <col min="7436" max="7436" width="11.7109375" style="1075" customWidth="1"/>
    <col min="7437" max="7437" width="10.140625" style="1075" customWidth="1"/>
    <col min="7438" max="7438" width="15.85546875" style="1075" customWidth="1"/>
    <col min="7439" max="7439" width="3.85546875" style="1075" customWidth="1"/>
    <col min="7440" max="7440" width="16.42578125" style="1075" customWidth="1"/>
    <col min="7441" max="7441" width="11.28515625" style="1075" customWidth="1"/>
    <col min="7442" max="7442" width="10.28515625" style="1075" customWidth="1"/>
    <col min="7443" max="7443" width="10" style="1075" customWidth="1"/>
    <col min="7444" max="7679" width="9.140625" style="1075"/>
    <col min="7680" max="7680" width="4" style="1075" customWidth="1"/>
    <col min="7681" max="7681" width="15.140625" style="1075" customWidth="1"/>
    <col min="7682" max="7682" width="13.85546875" style="1075" customWidth="1"/>
    <col min="7683" max="7683" width="10.140625" style="1075" customWidth="1"/>
    <col min="7684" max="7684" width="9.140625" style="1075"/>
    <col min="7685" max="7685" width="3.42578125" style="1075" customWidth="1"/>
    <col min="7686" max="7686" width="19.5703125" style="1075" customWidth="1"/>
    <col min="7687" max="7687" width="12.28515625" style="1075" customWidth="1"/>
    <col min="7688" max="7688" width="10.42578125" style="1075" customWidth="1"/>
    <col min="7689" max="7689" width="9.140625" style="1075"/>
    <col min="7690" max="7690" width="3.5703125" style="1075" customWidth="1"/>
    <col min="7691" max="7691" width="16.42578125" style="1075" customWidth="1"/>
    <col min="7692" max="7692" width="11.7109375" style="1075" customWidth="1"/>
    <col min="7693" max="7693" width="10.140625" style="1075" customWidth="1"/>
    <col min="7694" max="7694" width="15.85546875" style="1075" customWidth="1"/>
    <col min="7695" max="7695" width="3.85546875" style="1075" customWidth="1"/>
    <col min="7696" max="7696" width="16.42578125" style="1075" customWidth="1"/>
    <col min="7697" max="7697" width="11.28515625" style="1075" customWidth="1"/>
    <col min="7698" max="7698" width="10.28515625" style="1075" customWidth="1"/>
    <col min="7699" max="7699" width="10" style="1075" customWidth="1"/>
    <col min="7700" max="7935" width="9.140625" style="1075"/>
    <col min="7936" max="7936" width="4" style="1075" customWidth="1"/>
    <col min="7937" max="7937" width="15.140625" style="1075" customWidth="1"/>
    <col min="7938" max="7938" width="13.85546875" style="1075" customWidth="1"/>
    <col min="7939" max="7939" width="10.140625" style="1075" customWidth="1"/>
    <col min="7940" max="7940" width="9.140625" style="1075"/>
    <col min="7941" max="7941" width="3.42578125" style="1075" customWidth="1"/>
    <col min="7942" max="7942" width="19.5703125" style="1075" customWidth="1"/>
    <col min="7943" max="7943" width="12.28515625" style="1075" customWidth="1"/>
    <col min="7944" max="7944" width="10.42578125" style="1075" customWidth="1"/>
    <col min="7945" max="7945" width="9.140625" style="1075"/>
    <col min="7946" max="7946" width="3.5703125" style="1075" customWidth="1"/>
    <col min="7947" max="7947" width="16.42578125" style="1075" customWidth="1"/>
    <col min="7948" max="7948" width="11.7109375" style="1075" customWidth="1"/>
    <col min="7949" max="7949" width="10.140625" style="1075" customWidth="1"/>
    <col min="7950" max="7950" width="15.85546875" style="1075" customWidth="1"/>
    <col min="7951" max="7951" width="3.85546875" style="1075" customWidth="1"/>
    <col min="7952" max="7952" width="16.42578125" style="1075" customWidth="1"/>
    <col min="7953" max="7953" width="11.28515625" style="1075" customWidth="1"/>
    <col min="7954" max="7954" width="10.28515625" style="1075" customWidth="1"/>
    <col min="7955" max="7955" width="10" style="1075" customWidth="1"/>
    <col min="7956" max="8191" width="9.140625" style="1075"/>
    <col min="8192" max="8192" width="4" style="1075" customWidth="1"/>
    <col min="8193" max="8193" width="15.140625" style="1075" customWidth="1"/>
    <col min="8194" max="8194" width="13.85546875" style="1075" customWidth="1"/>
    <col min="8195" max="8195" width="10.140625" style="1075" customWidth="1"/>
    <col min="8196" max="8196" width="9.140625" style="1075"/>
    <col min="8197" max="8197" width="3.42578125" style="1075" customWidth="1"/>
    <col min="8198" max="8198" width="19.5703125" style="1075" customWidth="1"/>
    <col min="8199" max="8199" width="12.28515625" style="1075" customWidth="1"/>
    <col min="8200" max="8200" width="10.42578125" style="1075" customWidth="1"/>
    <col min="8201" max="8201" width="9.140625" style="1075"/>
    <col min="8202" max="8202" width="3.5703125" style="1075" customWidth="1"/>
    <col min="8203" max="8203" width="16.42578125" style="1075" customWidth="1"/>
    <col min="8204" max="8204" width="11.7109375" style="1075" customWidth="1"/>
    <col min="8205" max="8205" width="10.140625" style="1075" customWidth="1"/>
    <col min="8206" max="8206" width="15.85546875" style="1075" customWidth="1"/>
    <col min="8207" max="8207" width="3.85546875" style="1075" customWidth="1"/>
    <col min="8208" max="8208" width="16.42578125" style="1075" customWidth="1"/>
    <col min="8209" max="8209" width="11.28515625" style="1075" customWidth="1"/>
    <col min="8210" max="8210" width="10.28515625" style="1075" customWidth="1"/>
    <col min="8211" max="8211" width="10" style="1075" customWidth="1"/>
    <col min="8212" max="8447" width="9.140625" style="1075"/>
    <col min="8448" max="8448" width="4" style="1075" customWidth="1"/>
    <col min="8449" max="8449" width="15.140625" style="1075" customWidth="1"/>
    <col min="8450" max="8450" width="13.85546875" style="1075" customWidth="1"/>
    <col min="8451" max="8451" width="10.140625" style="1075" customWidth="1"/>
    <col min="8452" max="8452" width="9.140625" style="1075"/>
    <col min="8453" max="8453" width="3.42578125" style="1075" customWidth="1"/>
    <col min="8454" max="8454" width="19.5703125" style="1075" customWidth="1"/>
    <col min="8455" max="8455" width="12.28515625" style="1075" customWidth="1"/>
    <col min="8456" max="8456" width="10.42578125" style="1075" customWidth="1"/>
    <col min="8457" max="8457" width="9.140625" style="1075"/>
    <col min="8458" max="8458" width="3.5703125" style="1075" customWidth="1"/>
    <col min="8459" max="8459" width="16.42578125" style="1075" customWidth="1"/>
    <col min="8460" max="8460" width="11.7109375" style="1075" customWidth="1"/>
    <col min="8461" max="8461" width="10.140625" style="1075" customWidth="1"/>
    <col min="8462" max="8462" width="15.85546875" style="1075" customWidth="1"/>
    <col min="8463" max="8463" width="3.85546875" style="1075" customWidth="1"/>
    <col min="8464" max="8464" width="16.42578125" style="1075" customWidth="1"/>
    <col min="8465" max="8465" width="11.28515625" style="1075" customWidth="1"/>
    <col min="8466" max="8466" width="10.28515625" style="1075" customWidth="1"/>
    <col min="8467" max="8467" width="10" style="1075" customWidth="1"/>
    <col min="8468" max="8703" width="9.140625" style="1075"/>
    <col min="8704" max="8704" width="4" style="1075" customWidth="1"/>
    <col min="8705" max="8705" width="15.140625" style="1075" customWidth="1"/>
    <col min="8706" max="8706" width="13.85546875" style="1075" customWidth="1"/>
    <col min="8707" max="8707" width="10.140625" style="1075" customWidth="1"/>
    <col min="8708" max="8708" width="9.140625" style="1075"/>
    <col min="8709" max="8709" width="3.42578125" style="1075" customWidth="1"/>
    <col min="8710" max="8710" width="19.5703125" style="1075" customWidth="1"/>
    <col min="8711" max="8711" width="12.28515625" style="1075" customWidth="1"/>
    <col min="8712" max="8712" width="10.42578125" style="1075" customWidth="1"/>
    <col min="8713" max="8713" width="9.140625" style="1075"/>
    <col min="8714" max="8714" width="3.5703125" style="1075" customWidth="1"/>
    <col min="8715" max="8715" width="16.42578125" style="1075" customWidth="1"/>
    <col min="8716" max="8716" width="11.7109375" style="1075" customWidth="1"/>
    <col min="8717" max="8717" width="10.140625" style="1075" customWidth="1"/>
    <col min="8718" max="8718" width="15.85546875" style="1075" customWidth="1"/>
    <col min="8719" max="8719" width="3.85546875" style="1075" customWidth="1"/>
    <col min="8720" max="8720" width="16.42578125" style="1075" customWidth="1"/>
    <col min="8721" max="8721" width="11.28515625" style="1075" customWidth="1"/>
    <col min="8722" max="8722" width="10.28515625" style="1075" customWidth="1"/>
    <col min="8723" max="8723" width="10" style="1075" customWidth="1"/>
    <col min="8724" max="8959" width="9.140625" style="1075"/>
    <col min="8960" max="8960" width="4" style="1075" customWidth="1"/>
    <col min="8961" max="8961" width="15.140625" style="1075" customWidth="1"/>
    <col min="8962" max="8962" width="13.85546875" style="1075" customWidth="1"/>
    <col min="8963" max="8963" width="10.140625" style="1075" customWidth="1"/>
    <col min="8964" max="8964" width="9.140625" style="1075"/>
    <col min="8965" max="8965" width="3.42578125" style="1075" customWidth="1"/>
    <col min="8966" max="8966" width="19.5703125" style="1075" customWidth="1"/>
    <col min="8967" max="8967" width="12.28515625" style="1075" customWidth="1"/>
    <col min="8968" max="8968" width="10.42578125" style="1075" customWidth="1"/>
    <col min="8969" max="8969" width="9.140625" style="1075"/>
    <col min="8970" max="8970" width="3.5703125" style="1075" customWidth="1"/>
    <col min="8971" max="8971" width="16.42578125" style="1075" customWidth="1"/>
    <col min="8972" max="8972" width="11.7109375" style="1075" customWidth="1"/>
    <col min="8973" max="8973" width="10.140625" style="1075" customWidth="1"/>
    <col min="8974" max="8974" width="15.85546875" style="1075" customWidth="1"/>
    <col min="8975" max="8975" width="3.85546875" style="1075" customWidth="1"/>
    <col min="8976" max="8976" width="16.42578125" style="1075" customWidth="1"/>
    <col min="8977" max="8977" width="11.28515625" style="1075" customWidth="1"/>
    <col min="8978" max="8978" width="10.28515625" style="1075" customWidth="1"/>
    <col min="8979" max="8979" width="10" style="1075" customWidth="1"/>
    <col min="8980" max="9215" width="9.140625" style="1075"/>
    <col min="9216" max="9216" width="4" style="1075" customWidth="1"/>
    <col min="9217" max="9217" width="15.140625" style="1075" customWidth="1"/>
    <col min="9218" max="9218" width="13.85546875" style="1075" customWidth="1"/>
    <col min="9219" max="9219" width="10.140625" style="1075" customWidth="1"/>
    <col min="9220" max="9220" width="9.140625" style="1075"/>
    <col min="9221" max="9221" width="3.42578125" style="1075" customWidth="1"/>
    <col min="9222" max="9222" width="19.5703125" style="1075" customWidth="1"/>
    <col min="9223" max="9223" width="12.28515625" style="1075" customWidth="1"/>
    <col min="9224" max="9224" width="10.42578125" style="1075" customWidth="1"/>
    <col min="9225" max="9225" width="9.140625" style="1075"/>
    <col min="9226" max="9226" width="3.5703125" style="1075" customWidth="1"/>
    <col min="9227" max="9227" width="16.42578125" style="1075" customWidth="1"/>
    <col min="9228" max="9228" width="11.7109375" style="1075" customWidth="1"/>
    <col min="9229" max="9229" width="10.140625" style="1075" customWidth="1"/>
    <col min="9230" max="9230" width="15.85546875" style="1075" customWidth="1"/>
    <col min="9231" max="9231" width="3.85546875" style="1075" customWidth="1"/>
    <col min="9232" max="9232" width="16.42578125" style="1075" customWidth="1"/>
    <col min="9233" max="9233" width="11.28515625" style="1075" customWidth="1"/>
    <col min="9234" max="9234" width="10.28515625" style="1075" customWidth="1"/>
    <col min="9235" max="9235" width="10" style="1075" customWidth="1"/>
    <col min="9236" max="9471" width="9.140625" style="1075"/>
    <col min="9472" max="9472" width="4" style="1075" customWidth="1"/>
    <col min="9473" max="9473" width="15.140625" style="1075" customWidth="1"/>
    <col min="9474" max="9474" width="13.85546875" style="1075" customWidth="1"/>
    <col min="9475" max="9475" width="10.140625" style="1075" customWidth="1"/>
    <col min="9476" max="9476" width="9.140625" style="1075"/>
    <col min="9477" max="9477" width="3.42578125" style="1075" customWidth="1"/>
    <col min="9478" max="9478" width="19.5703125" style="1075" customWidth="1"/>
    <col min="9479" max="9479" width="12.28515625" style="1075" customWidth="1"/>
    <col min="9480" max="9480" width="10.42578125" style="1075" customWidth="1"/>
    <col min="9481" max="9481" width="9.140625" style="1075"/>
    <col min="9482" max="9482" width="3.5703125" style="1075" customWidth="1"/>
    <col min="9483" max="9483" width="16.42578125" style="1075" customWidth="1"/>
    <col min="9484" max="9484" width="11.7109375" style="1075" customWidth="1"/>
    <col min="9485" max="9485" width="10.140625" style="1075" customWidth="1"/>
    <col min="9486" max="9486" width="15.85546875" style="1075" customWidth="1"/>
    <col min="9487" max="9487" width="3.85546875" style="1075" customWidth="1"/>
    <col min="9488" max="9488" width="16.42578125" style="1075" customWidth="1"/>
    <col min="9489" max="9489" width="11.28515625" style="1075" customWidth="1"/>
    <col min="9490" max="9490" width="10.28515625" style="1075" customWidth="1"/>
    <col min="9491" max="9491" width="10" style="1075" customWidth="1"/>
    <col min="9492" max="9727" width="9.140625" style="1075"/>
    <col min="9728" max="9728" width="4" style="1075" customWidth="1"/>
    <col min="9729" max="9729" width="15.140625" style="1075" customWidth="1"/>
    <col min="9730" max="9730" width="13.85546875" style="1075" customWidth="1"/>
    <col min="9731" max="9731" width="10.140625" style="1075" customWidth="1"/>
    <col min="9732" max="9732" width="9.140625" style="1075"/>
    <col min="9733" max="9733" width="3.42578125" style="1075" customWidth="1"/>
    <col min="9734" max="9734" width="19.5703125" style="1075" customWidth="1"/>
    <col min="9735" max="9735" width="12.28515625" style="1075" customWidth="1"/>
    <col min="9736" max="9736" width="10.42578125" style="1075" customWidth="1"/>
    <col min="9737" max="9737" width="9.140625" style="1075"/>
    <col min="9738" max="9738" width="3.5703125" style="1075" customWidth="1"/>
    <col min="9739" max="9739" width="16.42578125" style="1075" customWidth="1"/>
    <col min="9740" max="9740" width="11.7109375" style="1075" customWidth="1"/>
    <col min="9741" max="9741" width="10.140625" style="1075" customWidth="1"/>
    <col min="9742" max="9742" width="15.85546875" style="1075" customWidth="1"/>
    <col min="9743" max="9743" width="3.85546875" style="1075" customWidth="1"/>
    <col min="9744" max="9744" width="16.42578125" style="1075" customWidth="1"/>
    <col min="9745" max="9745" width="11.28515625" style="1075" customWidth="1"/>
    <col min="9746" max="9746" width="10.28515625" style="1075" customWidth="1"/>
    <col min="9747" max="9747" width="10" style="1075" customWidth="1"/>
    <col min="9748" max="9983" width="9.140625" style="1075"/>
    <col min="9984" max="9984" width="4" style="1075" customWidth="1"/>
    <col min="9985" max="9985" width="15.140625" style="1075" customWidth="1"/>
    <col min="9986" max="9986" width="13.85546875" style="1075" customWidth="1"/>
    <col min="9987" max="9987" width="10.140625" style="1075" customWidth="1"/>
    <col min="9988" max="9988" width="9.140625" style="1075"/>
    <col min="9989" max="9989" width="3.42578125" style="1075" customWidth="1"/>
    <col min="9990" max="9990" width="19.5703125" style="1075" customWidth="1"/>
    <col min="9991" max="9991" width="12.28515625" style="1075" customWidth="1"/>
    <col min="9992" max="9992" width="10.42578125" style="1075" customWidth="1"/>
    <col min="9993" max="9993" width="9.140625" style="1075"/>
    <col min="9994" max="9994" width="3.5703125" style="1075" customWidth="1"/>
    <col min="9995" max="9995" width="16.42578125" style="1075" customWidth="1"/>
    <col min="9996" max="9996" width="11.7109375" style="1075" customWidth="1"/>
    <col min="9997" max="9997" width="10.140625" style="1075" customWidth="1"/>
    <col min="9998" max="9998" width="15.85546875" style="1075" customWidth="1"/>
    <col min="9999" max="9999" width="3.85546875" style="1075" customWidth="1"/>
    <col min="10000" max="10000" width="16.42578125" style="1075" customWidth="1"/>
    <col min="10001" max="10001" width="11.28515625" style="1075" customWidth="1"/>
    <col min="10002" max="10002" width="10.28515625" style="1075" customWidth="1"/>
    <col min="10003" max="10003" width="10" style="1075" customWidth="1"/>
    <col min="10004" max="10239" width="9.140625" style="1075"/>
    <col min="10240" max="10240" width="4" style="1075" customWidth="1"/>
    <col min="10241" max="10241" width="15.140625" style="1075" customWidth="1"/>
    <col min="10242" max="10242" width="13.85546875" style="1075" customWidth="1"/>
    <col min="10243" max="10243" width="10.140625" style="1075" customWidth="1"/>
    <col min="10244" max="10244" width="9.140625" style="1075"/>
    <col min="10245" max="10245" width="3.42578125" style="1075" customWidth="1"/>
    <col min="10246" max="10246" width="19.5703125" style="1075" customWidth="1"/>
    <col min="10247" max="10247" width="12.28515625" style="1075" customWidth="1"/>
    <col min="10248" max="10248" width="10.42578125" style="1075" customWidth="1"/>
    <col min="10249" max="10249" width="9.140625" style="1075"/>
    <col min="10250" max="10250" width="3.5703125" style="1075" customWidth="1"/>
    <col min="10251" max="10251" width="16.42578125" style="1075" customWidth="1"/>
    <col min="10252" max="10252" width="11.7109375" style="1075" customWidth="1"/>
    <col min="10253" max="10253" width="10.140625" style="1075" customWidth="1"/>
    <col min="10254" max="10254" width="15.85546875" style="1075" customWidth="1"/>
    <col min="10255" max="10255" width="3.85546875" style="1075" customWidth="1"/>
    <col min="10256" max="10256" width="16.42578125" style="1075" customWidth="1"/>
    <col min="10257" max="10257" width="11.28515625" style="1075" customWidth="1"/>
    <col min="10258" max="10258" width="10.28515625" style="1075" customWidth="1"/>
    <col min="10259" max="10259" width="10" style="1075" customWidth="1"/>
    <col min="10260" max="10495" width="9.140625" style="1075"/>
    <col min="10496" max="10496" width="4" style="1075" customWidth="1"/>
    <col min="10497" max="10497" width="15.140625" style="1075" customWidth="1"/>
    <col min="10498" max="10498" width="13.85546875" style="1075" customWidth="1"/>
    <col min="10499" max="10499" width="10.140625" style="1075" customWidth="1"/>
    <col min="10500" max="10500" width="9.140625" style="1075"/>
    <col min="10501" max="10501" width="3.42578125" style="1075" customWidth="1"/>
    <col min="10502" max="10502" width="19.5703125" style="1075" customWidth="1"/>
    <col min="10503" max="10503" width="12.28515625" style="1075" customWidth="1"/>
    <col min="10504" max="10504" width="10.42578125" style="1075" customWidth="1"/>
    <col min="10505" max="10505" width="9.140625" style="1075"/>
    <col min="10506" max="10506" width="3.5703125" style="1075" customWidth="1"/>
    <col min="10507" max="10507" width="16.42578125" style="1075" customWidth="1"/>
    <col min="10508" max="10508" width="11.7109375" style="1075" customWidth="1"/>
    <col min="10509" max="10509" width="10.140625" style="1075" customWidth="1"/>
    <col min="10510" max="10510" width="15.85546875" style="1075" customWidth="1"/>
    <col min="10511" max="10511" width="3.85546875" style="1075" customWidth="1"/>
    <col min="10512" max="10512" width="16.42578125" style="1075" customWidth="1"/>
    <col min="10513" max="10513" width="11.28515625" style="1075" customWidth="1"/>
    <col min="10514" max="10514" width="10.28515625" style="1075" customWidth="1"/>
    <col min="10515" max="10515" width="10" style="1075" customWidth="1"/>
    <col min="10516" max="10751" width="9.140625" style="1075"/>
    <col min="10752" max="10752" width="4" style="1075" customWidth="1"/>
    <col min="10753" max="10753" width="15.140625" style="1075" customWidth="1"/>
    <col min="10754" max="10754" width="13.85546875" style="1075" customWidth="1"/>
    <col min="10755" max="10755" width="10.140625" style="1075" customWidth="1"/>
    <col min="10756" max="10756" width="9.140625" style="1075"/>
    <col min="10757" max="10757" width="3.42578125" style="1075" customWidth="1"/>
    <col min="10758" max="10758" width="19.5703125" style="1075" customWidth="1"/>
    <col min="10759" max="10759" width="12.28515625" style="1075" customWidth="1"/>
    <col min="10760" max="10760" width="10.42578125" style="1075" customWidth="1"/>
    <col min="10761" max="10761" width="9.140625" style="1075"/>
    <col min="10762" max="10762" width="3.5703125" style="1075" customWidth="1"/>
    <col min="10763" max="10763" width="16.42578125" style="1075" customWidth="1"/>
    <col min="10764" max="10764" width="11.7109375" style="1075" customWidth="1"/>
    <col min="10765" max="10765" width="10.140625" style="1075" customWidth="1"/>
    <col min="10766" max="10766" width="15.85546875" style="1075" customWidth="1"/>
    <col min="10767" max="10767" width="3.85546875" style="1075" customWidth="1"/>
    <col min="10768" max="10768" width="16.42578125" style="1075" customWidth="1"/>
    <col min="10769" max="10769" width="11.28515625" style="1075" customWidth="1"/>
    <col min="10770" max="10770" width="10.28515625" style="1075" customWidth="1"/>
    <col min="10771" max="10771" width="10" style="1075" customWidth="1"/>
    <col min="10772" max="11007" width="9.140625" style="1075"/>
    <col min="11008" max="11008" width="4" style="1075" customWidth="1"/>
    <col min="11009" max="11009" width="15.140625" style="1075" customWidth="1"/>
    <col min="11010" max="11010" width="13.85546875" style="1075" customWidth="1"/>
    <col min="11011" max="11011" width="10.140625" style="1075" customWidth="1"/>
    <col min="11012" max="11012" width="9.140625" style="1075"/>
    <col min="11013" max="11013" width="3.42578125" style="1075" customWidth="1"/>
    <col min="11014" max="11014" width="19.5703125" style="1075" customWidth="1"/>
    <col min="11015" max="11015" width="12.28515625" style="1075" customWidth="1"/>
    <col min="11016" max="11016" width="10.42578125" style="1075" customWidth="1"/>
    <col min="11017" max="11017" width="9.140625" style="1075"/>
    <col min="11018" max="11018" width="3.5703125" style="1075" customWidth="1"/>
    <col min="11019" max="11019" width="16.42578125" style="1075" customWidth="1"/>
    <col min="11020" max="11020" width="11.7109375" style="1075" customWidth="1"/>
    <col min="11021" max="11021" width="10.140625" style="1075" customWidth="1"/>
    <col min="11022" max="11022" width="15.85546875" style="1075" customWidth="1"/>
    <col min="11023" max="11023" width="3.85546875" style="1075" customWidth="1"/>
    <col min="11024" max="11024" width="16.42578125" style="1075" customWidth="1"/>
    <col min="11025" max="11025" width="11.28515625" style="1075" customWidth="1"/>
    <col min="11026" max="11026" width="10.28515625" style="1075" customWidth="1"/>
    <col min="11027" max="11027" width="10" style="1075" customWidth="1"/>
    <col min="11028" max="11263" width="9.140625" style="1075"/>
    <col min="11264" max="11264" width="4" style="1075" customWidth="1"/>
    <col min="11265" max="11265" width="15.140625" style="1075" customWidth="1"/>
    <col min="11266" max="11266" width="13.85546875" style="1075" customWidth="1"/>
    <col min="11267" max="11267" width="10.140625" style="1075" customWidth="1"/>
    <col min="11268" max="11268" width="9.140625" style="1075"/>
    <col min="11269" max="11269" width="3.42578125" style="1075" customWidth="1"/>
    <col min="11270" max="11270" width="19.5703125" style="1075" customWidth="1"/>
    <col min="11271" max="11271" width="12.28515625" style="1075" customWidth="1"/>
    <col min="11272" max="11272" width="10.42578125" style="1075" customWidth="1"/>
    <col min="11273" max="11273" width="9.140625" style="1075"/>
    <col min="11274" max="11274" width="3.5703125" style="1075" customWidth="1"/>
    <col min="11275" max="11275" width="16.42578125" style="1075" customWidth="1"/>
    <col min="11276" max="11276" width="11.7109375" style="1075" customWidth="1"/>
    <col min="11277" max="11277" width="10.140625" style="1075" customWidth="1"/>
    <col min="11278" max="11278" width="15.85546875" style="1075" customWidth="1"/>
    <col min="11279" max="11279" width="3.85546875" style="1075" customWidth="1"/>
    <col min="11280" max="11280" width="16.42578125" style="1075" customWidth="1"/>
    <col min="11281" max="11281" width="11.28515625" style="1075" customWidth="1"/>
    <col min="11282" max="11282" width="10.28515625" style="1075" customWidth="1"/>
    <col min="11283" max="11283" width="10" style="1075" customWidth="1"/>
    <col min="11284" max="11519" width="9.140625" style="1075"/>
    <col min="11520" max="11520" width="4" style="1075" customWidth="1"/>
    <col min="11521" max="11521" width="15.140625" style="1075" customWidth="1"/>
    <col min="11522" max="11522" width="13.85546875" style="1075" customWidth="1"/>
    <col min="11523" max="11523" width="10.140625" style="1075" customWidth="1"/>
    <col min="11524" max="11524" width="9.140625" style="1075"/>
    <col min="11525" max="11525" width="3.42578125" style="1075" customWidth="1"/>
    <col min="11526" max="11526" width="19.5703125" style="1075" customWidth="1"/>
    <col min="11527" max="11527" width="12.28515625" style="1075" customWidth="1"/>
    <col min="11528" max="11528" width="10.42578125" style="1075" customWidth="1"/>
    <col min="11529" max="11529" width="9.140625" style="1075"/>
    <col min="11530" max="11530" width="3.5703125" style="1075" customWidth="1"/>
    <col min="11531" max="11531" width="16.42578125" style="1075" customWidth="1"/>
    <col min="11532" max="11532" width="11.7109375" style="1075" customWidth="1"/>
    <col min="11533" max="11533" width="10.140625" style="1075" customWidth="1"/>
    <col min="11534" max="11534" width="15.85546875" style="1075" customWidth="1"/>
    <col min="11535" max="11535" width="3.85546875" style="1075" customWidth="1"/>
    <col min="11536" max="11536" width="16.42578125" style="1075" customWidth="1"/>
    <col min="11537" max="11537" width="11.28515625" style="1075" customWidth="1"/>
    <col min="11538" max="11538" width="10.28515625" style="1075" customWidth="1"/>
    <col min="11539" max="11539" width="10" style="1075" customWidth="1"/>
    <col min="11540" max="11775" width="9.140625" style="1075"/>
    <col min="11776" max="11776" width="4" style="1075" customWidth="1"/>
    <col min="11777" max="11777" width="15.140625" style="1075" customWidth="1"/>
    <col min="11778" max="11778" width="13.85546875" style="1075" customWidth="1"/>
    <col min="11779" max="11779" width="10.140625" style="1075" customWidth="1"/>
    <col min="11780" max="11780" width="9.140625" style="1075"/>
    <col min="11781" max="11781" width="3.42578125" style="1075" customWidth="1"/>
    <col min="11782" max="11782" width="19.5703125" style="1075" customWidth="1"/>
    <col min="11783" max="11783" width="12.28515625" style="1075" customWidth="1"/>
    <col min="11784" max="11784" width="10.42578125" style="1075" customWidth="1"/>
    <col min="11785" max="11785" width="9.140625" style="1075"/>
    <col min="11786" max="11786" width="3.5703125" style="1075" customWidth="1"/>
    <col min="11787" max="11787" width="16.42578125" style="1075" customWidth="1"/>
    <col min="11788" max="11788" width="11.7109375" style="1075" customWidth="1"/>
    <col min="11789" max="11789" width="10.140625" style="1075" customWidth="1"/>
    <col min="11790" max="11790" width="15.85546875" style="1075" customWidth="1"/>
    <col min="11791" max="11791" width="3.85546875" style="1075" customWidth="1"/>
    <col min="11792" max="11792" width="16.42578125" style="1075" customWidth="1"/>
    <col min="11793" max="11793" width="11.28515625" style="1075" customWidth="1"/>
    <col min="11794" max="11794" width="10.28515625" style="1075" customWidth="1"/>
    <col min="11795" max="11795" width="10" style="1075" customWidth="1"/>
    <col min="11796" max="12031" width="9.140625" style="1075"/>
    <col min="12032" max="12032" width="4" style="1075" customWidth="1"/>
    <col min="12033" max="12033" width="15.140625" style="1075" customWidth="1"/>
    <col min="12034" max="12034" width="13.85546875" style="1075" customWidth="1"/>
    <col min="12035" max="12035" width="10.140625" style="1075" customWidth="1"/>
    <col min="12036" max="12036" width="9.140625" style="1075"/>
    <col min="12037" max="12037" width="3.42578125" style="1075" customWidth="1"/>
    <col min="12038" max="12038" width="19.5703125" style="1075" customWidth="1"/>
    <col min="12039" max="12039" width="12.28515625" style="1075" customWidth="1"/>
    <col min="12040" max="12040" width="10.42578125" style="1075" customWidth="1"/>
    <col min="12041" max="12041" width="9.140625" style="1075"/>
    <col min="12042" max="12042" width="3.5703125" style="1075" customWidth="1"/>
    <col min="12043" max="12043" width="16.42578125" style="1075" customWidth="1"/>
    <col min="12044" max="12044" width="11.7109375" style="1075" customWidth="1"/>
    <col min="12045" max="12045" width="10.140625" style="1075" customWidth="1"/>
    <col min="12046" max="12046" width="15.85546875" style="1075" customWidth="1"/>
    <col min="12047" max="12047" width="3.85546875" style="1075" customWidth="1"/>
    <col min="12048" max="12048" width="16.42578125" style="1075" customWidth="1"/>
    <col min="12049" max="12049" width="11.28515625" style="1075" customWidth="1"/>
    <col min="12050" max="12050" width="10.28515625" style="1075" customWidth="1"/>
    <col min="12051" max="12051" width="10" style="1075" customWidth="1"/>
    <col min="12052" max="12287" width="9.140625" style="1075"/>
    <col min="12288" max="12288" width="4" style="1075" customWidth="1"/>
    <col min="12289" max="12289" width="15.140625" style="1075" customWidth="1"/>
    <col min="12290" max="12290" width="13.85546875" style="1075" customWidth="1"/>
    <col min="12291" max="12291" width="10.140625" style="1075" customWidth="1"/>
    <col min="12292" max="12292" width="9.140625" style="1075"/>
    <col min="12293" max="12293" width="3.42578125" style="1075" customWidth="1"/>
    <col min="12294" max="12294" width="19.5703125" style="1075" customWidth="1"/>
    <col min="12295" max="12295" width="12.28515625" style="1075" customWidth="1"/>
    <col min="12296" max="12296" width="10.42578125" style="1075" customWidth="1"/>
    <col min="12297" max="12297" width="9.140625" style="1075"/>
    <col min="12298" max="12298" width="3.5703125" style="1075" customWidth="1"/>
    <col min="12299" max="12299" width="16.42578125" style="1075" customWidth="1"/>
    <col min="12300" max="12300" width="11.7109375" style="1075" customWidth="1"/>
    <col min="12301" max="12301" width="10.140625" style="1075" customWidth="1"/>
    <col min="12302" max="12302" width="15.85546875" style="1075" customWidth="1"/>
    <col min="12303" max="12303" width="3.85546875" style="1075" customWidth="1"/>
    <col min="12304" max="12304" width="16.42578125" style="1075" customWidth="1"/>
    <col min="12305" max="12305" width="11.28515625" style="1075" customWidth="1"/>
    <col min="12306" max="12306" width="10.28515625" style="1075" customWidth="1"/>
    <col min="12307" max="12307" width="10" style="1075" customWidth="1"/>
    <col min="12308" max="12543" width="9.140625" style="1075"/>
    <col min="12544" max="12544" width="4" style="1075" customWidth="1"/>
    <col min="12545" max="12545" width="15.140625" style="1075" customWidth="1"/>
    <col min="12546" max="12546" width="13.85546875" style="1075" customWidth="1"/>
    <col min="12547" max="12547" width="10.140625" style="1075" customWidth="1"/>
    <col min="12548" max="12548" width="9.140625" style="1075"/>
    <col min="12549" max="12549" width="3.42578125" style="1075" customWidth="1"/>
    <col min="12550" max="12550" width="19.5703125" style="1075" customWidth="1"/>
    <col min="12551" max="12551" width="12.28515625" style="1075" customWidth="1"/>
    <col min="12552" max="12552" width="10.42578125" style="1075" customWidth="1"/>
    <col min="12553" max="12553" width="9.140625" style="1075"/>
    <col min="12554" max="12554" width="3.5703125" style="1075" customWidth="1"/>
    <col min="12555" max="12555" width="16.42578125" style="1075" customWidth="1"/>
    <col min="12556" max="12556" width="11.7109375" style="1075" customWidth="1"/>
    <col min="12557" max="12557" width="10.140625" style="1075" customWidth="1"/>
    <col min="12558" max="12558" width="15.85546875" style="1075" customWidth="1"/>
    <col min="12559" max="12559" width="3.85546875" style="1075" customWidth="1"/>
    <col min="12560" max="12560" width="16.42578125" style="1075" customWidth="1"/>
    <col min="12561" max="12561" width="11.28515625" style="1075" customWidth="1"/>
    <col min="12562" max="12562" width="10.28515625" style="1075" customWidth="1"/>
    <col min="12563" max="12563" width="10" style="1075" customWidth="1"/>
    <col min="12564" max="12799" width="9.140625" style="1075"/>
    <col min="12800" max="12800" width="4" style="1075" customWidth="1"/>
    <col min="12801" max="12801" width="15.140625" style="1075" customWidth="1"/>
    <col min="12802" max="12802" width="13.85546875" style="1075" customWidth="1"/>
    <col min="12803" max="12803" width="10.140625" style="1075" customWidth="1"/>
    <col min="12804" max="12804" width="9.140625" style="1075"/>
    <col min="12805" max="12805" width="3.42578125" style="1075" customWidth="1"/>
    <col min="12806" max="12806" width="19.5703125" style="1075" customWidth="1"/>
    <col min="12807" max="12807" width="12.28515625" style="1075" customWidth="1"/>
    <col min="12808" max="12808" width="10.42578125" style="1075" customWidth="1"/>
    <col min="12809" max="12809" width="9.140625" style="1075"/>
    <col min="12810" max="12810" width="3.5703125" style="1075" customWidth="1"/>
    <col min="12811" max="12811" width="16.42578125" style="1075" customWidth="1"/>
    <col min="12812" max="12812" width="11.7109375" style="1075" customWidth="1"/>
    <col min="12813" max="12813" width="10.140625" style="1075" customWidth="1"/>
    <col min="12814" max="12814" width="15.85546875" style="1075" customWidth="1"/>
    <col min="12815" max="12815" width="3.85546875" style="1075" customWidth="1"/>
    <col min="12816" max="12816" width="16.42578125" style="1075" customWidth="1"/>
    <col min="12817" max="12817" width="11.28515625" style="1075" customWidth="1"/>
    <col min="12818" max="12818" width="10.28515625" style="1075" customWidth="1"/>
    <col min="12819" max="12819" width="10" style="1075" customWidth="1"/>
    <col min="12820" max="13055" width="9.140625" style="1075"/>
    <col min="13056" max="13056" width="4" style="1075" customWidth="1"/>
    <col min="13057" max="13057" width="15.140625" style="1075" customWidth="1"/>
    <col min="13058" max="13058" width="13.85546875" style="1075" customWidth="1"/>
    <col min="13059" max="13059" width="10.140625" style="1075" customWidth="1"/>
    <col min="13060" max="13060" width="9.140625" style="1075"/>
    <col min="13061" max="13061" width="3.42578125" style="1075" customWidth="1"/>
    <col min="13062" max="13062" width="19.5703125" style="1075" customWidth="1"/>
    <col min="13063" max="13063" width="12.28515625" style="1075" customWidth="1"/>
    <col min="13064" max="13064" width="10.42578125" style="1075" customWidth="1"/>
    <col min="13065" max="13065" width="9.140625" style="1075"/>
    <col min="13066" max="13066" width="3.5703125" style="1075" customWidth="1"/>
    <col min="13067" max="13067" width="16.42578125" style="1075" customWidth="1"/>
    <col min="13068" max="13068" width="11.7109375" style="1075" customWidth="1"/>
    <col min="13069" max="13069" width="10.140625" style="1075" customWidth="1"/>
    <col min="13070" max="13070" width="15.85546875" style="1075" customWidth="1"/>
    <col min="13071" max="13071" width="3.85546875" style="1075" customWidth="1"/>
    <col min="13072" max="13072" width="16.42578125" style="1075" customWidth="1"/>
    <col min="13073" max="13073" width="11.28515625" style="1075" customWidth="1"/>
    <col min="13074" max="13074" width="10.28515625" style="1075" customWidth="1"/>
    <col min="13075" max="13075" width="10" style="1075" customWidth="1"/>
    <col min="13076" max="13311" width="9.140625" style="1075"/>
    <col min="13312" max="13312" width="4" style="1075" customWidth="1"/>
    <col min="13313" max="13313" width="15.140625" style="1075" customWidth="1"/>
    <col min="13314" max="13314" width="13.85546875" style="1075" customWidth="1"/>
    <col min="13315" max="13315" width="10.140625" style="1075" customWidth="1"/>
    <col min="13316" max="13316" width="9.140625" style="1075"/>
    <col min="13317" max="13317" width="3.42578125" style="1075" customWidth="1"/>
    <col min="13318" max="13318" width="19.5703125" style="1075" customWidth="1"/>
    <col min="13319" max="13319" width="12.28515625" style="1075" customWidth="1"/>
    <col min="13320" max="13320" width="10.42578125" style="1075" customWidth="1"/>
    <col min="13321" max="13321" width="9.140625" style="1075"/>
    <col min="13322" max="13322" width="3.5703125" style="1075" customWidth="1"/>
    <col min="13323" max="13323" width="16.42578125" style="1075" customWidth="1"/>
    <col min="13324" max="13324" width="11.7109375" style="1075" customWidth="1"/>
    <col min="13325" max="13325" width="10.140625" style="1075" customWidth="1"/>
    <col min="13326" max="13326" width="15.85546875" style="1075" customWidth="1"/>
    <col min="13327" max="13327" width="3.85546875" style="1075" customWidth="1"/>
    <col min="13328" max="13328" width="16.42578125" style="1075" customWidth="1"/>
    <col min="13329" max="13329" width="11.28515625" style="1075" customWidth="1"/>
    <col min="13330" max="13330" width="10.28515625" style="1075" customWidth="1"/>
    <col min="13331" max="13331" width="10" style="1075" customWidth="1"/>
    <col min="13332" max="13567" width="9.140625" style="1075"/>
    <col min="13568" max="13568" width="4" style="1075" customWidth="1"/>
    <col min="13569" max="13569" width="15.140625" style="1075" customWidth="1"/>
    <col min="13570" max="13570" width="13.85546875" style="1075" customWidth="1"/>
    <col min="13571" max="13571" width="10.140625" style="1075" customWidth="1"/>
    <col min="13572" max="13572" width="9.140625" style="1075"/>
    <col min="13573" max="13573" width="3.42578125" style="1075" customWidth="1"/>
    <col min="13574" max="13574" width="19.5703125" style="1075" customWidth="1"/>
    <col min="13575" max="13575" width="12.28515625" style="1075" customWidth="1"/>
    <col min="13576" max="13576" width="10.42578125" style="1075" customWidth="1"/>
    <col min="13577" max="13577" width="9.140625" style="1075"/>
    <col min="13578" max="13578" width="3.5703125" style="1075" customWidth="1"/>
    <col min="13579" max="13579" width="16.42578125" style="1075" customWidth="1"/>
    <col min="13580" max="13580" width="11.7109375" style="1075" customWidth="1"/>
    <col min="13581" max="13581" width="10.140625" style="1075" customWidth="1"/>
    <col min="13582" max="13582" width="15.85546875" style="1075" customWidth="1"/>
    <col min="13583" max="13583" width="3.85546875" style="1075" customWidth="1"/>
    <col min="13584" max="13584" width="16.42578125" style="1075" customWidth="1"/>
    <col min="13585" max="13585" width="11.28515625" style="1075" customWidth="1"/>
    <col min="13586" max="13586" width="10.28515625" style="1075" customWidth="1"/>
    <col min="13587" max="13587" width="10" style="1075" customWidth="1"/>
    <col min="13588" max="13823" width="9.140625" style="1075"/>
    <col min="13824" max="13824" width="4" style="1075" customWidth="1"/>
    <col min="13825" max="13825" width="15.140625" style="1075" customWidth="1"/>
    <col min="13826" max="13826" width="13.85546875" style="1075" customWidth="1"/>
    <col min="13827" max="13827" width="10.140625" style="1075" customWidth="1"/>
    <col min="13828" max="13828" width="9.140625" style="1075"/>
    <col min="13829" max="13829" width="3.42578125" style="1075" customWidth="1"/>
    <col min="13830" max="13830" width="19.5703125" style="1075" customWidth="1"/>
    <col min="13831" max="13831" width="12.28515625" style="1075" customWidth="1"/>
    <col min="13832" max="13832" width="10.42578125" style="1075" customWidth="1"/>
    <col min="13833" max="13833" width="9.140625" style="1075"/>
    <col min="13834" max="13834" width="3.5703125" style="1075" customWidth="1"/>
    <col min="13835" max="13835" width="16.42578125" style="1075" customWidth="1"/>
    <col min="13836" max="13836" width="11.7109375" style="1075" customWidth="1"/>
    <col min="13837" max="13837" width="10.140625" style="1075" customWidth="1"/>
    <col min="13838" max="13838" width="15.85546875" style="1075" customWidth="1"/>
    <col min="13839" max="13839" width="3.85546875" style="1075" customWidth="1"/>
    <col min="13840" max="13840" width="16.42578125" style="1075" customWidth="1"/>
    <col min="13841" max="13841" width="11.28515625" style="1075" customWidth="1"/>
    <col min="13842" max="13842" width="10.28515625" style="1075" customWidth="1"/>
    <col min="13843" max="13843" width="10" style="1075" customWidth="1"/>
    <col min="13844" max="14079" width="9.140625" style="1075"/>
    <col min="14080" max="14080" width="4" style="1075" customWidth="1"/>
    <col min="14081" max="14081" width="15.140625" style="1075" customWidth="1"/>
    <col min="14082" max="14082" width="13.85546875" style="1075" customWidth="1"/>
    <col min="14083" max="14083" width="10.140625" style="1075" customWidth="1"/>
    <col min="14084" max="14084" width="9.140625" style="1075"/>
    <col min="14085" max="14085" width="3.42578125" style="1075" customWidth="1"/>
    <col min="14086" max="14086" width="19.5703125" style="1075" customWidth="1"/>
    <col min="14087" max="14087" width="12.28515625" style="1075" customWidth="1"/>
    <col min="14088" max="14088" width="10.42578125" style="1075" customWidth="1"/>
    <col min="14089" max="14089" width="9.140625" style="1075"/>
    <col min="14090" max="14090" width="3.5703125" style="1075" customWidth="1"/>
    <col min="14091" max="14091" width="16.42578125" style="1075" customWidth="1"/>
    <col min="14092" max="14092" width="11.7109375" style="1075" customWidth="1"/>
    <col min="14093" max="14093" width="10.140625" style="1075" customWidth="1"/>
    <col min="14094" max="14094" width="15.85546875" style="1075" customWidth="1"/>
    <col min="14095" max="14095" width="3.85546875" style="1075" customWidth="1"/>
    <col min="14096" max="14096" width="16.42578125" style="1075" customWidth="1"/>
    <col min="14097" max="14097" width="11.28515625" style="1075" customWidth="1"/>
    <col min="14098" max="14098" width="10.28515625" style="1075" customWidth="1"/>
    <col min="14099" max="14099" width="10" style="1075" customWidth="1"/>
    <col min="14100" max="14335" width="9.140625" style="1075"/>
    <col min="14336" max="14336" width="4" style="1075" customWidth="1"/>
    <col min="14337" max="14337" width="15.140625" style="1075" customWidth="1"/>
    <col min="14338" max="14338" width="13.85546875" style="1075" customWidth="1"/>
    <col min="14339" max="14339" width="10.140625" style="1075" customWidth="1"/>
    <col min="14340" max="14340" width="9.140625" style="1075"/>
    <col min="14341" max="14341" width="3.42578125" style="1075" customWidth="1"/>
    <col min="14342" max="14342" width="19.5703125" style="1075" customWidth="1"/>
    <col min="14343" max="14343" width="12.28515625" style="1075" customWidth="1"/>
    <col min="14344" max="14344" width="10.42578125" style="1075" customWidth="1"/>
    <col min="14345" max="14345" width="9.140625" style="1075"/>
    <col min="14346" max="14346" width="3.5703125" style="1075" customWidth="1"/>
    <col min="14347" max="14347" width="16.42578125" style="1075" customWidth="1"/>
    <col min="14348" max="14348" width="11.7109375" style="1075" customWidth="1"/>
    <col min="14349" max="14349" width="10.140625" style="1075" customWidth="1"/>
    <col min="14350" max="14350" width="15.85546875" style="1075" customWidth="1"/>
    <col min="14351" max="14351" width="3.85546875" style="1075" customWidth="1"/>
    <col min="14352" max="14352" width="16.42578125" style="1075" customWidth="1"/>
    <col min="14353" max="14353" width="11.28515625" style="1075" customWidth="1"/>
    <col min="14354" max="14354" width="10.28515625" style="1075" customWidth="1"/>
    <col min="14355" max="14355" width="10" style="1075" customWidth="1"/>
    <col min="14356" max="14591" width="9.140625" style="1075"/>
    <col min="14592" max="14592" width="4" style="1075" customWidth="1"/>
    <col min="14593" max="14593" width="15.140625" style="1075" customWidth="1"/>
    <col min="14594" max="14594" width="13.85546875" style="1075" customWidth="1"/>
    <col min="14595" max="14595" width="10.140625" style="1075" customWidth="1"/>
    <col min="14596" max="14596" width="9.140625" style="1075"/>
    <col min="14597" max="14597" width="3.42578125" style="1075" customWidth="1"/>
    <col min="14598" max="14598" width="19.5703125" style="1075" customWidth="1"/>
    <col min="14599" max="14599" width="12.28515625" style="1075" customWidth="1"/>
    <col min="14600" max="14600" width="10.42578125" style="1075" customWidth="1"/>
    <col min="14601" max="14601" width="9.140625" style="1075"/>
    <col min="14602" max="14602" width="3.5703125" style="1075" customWidth="1"/>
    <col min="14603" max="14603" width="16.42578125" style="1075" customWidth="1"/>
    <col min="14604" max="14604" width="11.7109375" style="1075" customWidth="1"/>
    <col min="14605" max="14605" width="10.140625" style="1075" customWidth="1"/>
    <col min="14606" max="14606" width="15.85546875" style="1075" customWidth="1"/>
    <col min="14607" max="14607" width="3.85546875" style="1075" customWidth="1"/>
    <col min="14608" max="14608" width="16.42578125" style="1075" customWidth="1"/>
    <col min="14609" max="14609" width="11.28515625" style="1075" customWidth="1"/>
    <col min="14610" max="14610" width="10.28515625" style="1075" customWidth="1"/>
    <col min="14611" max="14611" width="10" style="1075" customWidth="1"/>
    <col min="14612" max="14847" width="9.140625" style="1075"/>
    <col min="14848" max="14848" width="4" style="1075" customWidth="1"/>
    <col min="14849" max="14849" width="15.140625" style="1075" customWidth="1"/>
    <col min="14850" max="14850" width="13.85546875" style="1075" customWidth="1"/>
    <col min="14851" max="14851" width="10.140625" style="1075" customWidth="1"/>
    <col min="14852" max="14852" width="9.140625" style="1075"/>
    <col min="14853" max="14853" width="3.42578125" style="1075" customWidth="1"/>
    <col min="14854" max="14854" width="19.5703125" style="1075" customWidth="1"/>
    <col min="14855" max="14855" width="12.28515625" style="1075" customWidth="1"/>
    <col min="14856" max="14856" width="10.42578125" style="1075" customWidth="1"/>
    <col min="14857" max="14857" width="9.140625" style="1075"/>
    <col min="14858" max="14858" width="3.5703125" style="1075" customWidth="1"/>
    <col min="14859" max="14859" width="16.42578125" style="1075" customWidth="1"/>
    <col min="14860" max="14860" width="11.7109375" style="1075" customWidth="1"/>
    <col min="14861" max="14861" width="10.140625" style="1075" customWidth="1"/>
    <col min="14862" max="14862" width="15.85546875" style="1075" customWidth="1"/>
    <col min="14863" max="14863" width="3.85546875" style="1075" customWidth="1"/>
    <col min="14864" max="14864" width="16.42578125" style="1075" customWidth="1"/>
    <col min="14865" max="14865" width="11.28515625" style="1075" customWidth="1"/>
    <col min="14866" max="14866" width="10.28515625" style="1075" customWidth="1"/>
    <col min="14867" max="14867" width="10" style="1075" customWidth="1"/>
    <col min="14868" max="15103" width="9.140625" style="1075"/>
    <col min="15104" max="15104" width="4" style="1075" customWidth="1"/>
    <col min="15105" max="15105" width="15.140625" style="1075" customWidth="1"/>
    <col min="15106" max="15106" width="13.85546875" style="1075" customWidth="1"/>
    <col min="15107" max="15107" width="10.140625" style="1075" customWidth="1"/>
    <col min="15108" max="15108" width="9.140625" style="1075"/>
    <col min="15109" max="15109" width="3.42578125" style="1075" customWidth="1"/>
    <col min="15110" max="15110" width="19.5703125" style="1075" customWidth="1"/>
    <col min="15111" max="15111" width="12.28515625" style="1075" customWidth="1"/>
    <col min="15112" max="15112" width="10.42578125" style="1075" customWidth="1"/>
    <col min="15113" max="15113" width="9.140625" style="1075"/>
    <col min="15114" max="15114" width="3.5703125" style="1075" customWidth="1"/>
    <col min="15115" max="15115" width="16.42578125" style="1075" customWidth="1"/>
    <col min="15116" max="15116" width="11.7109375" style="1075" customWidth="1"/>
    <col min="15117" max="15117" width="10.140625" style="1075" customWidth="1"/>
    <col min="15118" max="15118" width="15.85546875" style="1075" customWidth="1"/>
    <col min="15119" max="15119" width="3.85546875" style="1075" customWidth="1"/>
    <col min="15120" max="15120" width="16.42578125" style="1075" customWidth="1"/>
    <col min="15121" max="15121" width="11.28515625" style="1075" customWidth="1"/>
    <col min="15122" max="15122" width="10.28515625" style="1075" customWidth="1"/>
    <col min="15123" max="15123" width="10" style="1075" customWidth="1"/>
    <col min="15124" max="15359" width="9.140625" style="1075"/>
    <col min="15360" max="15360" width="4" style="1075" customWidth="1"/>
    <col min="15361" max="15361" width="15.140625" style="1075" customWidth="1"/>
    <col min="15362" max="15362" width="13.85546875" style="1075" customWidth="1"/>
    <col min="15363" max="15363" width="10.140625" style="1075" customWidth="1"/>
    <col min="15364" max="15364" width="9.140625" style="1075"/>
    <col min="15365" max="15365" width="3.42578125" style="1075" customWidth="1"/>
    <col min="15366" max="15366" width="19.5703125" style="1075" customWidth="1"/>
    <col min="15367" max="15367" width="12.28515625" style="1075" customWidth="1"/>
    <col min="15368" max="15368" width="10.42578125" style="1075" customWidth="1"/>
    <col min="15369" max="15369" width="9.140625" style="1075"/>
    <col min="15370" max="15370" width="3.5703125" style="1075" customWidth="1"/>
    <col min="15371" max="15371" width="16.42578125" style="1075" customWidth="1"/>
    <col min="15372" max="15372" width="11.7109375" style="1075" customWidth="1"/>
    <col min="15373" max="15373" width="10.140625" style="1075" customWidth="1"/>
    <col min="15374" max="15374" width="15.85546875" style="1075" customWidth="1"/>
    <col min="15375" max="15375" width="3.85546875" style="1075" customWidth="1"/>
    <col min="15376" max="15376" width="16.42578125" style="1075" customWidth="1"/>
    <col min="15377" max="15377" width="11.28515625" style="1075" customWidth="1"/>
    <col min="15378" max="15378" width="10.28515625" style="1075" customWidth="1"/>
    <col min="15379" max="15379" width="10" style="1075" customWidth="1"/>
    <col min="15380" max="15615" width="9.140625" style="1075"/>
    <col min="15616" max="15616" width="4" style="1075" customWidth="1"/>
    <col min="15617" max="15617" width="15.140625" style="1075" customWidth="1"/>
    <col min="15618" max="15618" width="13.85546875" style="1075" customWidth="1"/>
    <col min="15619" max="15619" width="10.140625" style="1075" customWidth="1"/>
    <col min="15620" max="15620" width="9.140625" style="1075"/>
    <col min="15621" max="15621" width="3.42578125" style="1075" customWidth="1"/>
    <col min="15622" max="15622" width="19.5703125" style="1075" customWidth="1"/>
    <col min="15623" max="15623" width="12.28515625" style="1075" customWidth="1"/>
    <col min="15624" max="15624" width="10.42578125" style="1075" customWidth="1"/>
    <col min="15625" max="15625" width="9.140625" style="1075"/>
    <col min="15626" max="15626" width="3.5703125" style="1075" customWidth="1"/>
    <col min="15627" max="15627" width="16.42578125" style="1075" customWidth="1"/>
    <col min="15628" max="15628" width="11.7109375" style="1075" customWidth="1"/>
    <col min="15629" max="15629" width="10.140625" style="1075" customWidth="1"/>
    <col min="15630" max="15630" width="15.85546875" style="1075" customWidth="1"/>
    <col min="15631" max="15631" width="3.85546875" style="1075" customWidth="1"/>
    <col min="15632" max="15632" width="16.42578125" style="1075" customWidth="1"/>
    <col min="15633" max="15633" width="11.28515625" style="1075" customWidth="1"/>
    <col min="15634" max="15634" width="10.28515625" style="1075" customWidth="1"/>
    <col min="15635" max="15635" width="10" style="1075" customWidth="1"/>
    <col min="15636" max="15871" width="9.140625" style="1075"/>
    <col min="15872" max="15872" width="4" style="1075" customWidth="1"/>
    <col min="15873" max="15873" width="15.140625" style="1075" customWidth="1"/>
    <col min="15874" max="15874" width="13.85546875" style="1075" customWidth="1"/>
    <col min="15875" max="15875" width="10.140625" style="1075" customWidth="1"/>
    <col min="15876" max="15876" width="9.140625" style="1075"/>
    <col min="15877" max="15877" width="3.42578125" style="1075" customWidth="1"/>
    <col min="15878" max="15878" width="19.5703125" style="1075" customWidth="1"/>
    <col min="15879" max="15879" width="12.28515625" style="1075" customWidth="1"/>
    <col min="15880" max="15880" width="10.42578125" style="1075" customWidth="1"/>
    <col min="15881" max="15881" width="9.140625" style="1075"/>
    <col min="15882" max="15882" width="3.5703125" style="1075" customWidth="1"/>
    <col min="15883" max="15883" width="16.42578125" style="1075" customWidth="1"/>
    <col min="15884" max="15884" width="11.7109375" style="1075" customWidth="1"/>
    <col min="15885" max="15885" width="10.140625" style="1075" customWidth="1"/>
    <col min="15886" max="15886" width="15.85546875" style="1075" customWidth="1"/>
    <col min="15887" max="15887" width="3.85546875" style="1075" customWidth="1"/>
    <col min="15888" max="15888" width="16.42578125" style="1075" customWidth="1"/>
    <col min="15889" max="15889" width="11.28515625" style="1075" customWidth="1"/>
    <col min="15890" max="15890" width="10.28515625" style="1075" customWidth="1"/>
    <col min="15891" max="15891" width="10" style="1075" customWidth="1"/>
    <col min="15892" max="16127" width="9.140625" style="1075"/>
    <col min="16128" max="16128" width="4" style="1075" customWidth="1"/>
    <col min="16129" max="16129" width="15.140625" style="1075" customWidth="1"/>
    <col min="16130" max="16130" width="13.85546875" style="1075" customWidth="1"/>
    <col min="16131" max="16131" width="10.140625" style="1075" customWidth="1"/>
    <col min="16132" max="16132" width="9.140625" style="1075"/>
    <col min="16133" max="16133" width="3.42578125" style="1075" customWidth="1"/>
    <col min="16134" max="16134" width="19.5703125" style="1075" customWidth="1"/>
    <col min="16135" max="16135" width="12.28515625" style="1075" customWidth="1"/>
    <col min="16136" max="16136" width="10.42578125" style="1075" customWidth="1"/>
    <col min="16137" max="16137" width="9.140625" style="1075"/>
    <col min="16138" max="16138" width="3.5703125" style="1075" customWidth="1"/>
    <col min="16139" max="16139" width="16.42578125" style="1075" customWidth="1"/>
    <col min="16140" max="16140" width="11.7109375" style="1075" customWidth="1"/>
    <col min="16141" max="16141" width="10.140625" style="1075" customWidth="1"/>
    <col min="16142" max="16142" width="15.85546875" style="1075" customWidth="1"/>
    <col min="16143" max="16143" width="3.85546875" style="1075" customWidth="1"/>
    <col min="16144" max="16144" width="16.42578125" style="1075" customWidth="1"/>
    <col min="16145" max="16145" width="11.28515625" style="1075" customWidth="1"/>
    <col min="16146" max="16146" width="10.28515625" style="1075" customWidth="1"/>
    <col min="16147" max="16147" width="10" style="1075" customWidth="1"/>
    <col min="16148" max="16384" width="9.140625" style="1075"/>
  </cols>
  <sheetData>
    <row r="1" spans="1:27" ht="18.75">
      <c r="A1" s="1120" t="s">
        <v>223</v>
      </c>
    </row>
    <row r="2" spans="1:27" ht="18" customHeight="1">
      <c r="A2" s="1416" t="s">
        <v>467</v>
      </c>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row>
    <row r="3" spans="1:27" ht="18" customHeight="1">
      <c r="A3" s="1419" t="s">
        <v>460</v>
      </c>
      <c r="B3" s="1419"/>
      <c r="C3" s="1419"/>
      <c r="D3" s="1419"/>
      <c r="E3" s="1419"/>
      <c r="F3" s="1419"/>
      <c r="G3" s="1419"/>
      <c r="H3" s="1150"/>
      <c r="I3" s="1150"/>
      <c r="J3" s="1150"/>
      <c r="K3" s="1150"/>
      <c r="L3" s="1150"/>
      <c r="M3" s="1150"/>
      <c r="N3" s="1150"/>
      <c r="O3" s="1150"/>
      <c r="P3" s="1150"/>
      <c r="Q3" s="1150"/>
      <c r="R3" s="1150"/>
      <c r="S3" s="1150"/>
      <c r="T3" s="1150"/>
      <c r="U3" s="1150"/>
      <c r="V3" s="1150"/>
      <c r="W3" s="1150"/>
      <c r="X3" s="1150"/>
      <c r="Y3" s="1150"/>
      <c r="Z3" s="1150"/>
      <c r="AA3" s="1150"/>
    </row>
    <row r="5" spans="1:27" s="1152" customFormat="1" ht="15">
      <c r="A5" s="1123" t="s">
        <v>101</v>
      </c>
      <c r="B5" s="1123" t="s">
        <v>102</v>
      </c>
      <c r="C5" s="1124"/>
      <c r="D5" s="1124"/>
      <c r="E5" s="1124"/>
      <c r="F5" s="1123" t="s">
        <v>103</v>
      </c>
      <c r="G5" s="1125" t="s">
        <v>104</v>
      </c>
      <c r="H5" s="1124"/>
      <c r="I5" s="1124"/>
      <c r="J5" s="1124"/>
      <c r="K5" s="1151" t="s">
        <v>105</v>
      </c>
      <c r="L5" s="1127" t="s">
        <v>106</v>
      </c>
      <c r="M5" s="1124"/>
      <c r="N5" s="1128"/>
      <c r="O5" s="1124"/>
      <c r="P5" s="1123" t="s">
        <v>107</v>
      </c>
      <c r="Q5" s="1127" t="s">
        <v>108</v>
      </c>
      <c r="R5" s="1124"/>
      <c r="S5" s="1124"/>
    </row>
    <row r="6" spans="1:27" ht="4.5" customHeight="1" thickBot="1"/>
    <row r="7" spans="1:27" ht="30.75" thickBot="1">
      <c r="A7" s="1129" t="s">
        <v>109</v>
      </c>
      <c r="B7" s="1130" t="s">
        <v>110</v>
      </c>
      <c r="C7" s="1131" t="s">
        <v>111</v>
      </c>
      <c r="D7" s="1153" t="s">
        <v>112</v>
      </c>
      <c r="E7" s="1154"/>
      <c r="F7" s="1129" t="s">
        <v>109</v>
      </c>
      <c r="G7" s="1130" t="s">
        <v>110</v>
      </c>
      <c r="H7" s="1131" t="s">
        <v>111</v>
      </c>
      <c r="I7" s="1153" t="s">
        <v>112</v>
      </c>
      <c r="K7" s="1129" t="s">
        <v>109</v>
      </c>
      <c r="L7" s="1130" t="s">
        <v>110</v>
      </c>
      <c r="M7" s="1131" t="s">
        <v>113</v>
      </c>
      <c r="N7" s="1153" t="s">
        <v>112</v>
      </c>
      <c r="P7" s="1129" t="s">
        <v>109</v>
      </c>
      <c r="Q7" s="1130" t="s">
        <v>110</v>
      </c>
      <c r="R7" s="1131" t="s">
        <v>113</v>
      </c>
      <c r="S7" s="1153" t="s">
        <v>112</v>
      </c>
    </row>
    <row r="8" spans="1:27" ht="15.75">
      <c r="A8" s="1138" t="s">
        <v>129</v>
      </c>
      <c r="B8" s="1139">
        <v>43614.97</v>
      </c>
      <c r="C8" s="1139">
        <v>45811</v>
      </c>
      <c r="D8" s="1140">
        <v>2.7212728939757285</v>
      </c>
      <c r="E8" s="1155"/>
      <c r="F8" s="1138" t="s">
        <v>342</v>
      </c>
      <c r="G8" s="1139">
        <v>6917.857</v>
      </c>
      <c r="H8" s="1139">
        <v>20205</v>
      </c>
      <c r="I8" s="1140">
        <v>4.5505391296568671</v>
      </c>
      <c r="J8" s="1148"/>
      <c r="K8" s="1141" t="s">
        <v>117</v>
      </c>
      <c r="L8" s="1142">
        <v>22227.696</v>
      </c>
      <c r="M8" s="1142">
        <v>4766.8100000000004</v>
      </c>
      <c r="N8" s="1143">
        <v>4.6630127905244807</v>
      </c>
      <c r="O8" s="1148"/>
      <c r="P8" s="1141" t="s">
        <v>119</v>
      </c>
      <c r="Q8" s="1142">
        <v>7816.0990000000002</v>
      </c>
      <c r="R8" s="1142">
        <v>1504.4970000000001</v>
      </c>
      <c r="S8" s="1143">
        <v>5.1951575842291478</v>
      </c>
    </row>
    <row r="9" spans="1:27" ht="15.75">
      <c r="A9" s="1138" t="s">
        <v>127</v>
      </c>
      <c r="B9" s="1139">
        <v>36068.824999999997</v>
      </c>
      <c r="C9" s="1139">
        <v>26601</v>
      </c>
      <c r="D9" s="1140">
        <v>2.438303734390241</v>
      </c>
      <c r="E9" s="1156"/>
      <c r="F9" s="1138" t="s">
        <v>132</v>
      </c>
      <c r="G9" s="1139">
        <v>5484.0050000000001</v>
      </c>
      <c r="H9" s="1139">
        <v>27481</v>
      </c>
      <c r="I9" s="1140">
        <v>2.951156891192602</v>
      </c>
      <c r="J9" s="1148"/>
      <c r="K9" s="1138" t="s">
        <v>119</v>
      </c>
      <c r="L9" s="1139">
        <v>10919.285</v>
      </c>
      <c r="M9" s="1139">
        <v>1928.511</v>
      </c>
      <c r="N9" s="1140">
        <v>5.6620288917200892</v>
      </c>
      <c r="O9" s="1148"/>
      <c r="P9" s="1138" t="s">
        <v>131</v>
      </c>
      <c r="Q9" s="1139">
        <v>7804.4620000000004</v>
      </c>
      <c r="R9" s="1139">
        <v>1556.2170000000001</v>
      </c>
      <c r="S9" s="1140">
        <v>5.0150216839939414</v>
      </c>
    </row>
    <row r="10" spans="1:27" ht="15.75">
      <c r="A10" s="1138" t="s">
        <v>342</v>
      </c>
      <c r="B10" s="1139">
        <v>21333.569</v>
      </c>
      <c r="C10" s="1139">
        <v>48186</v>
      </c>
      <c r="D10" s="1140">
        <v>3.9597948527195324</v>
      </c>
      <c r="E10" s="1155"/>
      <c r="F10" s="1138" t="s">
        <v>114</v>
      </c>
      <c r="G10" s="1139">
        <v>2036.5519999999999</v>
      </c>
      <c r="H10" s="1139">
        <v>8460</v>
      </c>
      <c r="I10" s="1140">
        <v>3.4144555285438845</v>
      </c>
      <c r="J10" s="1148"/>
      <c r="K10" s="1138" t="s">
        <v>134</v>
      </c>
      <c r="L10" s="1139">
        <v>6729.4809999999998</v>
      </c>
      <c r="M10" s="1139">
        <v>1083.077</v>
      </c>
      <c r="N10" s="1140">
        <v>6.2132987774645754</v>
      </c>
      <c r="O10" s="1148"/>
      <c r="P10" s="1138" t="s">
        <v>342</v>
      </c>
      <c r="Q10" s="1139">
        <v>7044.9179999999997</v>
      </c>
      <c r="R10" s="1139">
        <v>1345.7940000000001</v>
      </c>
      <c r="S10" s="1140">
        <v>5.2347669851403698</v>
      </c>
    </row>
    <row r="11" spans="1:27" ht="15.75">
      <c r="A11" s="1138" t="s">
        <v>136</v>
      </c>
      <c r="B11" s="1139">
        <v>16752.59</v>
      </c>
      <c r="C11" s="1139">
        <v>28931</v>
      </c>
      <c r="D11" s="1140">
        <v>2.2710504675471648</v>
      </c>
      <c r="E11" s="1156"/>
      <c r="F11" s="1138" t="s">
        <v>129</v>
      </c>
      <c r="G11" s="1139">
        <v>1629.606</v>
      </c>
      <c r="H11" s="1139">
        <v>7717</v>
      </c>
      <c r="I11" s="1140">
        <v>2.9390177700266742</v>
      </c>
      <c r="J11" s="1148"/>
      <c r="K11" s="1138" t="s">
        <v>342</v>
      </c>
      <c r="L11" s="1139">
        <v>6018.848</v>
      </c>
      <c r="M11" s="1139">
        <v>863.18899999999996</v>
      </c>
      <c r="N11" s="1140">
        <v>6.9728043336974874</v>
      </c>
      <c r="O11" s="1148"/>
      <c r="P11" s="1138" t="s">
        <v>117</v>
      </c>
      <c r="Q11" s="1139">
        <v>6492.116</v>
      </c>
      <c r="R11" s="1139">
        <v>1900.194</v>
      </c>
      <c r="S11" s="1140">
        <v>3.4165543097178501</v>
      </c>
    </row>
    <row r="12" spans="1:27" ht="15.75">
      <c r="A12" s="1138" t="s">
        <v>132</v>
      </c>
      <c r="B12" s="1139">
        <v>16401.867999999999</v>
      </c>
      <c r="C12" s="1139">
        <v>40540</v>
      </c>
      <c r="D12" s="1140">
        <v>2.606608557570167</v>
      </c>
      <c r="E12" s="1156"/>
      <c r="F12" s="1138" t="s">
        <v>136</v>
      </c>
      <c r="G12" s="1139">
        <v>1076.0940000000001</v>
      </c>
      <c r="H12" s="1139">
        <v>8466</v>
      </c>
      <c r="I12" s="1140">
        <v>2.1928075673781122</v>
      </c>
      <c r="J12" s="1148"/>
      <c r="K12" s="1138" t="s">
        <v>135</v>
      </c>
      <c r="L12" s="1139">
        <v>4439.2879999999996</v>
      </c>
      <c r="M12" s="1139">
        <v>1180.6120000000001</v>
      </c>
      <c r="N12" s="1140">
        <v>3.7601582907847786</v>
      </c>
      <c r="O12" s="1148"/>
      <c r="P12" s="1138" t="s">
        <v>116</v>
      </c>
      <c r="Q12" s="1139">
        <v>3420.1860000000001</v>
      </c>
      <c r="R12" s="1139">
        <v>578.02099999999996</v>
      </c>
      <c r="S12" s="1140">
        <v>5.9170618368536791</v>
      </c>
    </row>
    <row r="13" spans="1:27" ht="15.75">
      <c r="A13" s="1138" t="s">
        <v>119</v>
      </c>
      <c r="B13" s="1139">
        <v>16137.754000000001</v>
      </c>
      <c r="C13" s="1139">
        <v>15468</v>
      </c>
      <c r="D13" s="1140">
        <v>2.5426567181487134</v>
      </c>
      <c r="E13" s="1156"/>
      <c r="F13" s="1138" t="s">
        <v>131</v>
      </c>
      <c r="G13" s="1139">
        <v>513.36900000000003</v>
      </c>
      <c r="H13" s="1139">
        <v>2270</v>
      </c>
      <c r="I13" s="1140">
        <v>3.5022888368888196</v>
      </c>
      <c r="J13" s="1148"/>
      <c r="K13" s="1138" t="s">
        <v>132</v>
      </c>
      <c r="L13" s="1139">
        <v>3401.8040000000001</v>
      </c>
      <c r="M13" s="1139">
        <v>779.27200000000005</v>
      </c>
      <c r="N13" s="1140">
        <v>4.3653615169029552</v>
      </c>
      <c r="O13" s="1148"/>
      <c r="P13" s="1138" t="s">
        <v>114</v>
      </c>
      <c r="Q13" s="1139">
        <v>1814.9960000000001</v>
      </c>
      <c r="R13" s="1139">
        <v>483.73</v>
      </c>
      <c r="S13" s="1140">
        <v>3.7520848407169289</v>
      </c>
    </row>
    <row r="14" spans="1:27" ht="15.75">
      <c r="A14" s="1138" t="s">
        <v>133</v>
      </c>
      <c r="B14" s="1139">
        <v>15533.165000000001</v>
      </c>
      <c r="C14" s="1139">
        <v>19611</v>
      </c>
      <c r="D14" s="1140">
        <v>2.5632374303607324</v>
      </c>
      <c r="E14" s="1156"/>
      <c r="F14" s="1138" t="s">
        <v>119</v>
      </c>
      <c r="G14" s="1139">
        <v>260.95999999999998</v>
      </c>
      <c r="H14" s="1139">
        <v>880</v>
      </c>
      <c r="I14" s="1140">
        <v>4.089897501802338</v>
      </c>
      <c r="J14" s="1148"/>
      <c r="K14" s="1138" t="s">
        <v>116</v>
      </c>
      <c r="L14" s="1139">
        <v>3289.4360000000001</v>
      </c>
      <c r="M14" s="1139">
        <v>712.45</v>
      </c>
      <c r="N14" s="1140">
        <v>4.6170762860551617</v>
      </c>
      <c r="O14" s="1148"/>
      <c r="P14" s="1138" t="s">
        <v>135</v>
      </c>
      <c r="Q14" s="1139">
        <v>1663.4480000000001</v>
      </c>
      <c r="R14" s="1139">
        <v>492.71600000000001</v>
      </c>
      <c r="S14" s="1140">
        <v>3.3760787147159825</v>
      </c>
    </row>
    <row r="15" spans="1:27" ht="16.5" thickBot="1">
      <c r="A15" s="1138" t="s">
        <v>117</v>
      </c>
      <c r="B15" s="1139">
        <v>6294.1750000000002</v>
      </c>
      <c r="C15" s="1139">
        <v>5224</v>
      </c>
      <c r="D15" s="1140">
        <v>2.9171450036590754</v>
      </c>
      <c r="E15" s="1156"/>
      <c r="F15" s="1138" t="s">
        <v>134</v>
      </c>
      <c r="G15" s="1139">
        <v>134.4</v>
      </c>
      <c r="H15" s="1139">
        <v>582</v>
      </c>
      <c r="I15" s="1140">
        <v>3.560264900662252</v>
      </c>
      <c r="J15" s="1148"/>
      <c r="K15" s="1138" t="s">
        <v>131</v>
      </c>
      <c r="L15" s="1139">
        <v>2441.884</v>
      </c>
      <c r="M15" s="1139">
        <v>506.96899999999999</v>
      </c>
      <c r="N15" s="1140">
        <v>4.8166337586716352</v>
      </c>
      <c r="O15" s="1148"/>
      <c r="P15" s="1157" t="s">
        <v>132</v>
      </c>
      <c r="Q15" s="1158">
        <v>1535.0820000000001</v>
      </c>
      <c r="R15" s="1158">
        <v>597.72299999999996</v>
      </c>
      <c r="S15" s="1159">
        <v>2.5682163811665273</v>
      </c>
      <c r="U15" s="1067"/>
      <c r="V15" s="1067"/>
      <c r="W15" s="1067"/>
      <c r="X15" s="1067"/>
    </row>
    <row r="16" spans="1:27" ht="16.5" thickBot="1">
      <c r="A16" s="1138" t="s">
        <v>128</v>
      </c>
      <c r="B16" s="1139">
        <v>4757.2870000000003</v>
      </c>
      <c r="C16" s="1139">
        <v>2795</v>
      </c>
      <c r="D16" s="1140">
        <v>3.606021396811248</v>
      </c>
      <c r="E16" s="1156"/>
      <c r="F16" s="1144" t="s">
        <v>232</v>
      </c>
      <c r="G16" s="1145">
        <v>18191.993999999999</v>
      </c>
      <c r="H16" s="1145">
        <v>76691</v>
      </c>
      <c r="I16" s="1146">
        <v>3.4252883215554486</v>
      </c>
      <c r="J16" s="1148"/>
      <c r="K16" s="1138" t="s">
        <v>128</v>
      </c>
      <c r="L16" s="1139">
        <v>2232.8389999999999</v>
      </c>
      <c r="M16" s="1139">
        <v>313.08800000000002</v>
      </c>
      <c r="N16" s="1140">
        <v>7.1316658575224849</v>
      </c>
      <c r="O16" s="1148"/>
      <c r="P16" s="1157" t="s">
        <v>115</v>
      </c>
      <c r="Q16" s="1158">
        <v>1312.857</v>
      </c>
      <c r="R16" s="1158">
        <v>445.83499999999998</v>
      </c>
      <c r="S16" s="1159">
        <v>2.9447149730281383</v>
      </c>
      <c r="U16" s="1067"/>
      <c r="V16" s="1067"/>
      <c r="W16" s="1067"/>
      <c r="X16" s="1067"/>
    </row>
    <row r="17" spans="1:24" ht="15.75">
      <c r="A17" s="1138" t="s">
        <v>114</v>
      </c>
      <c r="B17" s="1139">
        <v>3988.2420000000002</v>
      </c>
      <c r="C17" s="1139">
        <v>13987</v>
      </c>
      <c r="D17" s="1140">
        <v>3.6525740933914221</v>
      </c>
      <c r="E17" s="1155"/>
      <c r="F17"/>
      <c r="G17"/>
      <c r="H17"/>
      <c r="I17"/>
      <c r="J17" s="1148"/>
      <c r="K17" s="1138" t="s">
        <v>127</v>
      </c>
      <c r="L17" s="1139">
        <v>2052.86</v>
      </c>
      <c r="M17" s="1139">
        <v>444.39499999999998</v>
      </c>
      <c r="N17" s="1140">
        <v>4.6194489136916488</v>
      </c>
      <c r="O17" s="1148"/>
      <c r="P17" s="1138" t="s">
        <v>128</v>
      </c>
      <c r="Q17" s="1139">
        <v>1166.819</v>
      </c>
      <c r="R17" s="1139">
        <v>320.97399999999999</v>
      </c>
      <c r="S17" s="1140">
        <v>3.6352445992510298</v>
      </c>
      <c r="U17" s="1067"/>
      <c r="V17" s="1067"/>
      <c r="W17" s="1067"/>
      <c r="X17" s="1067"/>
    </row>
    <row r="18" spans="1:24" ht="15.75">
      <c r="A18" s="1138" t="s">
        <v>122</v>
      </c>
      <c r="B18" s="1139">
        <v>1591.721</v>
      </c>
      <c r="C18" s="1139">
        <v>677</v>
      </c>
      <c r="D18" s="1140">
        <v>3.6883044960248772</v>
      </c>
      <c r="E18" s="1160"/>
      <c r="F18"/>
      <c r="G18"/>
      <c r="H18"/>
      <c r="I18"/>
      <c r="K18" s="1157" t="s">
        <v>114</v>
      </c>
      <c r="L18" s="1158">
        <v>1660.675</v>
      </c>
      <c r="M18" s="1158">
        <v>474.16300000000001</v>
      </c>
      <c r="N18" s="1159">
        <v>3.502329367749065</v>
      </c>
      <c r="O18" s="1148"/>
      <c r="P18" s="1138" t="s">
        <v>410</v>
      </c>
      <c r="Q18" s="1139">
        <v>998.447</v>
      </c>
      <c r="R18" s="1139">
        <v>192.48099999999999</v>
      </c>
      <c r="S18" s="1140">
        <v>5.1872496506148664</v>
      </c>
      <c r="U18" s="1067"/>
      <c r="V18" s="1067"/>
      <c r="W18" s="1067"/>
      <c r="X18" s="1067"/>
    </row>
    <row r="19" spans="1:24" ht="15.75">
      <c r="A19" s="1138" t="s">
        <v>116</v>
      </c>
      <c r="B19" s="1139">
        <v>1317.6010000000001</v>
      </c>
      <c r="C19" s="1139">
        <v>1813</v>
      </c>
      <c r="D19" s="1140">
        <v>1.6588683796710719</v>
      </c>
      <c r="E19" s="1161"/>
      <c r="J19" s="1148"/>
      <c r="K19" s="1138" t="s">
        <v>456</v>
      </c>
      <c r="L19" s="1139">
        <v>1305.1690000000001</v>
      </c>
      <c r="M19" s="1139">
        <v>64.012</v>
      </c>
      <c r="N19" s="1140">
        <v>20.389442604511654</v>
      </c>
      <c r="O19" s="1148"/>
      <c r="P19" s="1138" t="s">
        <v>134</v>
      </c>
      <c r="Q19" s="1139">
        <v>919.55799999999999</v>
      </c>
      <c r="R19" s="1139">
        <v>167.8</v>
      </c>
      <c r="S19" s="1140">
        <v>5.480083432657926</v>
      </c>
      <c r="U19" s="1067"/>
      <c r="V19" s="1067"/>
      <c r="W19" s="1067"/>
      <c r="X19" s="1067"/>
    </row>
    <row r="20" spans="1:24" ht="15" customHeight="1">
      <c r="A20" s="1138" t="s">
        <v>134</v>
      </c>
      <c r="B20" s="1139">
        <v>1137.7550000000001</v>
      </c>
      <c r="C20" s="1139">
        <v>2038</v>
      </c>
      <c r="D20" s="1140">
        <v>3.3972571244296876</v>
      </c>
      <c r="E20" s="1161"/>
      <c r="F20" s="1067"/>
      <c r="G20" s="1067"/>
      <c r="H20" s="1067"/>
      <c r="J20" s="1148"/>
      <c r="K20" s="1138" t="s">
        <v>122</v>
      </c>
      <c r="L20" s="1139">
        <v>1197.2360000000001</v>
      </c>
      <c r="M20" s="1139">
        <v>297.89</v>
      </c>
      <c r="N20" s="1140">
        <v>4.0190540132263592</v>
      </c>
      <c r="O20" s="1148"/>
      <c r="P20" s="1138" t="s">
        <v>123</v>
      </c>
      <c r="Q20" s="1139">
        <v>827.15499999999997</v>
      </c>
      <c r="R20" s="1139">
        <v>293.62700000000001</v>
      </c>
      <c r="S20" s="1140">
        <v>2.8170263633793895</v>
      </c>
      <c r="U20" s="1067"/>
      <c r="V20" s="1067"/>
      <c r="W20" s="1067"/>
      <c r="X20" s="1067"/>
    </row>
    <row r="21" spans="1:24" ht="16.5" thickBot="1">
      <c r="A21" s="1138" t="s">
        <v>131</v>
      </c>
      <c r="B21" s="1139">
        <v>565.67399999999998</v>
      </c>
      <c r="C21" s="1139">
        <v>2301</v>
      </c>
      <c r="D21" s="1140">
        <v>3.4934105702604894</v>
      </c>
      <c r="E21" s="1162"/>
      <c r="F21" s="1067"/>
      <c r="G21" s="1067"/>
      <c r="H21" s="1067"/>
      <c r="J21" s="1148"/>
      <c r="K21" s="1138" t="s">
        <v>115</v>
      </c>
      <c r="L21" s="1139">
        <v>829.45500000000004</v>
      </c>
      <c r="M21" s="1139">
        <v>194.59200000000001</v>
      </c>
      <c r="N21" s="1140">
        <v>4.262533917118895</v>
      </c>
      <c r="P21" s="1138" t="s">
        <v>127</v>
      </c>
      <c r="Q21" s="1139">
        <v>563.28099999999995</v>
      </c>
      <c r="R21" s="1139">
        <v>109.608</v>
      </c>
      <c r="S21" s="1140">
        <v>5.1390500693380039</v>
      </c>
    </row>
    <row r="22" spans="1:24" ht="16.5" thickBot="1">
      <c r="A22" s="1144" t="s">
        <v>232</v>
      </c>
      <c r="B22" s="1145">
        <v>186914.28400000001</v>
      </c>
      <c r="C22" s="1145">
        <v>255617</v>
      </c>
      <c r="D22" s="1146">
        <v>2.7071950151327733</v>
      </c>
      <c r="E22" s="1067"/>
      <c r="F22" s="1067"/>
      <c r="G22" s="1067"/>
      <c r="H22" s="1067"/>
      <c r="I22" s="1067"/>
      <c r="J22" s="1067"/>
      <c r="K22" s="1138" t="s">
        <v>256</v>
      </c>
      <c r="L22" s="1139">
        <v>773.00400000000002</v>
      </c>
      <c r="M22" s="1139">
        <v>295.483</v>
      </c>
      <c r="N22" s="1140">
        <v>2.6160692831736512</v>
      </c>
      <c r="P22" s="1138" t="s">
        <v>332</v>
      </c>
      <c r="Q22" s="1139">
        <v>508.714</v>
      </c>
      <c r="R22" s="1139">
        <v>110.14</v>
      </c>
      <c r="S22" s="1140">
        <v>4.6187942618485565</v>
      </c>
    </row>
    <row r="23" spans="1:24" ht="15.75">
      <c r="A23"/>
      <c r="B23"/>
      <c r="C23"/>
      <c r="D23"/>
      <c r="E23" s="1067"/>
      <c r="F23" s="1067"/>
      <c r="G23" s="1067"/>
      <c r="H23" s="1067"/>
      <c r="I23" s="1067"/>
      <c r="J23" s="1067"/>
      <c r="K23" s="1138" t="s">
        <v>129</v>
      </c>
      <c r="L23" s="1139">
        <v>633.41</v>
      </c>
      <c r="M23" s="1139">
        <v>187.226</v>
      </c>
      <c r="N23" s="1140">
        <v>3.3831305481076344</v>
      </c>
      <c r="P23" s="1157" t="s">
        <v>256</v>
      </c>
      <c r="Q23" s="1158">
        <v>487.72800000000001</v>
      </c>
      <c r="R23" s="1158">
        <v>74.037000000000006</v>
      </c>
      <c r="S23" s="1159">
        <v>6.5876251063657358</v>
      </c>
    </row>
    <row r="24" spans="1:24" ht="16.5" thickBot="1">
      <c r="A24"/>
      <c r="B24"/>
      <c r="C24"/>
      <c r="D24"/>
      <c r="E24" s="1067"/>
      <c r="F24" s="1067"/>
      <c r="G24" s="1067"/>
      <c r="H24" s="1067"/>
      <c r="I24" s="1067"/>
      <c r="J24" s="1067"/>
      <c r="K24" s="1157" t="s">
        <v>377</v>
      </c>
      <c r="L24" s="1158">
        <v>599.28099999999995</v>
      </c>
      <c r="M24" s="1158">
        <v>26.681999999999999</v>
      </c>
      <c r="N24" s="1159">
        <v>22.460122929315641</v>
      </c>
      <c r="P24" s="1138" t="s">
        <v>347</v>
      </c>
      <c r="Q24" s="1139">
        <v>411.298</v>
      </c>
      <c r="R24" s="1139">
        <v>347.279</v>
      </c>
      <c r="S24" s="1140">
        <v>1.1843445759749367</v>
      </c>
    </row>
    <row r="25" spans="1:24" ht="16.5" thickBot="1">
      <c r="A25"/>
      <c r="B25"/>
      <c r="C25"/>
      <c r="D25"/>
      <c r="E25" s="1067"/>
      <c r="F25" s="1067"/>
      <c r="G25" s="1067"/>
      <c r="H25" s="1067"/>
      <c r="I25" s="1067"/>
      <c r="J25" s="1067"/>
      <c r="K25" s="1144" t="s">
        <v>232</v>
      </c>
      <c r="L25" s="1145">
        <v>72281.409</v>
      </c>
      <c r="M25" s="1145">
        <v>14362.022999999999</v>
      </c>
      <c r="N25" s="1146">
        <v>5.0328152935000876</v>
      </c>
      <c r="P25" s="1157" t="s">
        <v>124</v>
      </c>
      <c r="Q25" s="1158">
        <v>409.66399999999999</v>
      </c>
      <c r="R25" s="1158">
        <v>45.607999999999997</v>
      </c>
      <c r="S25" s="1159">
        <v>8.9822838098579201</v>
      </c>
    </row>
    <row r="26" spans="1:24" ht="16.5" thickBot="1">
      <c r="A26"/>
      <c r="B26"/>
      <c r="C26"/>
      <c r="D26"/>
      <c r="E26" s="1067"/>
      <c r="F26" s="1067"/>
      <c r="G26" s="1067"/>
      <c r="H26" s="1067"/>
      <c r="I26" s="1067"/>
      <c r="J26" s="1067"/>
      <c r="K26"/>
      <c r="L26"/>
      <c r="M26"/>
      <c r="N26"/>
      <c r="P26" s="1157" t="s">
        <v>136</v>
      </c>
      <c r="Q26" s="1158">
        <v>285.81900000000002</v>
      </c>
      <c r="R26" s="1158">
        <v>55.527999999999999</v>
      </c>
      <c r="S26" s="1159">
        <v>5.1472950583489414</v>
      </c>
    </row>
    <row r="27" spans="1:24" ht="16.5" thickBot="1">
      <c r="E27" s="1067"/>
      <c r="F27" s="1067"/>
      <c r="G27" s="1067"/>
      <c r="H27" s="1067"/>
      <c r="I27" s="1067"/>
      <c r="J27" s="1067"/>
      <c r="K27"/>
      <c r="L27"/>
      <c r="M27"/>
      <c r="N27"/>
      <c r="O27" s="1067"/>
      <c r="P27" s="1144" t="s">
        <v>232</v>
      </c>
      <c r="Q27" s="1145">
        <v>46039.623</v>
      </c>
      <c r="R27" s="1145">
        <v>10834.967000000001</v>
      </c>
      <c r="S27" s="1146">
        <v>4.2491705789228522</v>
      </c>
    </row>
    <row r="28" spans="1:24">
      <c r="A28" s="1067"/>
      <c r="B28" s="1067"/>
      <c r="C28" s="1067"/>
      <c r="D28" s="1067"/>
      <c r="E28" s="1067"/>
      <c r="F28" s="1067"/>
      <c r="G28" s="1067"/>
      <c r="H28" s="1067"/>
      <c r="I28" s="1067"/>
      <c r="J28" s="1067"/>
      <c r="K28"/>
      <c r="L28"/>
      <c r="M28"/>
      <c r="N28"/>
      <c r="O28" s="1067"/>
      <c r="P28"/>
      <c r="Q28"/>
      <c r="R28"/>
      <c r="S28"/>
    </row>
    <row r="29" spans="1:24">
      <c r="A29" s="1067"/>
      <c r="B29" s="1067"/>
      <c r="C29" s="1067"/>
      <c r="D29" s="1067"/>
      <c r="E29" s="1067"/>
      <c r="F29" s="1067"/>
      <c r="G29" s="1067"/>
      <c r="H29" s="1067"/>
      <c r="I29" s="1067"/>
      <c r="J29" s="1067"/>
      <c r="K29"/>
      <c r="L29"/>
      <c r="M29"/>
      <c r="N29"/>
      <c r="O29" s="1067"/>
      <c r="P29"/>
      <c r="Q29"/>
      <c r="R29"/>
      <c r="S29"/>
    </row>
    <row r="30" spans="1:24">
      <c r="A30"/>
      <c r="B30"/>
      <c r="C30"/>
      <c r="D30"/>
      <c r="E30"/>
      <c r="F30"/>
      <c r="G30"/>
      <c r="H30"/>
      <c r="I30"/>
      <c r="J30"/>
      <c r="K30"/>
      <c r="L30"/>
      <c r="M30"/>
      <c r="N30"/>
      <c r="O30" s="1067"/>
      <c r="P30"/>
      <c r="Q30"/>
      <c r="R30"/>
      <c r="S30"/>
    </row>
    <row r="31" spans="1:24">
      <c r="A31"/>
      <c r="B31"/>
      <c r="C31"/>
      <c r="D31"/>
      <c r="E31"/>
      <c r="F31"/>
      <c r="G31"/>
      <c r="H31"/>
      <c r="I31"/>
      <c r="J31"/>
      <c r="K31"/>
      <c r="O31" s="1067"/>
      <c r="P31"/>
      <c r="Q31"/>
      <c r="R31"/>
      <c r="S31"/>
    </row>
    <row r="32" spans="1:24">
      <c r="A32"/>
      <c r="B32"/>
      <c r="C32"/>
      <c r="D32"/>
      <c r="E32"/>
      <c r="F32"/>
      <c r="G32"/>
      <c r="H32"/>
      <c r="I32"/>
      <c r="J32"/>
      <c r="K32"/>
      <c r="L32"/>
      <c r="M32"/>
      <c r="N32"/>
      <c r="O32" s="1067"/>
      <c r="P32"/>
      <c r="Q32"/>
      <c r="R32"/>
      <c r="S32"/>
    </row>
    <row r="33" spans="1:19">
      <c r="A33"/>
      <c r="B33"/>
      <c r="C33"/>
      <c r="D33"/>
      <c r="E33"/>
      <c r="F33"/>
      <c r="G33"/>
      <c r="H33"/>
      <c r="I33"/>
      <c r="J33"/>
      <c r="K33"/>
      <c r="L33"/>
      <c r="M33"/>
      <c r="N33"/>
      <c r="O33" s="1067"/>
      <c r="P33"/>
      <c r="Q33"/>
      <c r="R33"/>
      <c r="S33"/>
    </row>
    <row r="34" spans="1:19">
      <c r="A34"/>
      <c r="B34"/>
      <c r="C34"/>
      <c r="D34"/>
      <c r="E34"/>
      <c r="F34"/>
      <c r="G34"/>
      <c r="H34"/>
      <c r="I34"/>
      <c r="J34"/>
      <c r="K34"/>
      <c r="L34"/>
      <c r="M34"/>
      <c r="N34"/>
      <c r="O34" s="1067"/>
      <c r="P34"/>
      <c r="Q34"/>
      <c r="R34"/>
      <c r="S34"/>
    </row>
    <row r="35" spans="1:19">
      <c r="A35"/>
      <c r="B35"/>
      <c r="C35"/>
      <c r="D35"/>
      <c r="E35"/>
      <c r="F35"/>
      <c r="G35"/>
      <c r="H35"/>
      <c r="I35"/>
      <c r="J35"/>
      <c r="K35"/>
      <c r="L35"/>
      <c r="M35"/>
      <c r="N35"/>
      <c r="O35" s="1067"/>
      <c r="P35"/>
      <c r="Q35"/>
      <c r="R35"/>
      <c r="S35"/>
    </row>
    <row r="36" spans="1:19">
      <c r="A36"/>
      <c r="B36"/>
      <c r="C36"/>
      <c r="D36"/>
      <c r="E36"/>
      <c r="F36"/>
      <c r="G36"/>
      <c r="H36"/>
      <c r="I36"/>
      <c r="J36"/>
      <c r="K36"/>
      <c r="L36"/>
      <c r="M36"/>
      <c r="N36"/>
      <c r="O36" s="1067"/>
    </row>
    <row r="37" spans="1:19">
      <c r="A37"/>
      <c r="B37"/>
      <c r="C37"/>
      <c r="D37"/>
      <c r="E37"/>
      <c r="F37"/>
      <c r="G37"/>
      <c r="H37"/>
      <c r="I37"/>
      <c r="J37"/>
      <c r="K37"/>
      <c r="L37"/>
      <c r="M37"/>
      <c r="N37"/>
      <c r="O37" s="1067"/>
    </row>
    <row r="38" spans="1:19">
      <c r="A38"/>
      <c r="B38"/>
      <c r="C38"/>
      <c r="D38"/>
      <c r="E38"/>
      <c r="F38"/>
      <c r="G38"/>
      <c r="H38"/>
      <c r="I38"/>
      <c r="J38"/>
      <c r="K38"/>
      <c r="L38"/>
      <c r="M38"/>
      <c r="N38"/>
      <c r="O38" s="1067"/>
    </row>
    <row r="39" spans="1:19">
      <c r="A39"/>
      <c r="B39"/>
      <c r="C39"/>
      <c r="D39"/>
      <c r="E39"/>
      <c r="F39"/>
      <c r="G39"/>
      <c r="H39"/>
      <c r="I39"/>
      <c r="J39"/>
      <c r="K39"/>
      <c r="L39"/>
      <c r="M39"/>
      <c r="N39"/>
      <c r="O39" s="1067"/>
    </row>
    <row r="40" spans="1:19">
      <c r="A40"/>
      <c r="B40"/>
      <c r="C40"/>
      <c r="D40"/>
      <c r="E40"/>
      <c r="F40"/>
      <c r="G40"/>
      <c r="H40"/>
      <c r="I40"/>
      <c r="J40"/>
      <c r="K40"/>
    </row>
    <row r="41" spans="1:19">
      <c r="A41"/>
      <c r="B41"/>
      <c r="C41"/>
      <c r="D41"/>
      <c r="E41"/>
      <c r="F41"/>
      <c r="G41"/>
      <c r="H41"/>
      <c r="I41"/>
      <c r="J41"/>
      <c r="K41"/>
      <c r="L41" s="1067"/>
    </row>
    <row r="42" spans="1:19">
      <c r="A42"/>
      <c r="B42"/>
      <c r="C42"/>
      <c r="D42"/>
      <c r="E42"/>
      <c r="F42"/>
      <c r="G42"/>
      <c r="H42"/>
      <c r="I42"/>
      <c r="J42"/>
      <c r="K42"/>
      <c r="L42" s="1067"/>
    </row>
    <row r="43" spans="1:19">
      <c r="A43"/>
      <c r="B43"/>
      <c r="C43"/>
      <c r="D43"/>
      <c r="E43"/>
      <c r="F43"/>
      <c r="G43"/>
      <c r="H43"/>
      <c r="I43"/>
      <c r="J43"/>
      <c r="K43"/>
      <c r="L43" s="1067"/>
    </row>
    <row r="44" spans="1:19">
      <c r="A44"/>
      <c r="B44"/>
      <c r="C44"/>
      <c r="D44"/>
      <c r="E44"/>
      <c r="F44"/>
      <c r="G44"/>
      <c r="H44"/>
      <c r="I44"/>
      <c r="J44"/>
      <c r="K44"/>
      <c r="L44" s="1067"/>
    </row>
    <row r="45" spans="1:19">
      <c r="A45"/>
      <c r="B45"/>
      <c r="C45"/>
      <c r="D45"/>
      <c r="E45"/>
      <c r="F45"/>
      <c r="G45"/>
      <c r="H45"/>
      <c r="I45"/>
      <c r="J45"/>
      <c r="K45"/>
      <c r="L45" s="1067"/>
    </row>
    <row r="46" spans="1:19">
      <c r="A46"/>
      <c r="B46"/>
      <c r="C46"/>
      <c r="D46"/>
      <c r="E46"/>
      <c r="F46"/>
      <c r="G46"/>
      <c r="H46"/>
      <c r="I46"/>
      <c r="J46"/>
      <c r="K46"/>
      <c r="L46" s="1067"/>
    </row>
    <row r="47" spans="1:19">
      <c r="A47"/>
      <c r="B47"/>
      <c r="C47"/>
      <c r="D47"/>
      <c r="E47"/>
      <c r="F47"/>
      <c r="G47"/>
      <c r="H47"/>
      <c r="I47"/>
      <c r="J47"/>
      <c r="K47"/>
      <c r="L47" s="1067"/>
    </row>
    <row r="48" spans="1:19">
      <c r="A48"/>
      <c r="B48"/>
      <c r="C48"/>
      <c r="D48"/>
      <c r="E48"/>
      <c r="F48"/>
      <c r="G48"/>
      <c r="H48"/>
      <c r="I48"/>
      <c r="J48"/>
      <c r="K48"/>
      <c r="L48" s="1067"/>
    </row>
    <row r="49" spans="1:12">
      <c r="A49"/>
      <c r="B49"/>
      <c r="C49"/>
      <c r="D49"/>
      <c r="E49"/>
      <c r="F49"/>
      <c r="G49"/>
      <c r="H49"/>
      <c r="I49"/>
      <c r="J49"/>
      <c r="K49"/>
      <c r="L49" s="1067"/>
    </row>
    <row r="50" spans="1:12">
      <c r="A50"/>
      <c r="B50"/>
      <c r="C50"/>
      <c r="D50"/>
      <c r="E50"/>
      <c r="F50"/>
      <c r="G50"/>
      <c r="H50"/>
      <c r="I50"/>
      <c r="J50"/>
      <c r="K50"/>
      <c r="L50" s="1067"/>
    </row>
    <row r="51" spans="1:12">
      <c r="A51"/>
      <c r="B51"/>
      <c r="C51"/>
      <c r="D51"/>
      <c r="E51"/>
      <c r="F51"/>
      <c r="G51"/>
      <c r="H51"/>
      <c r="I51"/>
      <c r="J51"/>
      <c r="K51"/>
      <c r="L51" s="1067"/>
    </row>
    <row r="52" spans="1:12">
      <c r="A52"/>
      <c r="B52"/>
      <c r="C52"/>
      <c r="D52"/>
      <c r="E52"/>
      <c r="F52"/>
      <c r="G52"/>
      <c r="H52"/>
      <c r="I52"/>
      <c r="J52"/>
      <c r="K52"/>
      <c r="L52" s="1067"/>
    </row>
    <row r="53" spans="1:12">
      <c r="A53"/>
      <c r="B53"/>
      <c r="C53"/>
      <c r="D53"/>
      <c r="E53"/>
      <c r="F53"/>
      <c r="G53"/>
      <c r="H53"/>
      <c r="I53"/>
      <c r="J53"/>
      <c r="K53"/>
      <c r="L53" s="1067"/>
    </row>
    <row r="54" spans="1:12">
      <c r="A54"/>
      <c r="B54"/>
      <c r="C54"/>
      <c r="D54"/>
      <c r="E54"/>
      <c r="F54"/>
      <c r="G54"/>
      <c r="H54"/>
      <c r="I54"/>
      <c r="J54"/>
      <c r="K54"/>
      <c r="L54" s="1067"/>
    </row>
    <row r="55" spans="1:12">
      <c r="A55"/>
      <c r="B55"/>
      <c r="C55"/>
      <c r="D55"/>
      <c r="E55"/>
      <c r="F55"/>
      <c r="G55"/>
      <c r="H55"/>
      <c r="I55"/>
      <c r="J55"/>
      <c r="K55"/>
      <c r="L55" s="1067"/>
    </row>
    <row r="56" spans="1:12">
      <c r="A56"/>
      <c r="B56"/>
      <c r="C56"/>
      <c r="D56"/>
      <c r="E56"/>
      <c r="F56"/>
      <c r="G56"/>
      <c r="H56"/>
      <c r="I56"/>
      <c r="J56"/>
      <c r="K56"/>
      <c r="L56" s="1067"/>
    </row>
    <row r="57" spans="1:12">
      <c r="A57"/>
      <c r="B57"/>
      <c r="C57"/>
      <c r="D57"/>
      <c r="E57"/>
      <c r="F57"/>
      <c r="G57"/>
      <c r="H57"/>
      <c r="I57"/>
      <c r="J57"/>
      <c r="K57"/>
      <c r="L57" s="1067"/>
    </row>
    <row r="58" spans="1:12">
      <c r="A58"/>
      <c r="B58"/>
      <c r="C58"/>
      <c r="D58"/>
      <c r="E58"/>
      <c r="F58"/>
      <c r="G58"/>
      <c r="H58"/>
      <c r="I58"/>
      <c r="J58"/>
      <c r="K58"/>
      <c r="L58" s="1067"/>
    </row>
    <row r="59" spans="1:12">
      <c r="A59"/>
      <c r="B59"/>
      <c r="C59"/>
      <c r="D59"/>
      <c r="E59"/>
      <c r="F59"/>
      <c r="G59"/>
      <c r="H59"/>
      <c r="I59"/>
      <c r="J59"/>
      <c r="K59"/>
      <c r="L59" s="1067"/>
    </row>
    <row r="60" spans="1:12">
      <c r="A60"/>
      <c r="B60"/>
      <c r="C60"/>
      <c r="D60"/>
      <c r="E60"/>
      <c r="F60"/>
      <c r="G60"/>
      <c r="H60"/>
      <c r="I60"/>
      <c r="J60"/>
      <c r="K60"/>
      <c r="L60" s="1067"/>
    </row>
    <row r="61" spans="1:12">
      <c r="A61"/>
      <c r="B61"/>
      <c r="C61"/>
      <c r="D61"/>
      <c r="E61"/>
      <c r="F61"/>
      <c r="G61"/>
      <c r="H61"/>
      <c r="I61"/>
      <c r="J61"/>
      <c r="K61"/>
      <c r="L61" s="1067"/>
    </row>
    <row r="62" spans="1:12">
      <c r="A62"/>
      <c r="B62"/>
      <c r="C62"/>
      <c r="D62"/>
      <c r="E62"/>
      <c r="F62"/>
      <c r="G62"/>
      <c r="H62"/>
      <c r="I62"/>
      <c r="J62"/>
      <c r="K62"/>
      <c r="L62" s="1067"/>
    </row>
    <row r="63" spans="1:12">
      <c r="A63"/>
      <c r="B63"/>
      <c r="C63"/>
      <c r="D63"/>
      <c r="E63"/>
      <c r="F63"/>
      <c r="G63"/>
      <c r="H63"/>
      <c r="I63"/>
      <c r="J63"/>
      <c r="K63"/>
      <c r="L63" s="1067"/>
    </row>
    <row r="64" spans="1:12">
      <c r="A64"/>
      <c r="B64"/>
      <c r="C64"/>
      <c r="D64"/>
      <c r="E64"/>
      <c r="F64"/>
      <c r="G64"/>
      <c r="H64"/>
      <c r="I64"/>
      <c r="J64"/>
      <c r="K64"/>
      <c r="L64" s="1067"/>
    </row>
    <row r="65" spans="1:12">
      <c r="A65"/>
      <c r="B65"/>
      <c r="C65"/>
      <c r="D65"/>
      <c r="E65"/>
      <c r="F65"/>
      <c r="G65"/>
      <c r="H65"/>
      <c r="I65"/>
      <c r="J65"/>
      <c r="K65"/>
      <c r="L65" s="1067"/>
    </row>
    <row r="66" spans="1:12">
      <c r="A66"/>
      <c r="B66"/>
      <c r="C66"/>
      <c r="D66"/>
      <c r="E66"/>
      <c r="F66"/>
      <c r="G66"/>
      <c r="H66"/>
      <c r="I66"/>
      <c r="J66"/>
      <c r="K66"/>
      <c r="L66" s="1067"/>
    </row>
    <row r="67" spans="1:12">
      <c r="A67"/>
      <c r="B67"/>
      <c r="C67"/>
      <c r="D67"/>
      <c r="E67"/>
      <c r="F67"/>
      <c r="G67"/>
      <c r="H67"/>
      <c r="I67"/>
      <c r="J67"/>
      <c r="K67"/>
      <c r="L67" s="1067"/>
    </row>
    <row r="68" spans="1:12">
      <c r="A68"/>
      <c r="B68"/>
      <c r="C68"/>
      <c r="D68"/>
      <c r="E68"/>
      <c r="F68"/>
      <c r="G68"/>
      <c r="H68"/>
      <c r="I68"/>
      <c r="J68"/>
      <c r="K68"/>
      <c r="L68" s="1067"/>
    </row>
    <row r="69" spans="1:12">
      <c r="A69"/>
      <c r="B69"/>
      <c r="C69"/>
      <c r="D69"/>
      <c r="E69"/>
      <c r="F69"/>
      <c r="G69"/>
      <c r="H69"/>
      <c r="I69"/>
      <c r="J69"/>
      <c r="K69"/>
      <c r="L69" s="1067"/>
    </row>
    <row r="70" spans="1:12">
      <c r="A70"/>
      <c r="B70"/>
      <c r="C70"/>
      <c r="D70"/>
      <c r="E70"/>
      <c r="F70"/>
      <c r="G70"/>
      <c r="H70"/>
      <c r="I70"/>
      <c r="J70"/>
      <c r="K70"/>
      <c r="L70" s="1067"/>
    </row>
    <row r="71" spans="1:12">
      <c r="A71"/>
      <c r="B71"/>
      <c r="C71"/>
      <c r="D71"/>
      <c r="E71"/>
      <c r="F71"/>
      <c r="G71"/>
      <c r="H71"/>
      <c r="I71"/>
      <c r="J71"/>
      <c r="K71"/>
      <c r="L71" s="1067"/>
    </row>
    <row r="72" spans="1:12">
      <c r="A72"/>
      <c r="B72"/>
      <c r="C72"/>
      <c r="D72"/>
      <c r="E72"/>
      <c r="F72"/>
      <c r="G72"/>
      <c r="H72"/>
      <c r="I72"/>
      <c r="J72"/>
      <c r="K72"/>
      <c r="L72" s="106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67"/>
      <c r="B152" s="1067"/>
      <c r="C152" s="1067"/>
      <c r="D152" s="1067"/>
      <c r="E152" s="1067"/>
      <c r="F152" s="1067"/>
      <c r="G152" s="1067"/>
      <c r="H152" s="1067"/>
      <c r="I152" s="1067"/>
      <c r="J152" s="1067"/>
      <c r="K152" s="1067"/>
    </row>
    <row r="153" spans="1:11">
      <c r="A153" s="1067"/>
      <c r="B153" s="1067"/>
      <c r="C153" s="1067"/>
      <c r="D153" s="1067"/>
      <c r="E153" s="1067"/>
      <c r="F153" s="1067"/>
      <c r="G153" s="1067"/>
      <c r="H153" s="1067"/>
      <c r="I153" s="1067"/>
      <c r="J153" s="1067"/>
      <c r="K153" s="1067"/>
    </row>
    <row r="154" spans="1:11">
      <c r="A154" s="1067"/>
      <c r="B154" s="1067"/>
      <c r="C154" s="1067"/>
      <c r="D154" s="1067"/>
      <c r="E154" s="1067"/>
      <c r="F154" s="1067"/>
      <c r="G154" s="1067"/>
      <c r="H154" s="1067"/>
      <c r="I154" s="1067"/>
      <c r="J154" s="1067"/>
      <c r="K154" s="1067"/>
    </row>
    <row r="155" spans="1:11">
      <c r="A155" s="1067"/>
      <c r="B155" s="1067"/>
      <c r="C155" s="1067"/>
      <c r="D155" s="1067"/>
      <c r="E155" s="1067"/>
      <c r="F155" s="1067"/>
      <c r="G155" s="1067"/>
      <c r="H155" s="1067"/>
      <c r="I155" s="1067"/>
      <c r="J155" s="1067"/>
      <c r="K155" s="1067"/>
    </row>
    <row r="156" spans="1:11">
      <c r="A156" s="1067"/>
      <c r="B156" s="1067"/>
      <c r="C156" s="1067"/>
      <c r="D156" s="1067"/>
      <c r="E156" s="1067"/>
      <c r="F156" s="1067"/>
      <c r="G156" s="1067"/>
      <c r="H156" s="1067"/>
      <c r="I156" s="1067"/>
      <c r="J156" s="1067"/>
      <c r="K156" s="1067"/>
    </row>
    <row r="157" spans="1:11">
      <c r="A157" s="1067"/>
      <c r="B157" s="1067"/>
      <c r="C157" s="1067"/>
      <c r="D157" s="1067"/>
      <c r="E157" s="1067"/>
      <c r="F157" s="1067"/>
      <c r="G157" s="1067"/>
      <c r="H157" s="1067"/>
      <c r="I157" s="1067"/>
      <c r="J157" s="1067"/>
      <c r="K157" s="1067"/>
    </row>
    <row r="158" spans="1:11">
      <c r="A158" s="1067"/>
      <c r="B158" s="1067"/>
      <c r="C158" s="1067"/>
      <c r="D158" s="1067"/>
      <c r="E158" s="1067"/>
      <c r="F158" s="1067"/>
      <c r="G158" s="1067"/>
      <c r="H158" s="1067"/>
      <c r="I158" s="1067"/>
      <c r="J158" s="1067"/>
      <c r="K158" s="1067"/>
    </row>
    <row r="159" spans="1:11">
      <c r="A159" s="1067"/>
      <c r="B159" s="1067"/>
      <c r="C159" s="1067"/>
      <c r="D159" s="1067"/>
      <c r="E159" s="1067"/>
      <c r="F159" s="1067"/>
      <c r="G159" s="1067"/>
      <c r="H159" s="1067"/>
      <c r="I159" s="1067"/>
      <c r="J159" s="1067"/>
      <c r="K159" s="1067"/>
    </row>
    <row r="160" spans="1:11">
      <c r="A160" s="1067"/>
      <c r="B160" s="1067"/>
      <c r="C160" s="1067"/>
      <c r="D160" s="1067"/>
      <c r="E160" s="1067"/>
      <c r="F160" s="1067"/>
      <c r="G160" s="1067"/>
      <c r="H160" s="1067"/>
      <c r="I160" s="1067"/>
      <c r="J160" s="1067"/>
      <c r="K160" s="1067"/>
    </row>
    <row r="161" spans="1:11">
      <c r="A161" s="1067"/>
      <c r="B161" s="1067"/>
      <c r="C161" s="1067"/>
      <c r="D161" s="1067"/>
      <c r="E161" s="1067"/>
      <c r="F161" s="1067"/>
      <c r="G161" s="1067"/>
      <c r="H161" s="1067"/>
      <c r="I161" s="1067"/>
      <c r="J161" s="1067"/>
      <c r="K161" s="1067"/>
    </row>
    <row r="162" spans="1:11">
      <c r="A162" s="1067"/>
      <c r="B162" s="1067"/>
      <c r="C162" s="1067"/>
      <c r="D162" s="1067"/>
      <c r="E162" s="1067"/>
      <c r="F162" s="1067"/>
      <c r="G162" s="1067"/>
      <c r="H162" s="1067"/>
      <c r="I162" s="1067"/>
      <c r="J162" s="1067"/>
      <c r="K162" s="1067"/>
    </row>
    <row r="163" spans="1:11">
      <c r="A163" s="1067"/>
      <c r="B163" s="1067"/>
      <c r="C163" s="1067"/>
      <c r="D163" s="1067"/>
      <c r="E163" s="1067"/>
      <c r="F163" s="1067"/>
      <c r="G163" s="1067"/>
      <c r="H163" s="1067"/>
      <c r="I163" s="1067"/>
      <c r="J163" s="1067"/>
      <c r="K163" s="1067"/>
    </row>
    <row r="164" spans="1:11">
      <c r="A164" s="1067"/>
      <c r="B164" s="1067"/>
      <c r="C164" s="1067"/>
      <c r="D164" s="1067"/>
      <c r="E164" s="1067"/>
      <c r="F164" s="1067"/>
      <c r="G164" s="1067"/>
      <c r="H164" s="1067"/>
      <c r="I164" s="1067"/>
      <c r="J164" s="1067"/>
      <c r="K164" s="1067"/>
    </row>
    <row r="165" spans="1:11">
      <c r="A165" s="1067"/>
      <c r="B165" s="1067"/>
      <c r="C165" s="1067"/>
      <c r="D165" s="1067"/>
      <c r="E165" s="1067"/>
      <c r="F165" s="1067"/>
      <c r="G165" s="1067"/>
      <c r="H165" s="1067"/>
      <c r="I165" s="1067"/>
      <c r="J165" s="1067"/>
      <c r="K165" s="1067"/>
    </row>
    <row r="166" spans="1:11">
      <c r="A166" s="1067"/>
      <c r="B166" s="1067"/>
      <c r="C166" s="1067"/>
      <c r="D166" s="1067"/>
      <c r="E166" s="1067"/>
      <c r="F166" s="1067"/>
      <c r="G166" s="1067"/>
      <c r="H166" s="1067"/>
      <c r="I166" s="1067"/>
      <c r="J166" s="1067"/>
      <c r="K166" s="1067"/>
    </row>
    <row r="167" spans="1:11">
      <c r="A167" s="1067"/>
      <c r="B167" s="1067"/>
      <c r="C167" s="1067"/>
      <c r="D167" s="1067"/>
      <c r="E167" s="1067"/>
      <c r="F167" s="1067"/>
      <c r="G167" s="1067"/>
      <c r="H167" s="1067"/>
      <c r="I167" s="1067"/>
      <c r="J167" s="1067"/>
      <c r="K167" s="1067"/>
    </row>
    <row r="168" spans="1:11">
      <c r="A168" s="1067"/>
      <c r="B168" s="1067"/>
      <c r="C168" s="1067"/>
      <c r="D168" s="1067"/>
      <c r="E168" s="1067"/>
      <c r="F168" s="1067"/>
      <c r="G168" s="1067"/>
      <c r="H168" s="1067"/>
      <c r="I168" s="1067"/>
      <c r="J168" s="1067"/>
      <c r="K168" s="1067"/>
    </row>
    <row r="169" spans="1:11">
      <c r="A169" s="1067"/>
      <c r="B169" s="1067"/>
      <c r="C169" s="1067"/>
      <c r="D169" s="1067"/>
      <c r="E169" s="1067"/>
      <c r="F169" s="1067"/>
      <c r="G169" s="1067"/>
      <c r="H169" s="1067"/>
      <c r="I169" s="1067"/>
      <c r="J169" s="1067"/>
      <c r="K169" s="1067"/>
    </row>
    <row r="170" spans="1:11">
      <c r="A170" s="1067"/>
      <c r="B170" s="1067"/>
      <c r="C170" s="1067"/>
      <c r="D170" s="1067"/>
      <c r="E170" s="1067"/>
      <c r="F170" s="1067"/>
      <c r="G170" s="1067"/>
      <c r="H170" s="1067"/>
      <c r="I170" s="1067"/>
      <c r="J170" s="1067"/>
      <c r="K170" s="1067"/>
    </row>
    <row r="171" spans="1:11">
      <c r="A171" s="1067"/>
      <c r="B171" s="1067"/>
      <c r="C171" s="1067"/>
      <c r="D171" s="1067"/>
      <c r="E171" s="1067"/>
      <c r="F171" s="1067"/>
      <c r="G171" s="1067"/>
      <c r="H171" s="1067"/>
      <c r="I171" s="1067"/>
      <c r="J171" s="1067"/>
      <c r="K171" s="1067"/>
    </row>
    <row r="172" spans="1:11">
      <c r="A172" s="1067"/>
      <c r="B172" s="1067"/>
      <c r="C172" s="1067"/>
      <c r="D172" s="1067"/>
      <c r="E172" s="1067"/>
      <c r="F172" s="1067"/>
      <c r="G172" s="1067"/>
      <c r="H172" s="1067"/>
      <c r="I172" s="1067"/>
      <c r="J172" s="1067"/>
      <c r="K172" s="1067"/>
    </row>
    <row r="173" spans="1:11">
      <c r="A173" s="1067"/>
      <c r="B173" s="1067"/>
      <c r="C173" s="1067"/>
      <c r="D173" s="1067"/>
      <c r="E173" s="1067"/>
      <c r="F173" s="1067"/>
      <c r="G173" s="1067"/>
      <c r="H173" s="1067"/>
      <c r="I173" s="1067"/>
      <c r="J173" s="1067"/>
      <c r="K173" s="1067"/>
    </row>
    <row r="174" spans="1:11">
      <c r="A174" s="1067"/>
      <c r="B174" s="1067"/>
      <c r="C174" s="1067"/>
      <c r="D174" s="1067"/>
      <c r="E174" s="1067"/>
      <c r="F174" s="1067"/>
      <c r="G174" s="1067"/>
      <c r="H174" s="1067"/>
      <c r="I174" s="1067"/>
      <c r="J174" s="1067"/>
      <c r="K174" s="1067"/>
    </row>
    <row r="175" spans="1:11">
      <c r="A175" s="1067"/>
      <c r="B175" s="1067"/>
      <c r="C175" s="1067"/>
      <c r="D175" s="1067"/>
      <c r="E175" s="1067"/>
      <c r="F175" s="1067"/>
      <c r="G175" s="1067"/>
      <c r="H175" s="1067"/>
      <c r="I175" s="1067"/>
      <c r="J175" s="1067"/>
      <c r="K175" s="1067"/>
    </row>
    <row r="176" spans="1:11">
      <c r="A176" s="1067"/>
      <c r="B176" s="1067"/>
      <c r="C176" s="1067"/>
      <c r="D176" s="1067"/>
      <c r="E176" s="1067"/>
      <c r="F176" s="1067"/>
      <c r="G176" s="1067"/>
      <c r="H176" s="1067"/>
      <c r="I176" s="1067"/>
      <c r="J176" s="1067"/>
      <c r="K176" s="1067"/>
    </row>
    <row r="177" spans="1:11">
      <c r="A177" s="1067"/>
      <c r="B177" s="1067"/>
      <c r="C177" s="1067"/>
      <c r="D177" s="1067"/>
      <c r="E177" s="1067"/>
      <c r="F177" s="1067"/>
      <c r="G177" s="1067"/>
      <c r="H177" s="1067"/>
      <c r="I177" s="1067"/>
      <c r="J177" s="1067"/>
      <c r="K177" s="1067"/>
    </row>
    <row r="178" spans="1:11">
      <c r="A178" s="1067"/>
      <c r="B178" s="1067"/>
      <c r="C178" s="1067"/>
      <c r="D178" s="1067"/>
      <c r="E178" s="1067"/>
      <c r="F178" s="1067"/>
      <c r="G178" s="1067"/>
      <c r="H178" s="1067"/>
      <c r="I178" s="1067"/>
      <c r="J178" s="1067"/>
      <c r="K178" s="1067"/>
    </row>
    <row r="179" spans="1:11">
      <c r="A179" s="1067"/>
      <c r="B179" s="1067"/>
      <c r="C179" s="1067"/>
      <c r="D179" s="1067"/>
      <c r="E179" s="1067"/>
      <c r="F179" s="1067"/>
      <c r="G179" s="1067"/>
      <c r="H179" s="1067"/>
      <c r="I179" s="1067"/>
      <c r="J179" s="1067"/>
      <c r="K179" s="1067"/>
    </row>
    <row r="180" spans="1:11">
      <c r="A180" s="1067"/>
      <c r="B180" s="1067"/>
      <c r="C180" s="1067"/>
      <c r="D180" s="1067"/>
      <c r="E180" s="1067"/>
      <c r="F180" s="1067"/>
      <c r="G180" s="1067"/>
      <c r="H180" s="1067"/>
      <c r="I180" s="1067"/>
      <c r="J180" s="1067"/>
      <c r="K180" s="1067"/>
    </row>
    <row r="181" spans="1:11">
      <c r="A181" s="1067"/>
      <c r="B181" s="1067"/>
      <c r="C181" s="1067"/>
      <c r="D181" s="1067"/>
      <c r="E181" s="1067"/>
      <c r="F181" s="1067"/>
      <c r="G181" s="1067"/>
      <c r="H181" s="1067"/>
      <c r="I181" s="1067"/>
      <c r="J181" s="1067"/>
      <c r="K181" s="1067"/>
    </row>
    <row r="182" spans="1:11">
      <c r="A182" s="1067"/>
      <c r="B182" s="1067"/>
      <c r="C182" s="1067"/>
      <c r="D182" s="1067"/>
      <c r="E182" s="1067"/>
      <c r="F182" s="1067"/>
      <c r="G182" s="1067"/>
      <c r="H182" s="1067"/>
      <c r="I182" s="1067"/>
      <c r="J182" s="1067"/>
      <c r="K182" s="1067"/>
    </row>
    <row r="183" spans="1:11">
      <c r="A183" s="1067"/>
      <c r="B183" s="1067"/>
      <c r="C183" s="1067"/>
      <c r="D183" s="1067"/>
      <c r="E183" s="1067"/>
      <c r="F183" s="1067"/>
      <c r="G183" s="1067"/>
      <c r="H183" s="1067"/>
      <c r="I183" s="1067"/>
      <c r="J183" s="1067"/>
      <c r="K183" s="1067"/>
    </row>
    <row r="184" spans="1:11">
      <c r="A184" s="1067"/>
      <c r="B184" s="1067"/>
      <c r="C184" s="1067"/>
      <c r="D184" s="1067"/>
      <c r="E184" s="1067"/>
      <c r="F184" s="1067"/>
      <c r="G184" s="1067"/>
      <c r="H184" s="1067"/>
      <c r="I184" s="1067"/>
      <c r="J184" s="1067"/>
      <c r="K184" s="1067"/>
    </row>
    <row r="185" spans="1:11">
      <c r="A185" s="1067"/>
      <c r="B185" s="1067"/>
      <c r="C185" s="1067"/>
      <c r="D185" s="1067"/>
      <c r="E185" s="1067"/>
      <c r="F185" s="1067"/>
      <c r="G185" s="1067"/>
      <c r="H185" s="1067"/>
      <c r="I185" s="1067"/>
      <c r="J185" s="1067"/>
      <c r="K185" s="1067"/>
    </row>
    <row r="186" spans="1:11">
      <c r="A186" s="1067"/>
      <c r="B186" s="1067"/>
      <c r="C186" s="1067"/>
      <c r="D186" s="1067"/>
      <c r="E186" s="1067"/>
      <c r="F186" s="1067"/>
      <c r="G186" s="1067"/>
      <c r="H186" s="1067"/>
      <c r="I186" s="1067"/>
      <c r="J186" s="1067"/>
      <c r="K186" s="1067"/>
    </row>
    <row r="187" spans="1:11">
      <c r="A187" s="1067"/>
      <c r="B187" s="1067"/>
      <c r="C187" s="1067"/>
      <c r="D187" s="1067"/>
      <c r="E187" s="1067"/>
      <c r="F187" s="1067"/>
      <c r="G187" s="1067"/>
      <c r="H187" s="1067"/>
      <c r="I187" s="1067"/>
      <c r="J187" s="1067"/>
      <c r="K187" s="1067"/>
    </row>
    <row r="188" spans="1:11">
      <c r="A188" s="1067"/>
      <c r="B188" s="1067"/>
      <c r="C188" s="1067"/>
      <c r="D188" s="1067"/>
      <c r="E188" s="1067"/>
      <c r="F188" s="1067"/>
      <c r="G188" s="1067"/>
      <c r="H188" s="1067"/>
      <c r="I188" s="1067"/>
      <c r="J188" s="1067"/>
      <c r="K188" s="1067"/>
    </row>
    <row r="189" spans="1:11">
      <c r="A189" s="1067"/>
      <c r="B189" s="1067"/>
      <c r="C189" s="1067"/>
      <c r="D189" s="1067"/>
      <c r="E189" s="1067"/>
      <c r="F189" s="1067"/>
      <c r="G189" s="1067"/>
      <c r="H189" s="1067"/>
      <c r="I189" s="1067"/>
      <c r="J189" s="1067"/>
      <c r="K189" s="1067"/>
    </row>
    <row r="190" spans="1:11">
      <c r="A190" s="1067"/>
      <c r="B190" s="1067"/>
      <c r="C190" s="1067"/>
      <c r="D190" s="1067"/>
      <c r="E190" s="1067"/>
      <c r="F190" s="1067"/>
      <c r="G190" s="1067"/>
      <c r="H190" s="1067"/>
      <c r="I190" s="1067"/>
      <c r="J190" s="1067"/>
      <c r="K190" s="1067"/>
    </row>
    <row r="191" spans="1:11">
      <c r="A191" s="1067"/>
      <c r="B191" s="1067"/>
      <c r="C191" s="1067"/>
      <c r="D191" s="1067"/>
      <c r="E191" s="1067"/>
      <c r="F191" s="1067"/>
      <c r="G191" s="1067"/>
      <c r="H191" s="1067"/>
      <c r="I191" s="1067"/>
      <c r="J191" s="1067"/>
      <c r="K191" s="1067"/>
    </row>
    <row r="192" spans="1:11">
      <c r="A192" s="1067"/>
      <c r="B192" s="1067"/>
      <c r="C192" s="1067"/>
      <c r="D192" s="1067"/>
      <c r="E192" s="1067"/>
      <c r="F192" s="1067"/>
      <c r="G192" s="1067"/>
      <c r="H192" s="1067"/>
      <c r="I192" s="1067"/>
      <c r="J192" s="1067"/>
      <c r="K192" s="1067"/>
    </row>
    <row r="193" spans="1:11">
      <c r="A193" s="1067"/>
      <c r="B193" s="1067"/>
      <c r="C193" s="1067"/>
      <c r="D193" s="1067"/>
      <c r="E193" s="1067"/>
      <c r="F193" s="1067"/>
      <c r="G193" s="1067"/>
      <c r="H193" s="1067"/>
      <c r="I193" s="1067"/>
      <c r="J193" s="1067"/>
      <c r="K193" s="1067"/>
    </row>
    <row r="194" spans="1:11">
      <c r="A194" s="1067"/>
      <c r="B194" s="1067"/>
      <c r="C194" s="1067"/>
      <c r="D194" s="1067"/>
      <c r="E194" s="1067"/>
      <c r="F194" s="1067"/>
      <c r="G194" s="1067"/>
      <c r="H194" s="1067"/>
      <c r="I194" s="1067"/>
      <c r="J194" s="1067"/>
      <c r="K194" s="1067"/>
    </row>
    <row r="195" spans="1:11">
      <c r="A195" s="1067"/>
      <c r="B195" s="1067"/>
      <c r="C195" s="1067"/>
      <c r="D195" s="1067"/>
      <c r="E195" s="1067"/>
      <c r="F195" s="1067"/>
      <c r="G195" s="1067"/>
      <c r="H195" s="1067"/>
      <c r="I195" s="1067"/>
      <c r="J195" s="1067"/>
      <c r="K195" s="1067"/>
    </row>
    <row r="196" spans="1:11">
      <c r="A196" s="1067"/>
      <c r="B196" s="1067"/>
      <c r="C196" s="1067"/>
      <c r="D196" s="1067"/>
      <c r="E196" s="1067"/>
      <c r="F196" s="1067"/>
      <c r="G196" s="1067"/>
      <c r="H196" s="1067"/>
      <c r="I196" s="1067"/>
      <c r="J196" s="1067"/>
      <c r="K196" s="1067"/>
    </row>
    <row r="197" spans="1:11">
      <c r="A197" s="1067"/>
      <c r="B197" s="1067"/>
      <c r="C197" s="1067"/>
      <c r="D197" s="1067"/>
      <c r="E197" s="1067"/>
      <c r="F197" s="1067"/>
      <c r="G197" s="1067"/>
      <c r="H197" s="1067"/>
      <c r="I197" s="1067"/>
      <c r="J197" s="1067"/>
      <c r="K197" s="1067"/>
    </row>
    <row r="198" spans="1:11">
      <c r="A198" s="1067"/>
      <c r="B198" s="1067"/>
      <c r="C198" s="1067"/>
      <c r="D198" s="1067"/>
      <c r="E198" s="1067"/>
      <c r="F198" s="1067"/>
      <c r="G198" s="1067"/>
      <c r="H198" s="1067"/>
      <c r="I198" s="1067"/>
      <c r="J198" s="1067"/>
      <c r="K198" s="1067"/>
    </row>
    <row r="199" spans="1:11">
      <c r="A199" s="1067"/>
      <c r="B199" s="1067"/>
      <c r="C199" s="1067"/>
      <c r="D199" s="1067"/>
      <c r="E199" s="1067"/>
      <c r="F199" s="1067"/>
      <c r="G199" s="1067"/>
      <c r="H199" s="1067"/>
      <c r="I199" s="1067"/>
      <c r="J199" s="1067"/>
      <c r="K199" s="1067"/>
    </row>
    <row r="200" spans="1:11">
      <c r="A200" s="1067"/>
      <c r="B200" s="1067"/>
      <c r="C200" s="1067"/>
      <c r="D200" s="1067"/>
      <c r="E200" s="1067"/>
      <c r="F200" s="1067"/>
      <c r="G200" s="1067"/>
      <c r="H200" s="1067"/>
      <c r="I200" s="1067"/>
      <c r="J200" s="1067"/>
      <c r="K200" s="1067"/>
    </row>
    <row r="201" spans="1:11">
      <c r="A201" s="1067"/>
      <c r="B201" s="1067"/>
      <c r="C201" s="1067"/>
      <c r="D201" s="1067"/>
      <c r="E201" s="1067"/>
      <c r="F201" s="1067"/>
      <c r="G201" s="1067"/>
      <c r="H201" s="1067"/>
      <c r="I201" s="1067"/>
      <c r="J201" s="1067"/>
      <c r="K201" s="1067"/>
    </row>
    <row r="202" spans="1:11">
      <c r="A202" s="1067"/>
      <c r="B202" s="1067"/>
      <c r="C202" s="1067"/>
      <c r="D202" s="1067"/>
      <c r="E202" s="1067"/>
      <c r="F202" s="1067"/>
      <c r="G202" s="1067"/>
      <c r="H202" s="1067"/>
      <c r="I202" s="1067"/>
      <c r="J202" s="1067"/>
      <c r="K202" s="1067"/>
    </row>
    <row r="203" spans="1:11">
      <c r="A203" s="1067"/>
      <c r="B203" s="1067"/>
      <c r="C203" s="1067"/>
      <c r="D203" s="1067"/>
      <c r="E203" s="1067"/>
      <c r="F203" s="1067"/>
      <c r="G203" s="1067"/>
      <c r="H203" s="1067"/>
      <c r="I203" s="1067"/>
      <c r="J203" s="1067"/>
      <c r="K203" s="1067"/>
    </row>
    <row r="204" spans="1:11">
      <c r="A204" s="1067"/>
      <c r="B204" s="1067"/>
      <c r="C204" s="1067"/>
      <c r="D204" s="1067"/>
      <c r="E204" s="1067"/>
      <c r="F204" s="1067"/>
      <c r="G204" s="1067"/>
      <c r="H204" s="1067"/>
      <c r="I204" s="1067"/>
      <c r="J204" s="1067"/>
      <c r="K204" s="1067"/>
    </row>
    <row r="205" spans="1:11">
      <c r="A205" s="1067"/>
      <c r="B205" s="1067"/>
      <c r="C205" s="1067"/>
      <c r="D205" s="1067"/>
      <c r="E205" s="1067"/>
      <c r="F205" s="1067"/>
      <c r="G205" s="1067"/>
      <c r="H205" s="1067"/>
      <c r="I205" s="1067"/>
      <c r="J205" s="1067"/>
      <c r="K205" s="1067"/>
    </row>
    <row r="206" spans="1:11">
      <c r="A206" s="1067"/>
      <c r="B206" s="1067"/>
      <c r="C206" s="1067"/>
      <c r="D206" s="1067"/>
      <c r="E206" s="1067"/>
      <c r="F206" s="1067"/>
      <c r="G206" s="1067"/>
      <c r="H206" s="1067"/>
      <c r="I206" s="1067"/>
      <c r="J206" s="1067"/>
      <c r="K206" s="1067"/>
    </row>
    <row r="207" spans="1:11">
      <c r="A207" s="1067"/>
      <c r="B207" s="1067"/>
      <c r="C207" s="1067"/>
      <c r="D207" s="1067"/>
      <c r="E207" s="1067"/>
      <c r="F207" s="1067"/>
      <c r="G207" s="1067"/>
      <c r="H207" s="1067"/>
      <c r="I207" s="1067"/>
      <c r="J207" s="1067"/>
      <c r="K207" s="1067"/>
    </row>
    <row r="208" spans="1:11">
      <c r="A208" s="1067"/>
      <c r="B208" s="1067"/>
      <c r="C208" s="1067"/>
      <c r="D208" s="1067"/>
      <c r="E208" s="1067"/>
      <c r="F208" s="1067"/>
      <c r="G208" s="1067"/>
      <c r="H208" s="1067"/>
      <c r="I208" s="1067"/>
      <c r="J208" s="1067"/>
      <c r="K208" s="1067"/>
    </row>
    <row r="209" spans="1:11">
      <c r="A209" s="1067"/>
      <c r="B209" s="1067"/>
      <c r="C209" s="1067"/>
      <c r="D209" s="1067"/>
      <c r="E209" s="1067"/>
      <c r="F209" s="1067"/>
      <c r="G209" s="1067"/>
      <c r="H209" s="1067"/>
      <c r="I209" s="1067"/>
      <c r="J209" s="1067"/>
      <c r="K209" s="1067"/>
    </row>
    <row r="210" spans="1:11">
      <c r="A210" s="1067"/>
      <c r="B210" s="1067"/>
      <c r="C210" s="1067"/>
      <c r="D210" s="1067"/>
      <c r="E210" s="1067"/>
      <c r="F210" s="1067"/>
      <c r="G210" s="1067"/>
      <c r="H210" s="1067"/>
      <c r="I210" s="1067"/>
      <c r="J210" s="1067"/>
      <c r="K210" s="1067"/>
    </row>
    <row r="211" spans="1:11">
      <c r="A211" s="1067"/>
      <c r="B211" s="1067"/>
      <c r="C211" s="1067"/>
      <c r="D211" s="1067"/>
      <c r="E211" s="1067"/>
      <c r="F211" s="1067"/>
      <c r="G211" s="1067"/>
      <c r="H211" s="1067"/>
      <c r="I211" s="1067"/>
      <c r="J211" s="1067"/>
      <c r="K211" s="1067"/>
    </row>
    <row r="212" spans="1:11">
      <c r="A212" s="1067"/>
      <c r="B212" s="1067"/>
      <c r="C212" s="1067"/>
      <c r="D212" s="1067"/>
      <c r="E212" s="1067"/>
      <c r="F212" s="1067"/>
      <c r="G212" s="1067"/>
      <c r="H212" s="1067"/>
      <c r="I212" s="1067"/>
      <c r="J212" s="1067"/>
      <c r="K212" s="1067"/>
    </row>
    <row r="213" spans="1:11">
      <c r="A213" s="1067"/>
      <c r="B213" s="1067"/>
      <c r="C213" s="1067"/>
      <c r="D213" s="1067"/>
      <c r="E213" s="1067"/>
      <c r="F213" s="1067"/>
      <c r="G213" s="1067"/>
      <c r="H213" s="1067"/>
      <c r="I213" s="1067"/>
      <c r="J213" s="1067"/>
      <c r="K213" s="1067"/>
    </row>
    <row r="214" spans="1:11">
      <c r="A214" s="1067"/>
      <c r="B214" s="1067"/>
      <c r="C214" s="1067"/>
      <c r="D214" s="1067"/>
      <c r="E214" s="1067"/>
      <c r="F214" s="1067"/>
      <c r="G214" s="1067"/>
      <c r="H214" s="1067"/>
      <c r="I214" s="1067"/>
      <c r="J214" s="1067"/>
      <c r="K214" s="1067"/>
    </row>
    <row r="215" spans="1:11">
      <c r="A215" s="1067"/>
      <c r="B215" s="1067"/>
      <c r="C215" s="1067"/>
      <c r="D215" s="1067"/>
      <c r="E215" s="1067"/>
      <c r="F215" s="1067"/>
      <c r="G215" s="1067"/>
      <c r="H215" s="1067"/>
      <c r="I215" s="1067"/>
      <c r="J215" s="1067"/>
      <c r="K215" s="1067"/>
    </row>
    <row r="216" spans="1:11">
      <c r="A216" s="1067"/>
      <c r="B216" s="1067"/>
      <c r="C216" s="1067"/>
      <c r="D216" s="1067"/>
      <c r="E216" s="1067"/>
      <c r="F216" s="1067"/>
      <c r="G216" s="1067"/>
      <c r="H216" s="1067"/>
    </row>
    <row r="217" spans="1:11">
      <c r="A217" s="1067"/>
      <c r="B217" s="1067"/>
      <c r="C217" s="1067"/>
      <c r="D217" s="1067"/>
      <c r="E217" s="1067"/>
      <c r="F217" s="1067"/>
      <c r="G217" s="1067"/>
      <c r="H217" s="1067"/>
    </row>
    <row r="218" spans="1:11">
      <c r="A218" s="1067"/>
      <c r="B218" s="1067"/>
      <c r="C218" s="1067"/>
      <c r="D218" s="1067"/>
      <c r="E218" s="1067"/>
      <c r="F218" s="1067"/>
      <c r="G218" s="1067"/>
      <c r="H218" s="1067"/>
    </row>
    <row r="219" spans="1:11">
      <c r="A219" s="1067"/>
      <c r="B219" s="1067"/>
      <c r="C219" s="1067"/>
      <c r="D219" s="1067"/>
      <c r="E219" s="1067"/>
      <c r="F219" s="1067"/>
      <c r="G219" s="1067"/>
      <c r="H219" s="1067"/>
    </row>
    <row r="220" spans="1:11">
      <c r="A220" s="1067"/>
      <c r="B220" s="1067"/>
      <c r="C220" s="1067"/>
      <c r="D220" s="1067"/>
      <c r="E220" s="1067"/>
      <c r="F220" s="1067"/>
      <c r="G220" s="1067"/>
      <c r="H220" s="1067"/>
    </row>
    <row r="221" spans="1:11">
      <c r="A221" s="1067"/>
      <c r="B221" s="1067"/>
      <c r="C221" s="1067"/>
      <c r="D221" s="1067"/>
      <c r="E221" s="1067"/>
      <c r="F221" s="1067"/>
      <c r="G221" s="1067"/>
      <c r="H221" s="1067"/>
    </row>
    <row r="222" spans="1:11">
      <c r="A222" s="1067"/>
      <c r="B222" s="1067"/>
      <c r="C222" s="1067"/>
      <c r="D222" s="1067"/>
      <c r="E222" s="1067"/>
      <c r="F222" s="1067"/>
      <c r="G222" s="1067"/>
      <c r="H222" s="1067"/>
    </row>
    <row r="223" spans="1:11">
      <c r="A223" s="1067"/>
      <c r="B223" s="1067"/>
      <c r="C223" s="1067"/>
      <c r="D223" s="1067"/>
      <c r="E223" s="1067"/>
      <c r="F223" s="1067"/>
      <c r="G223" s="1067"/>
      <c r="H223" s="1067"/>
    </row>
    <row r="224" spans="1:11">
      <c r="A224" s="1067"/>
      <c r="B224" s="1067"/>
      <c r="C224" s="1067"/>
      <c r="D224" s="1067"/>
      <c r="E224" s="1067"/>
      <c r="F224" s="1067"/>
      <c r="G224" s="1067"/>
      <c r="H224" s="1067"/>
    </row>
    <row r="225" spans="1:8">
      <c r="A225" s="1067"/>
      <c r="B225" s="1067"/>
      <c r="C225" s="1067"/>
      <c r="D225" s="1067"/>
      <c r="E225" s="1067"/>
      <c r="F225" s="1067"/>
      <c r="G225" s="1067"/>
      <c r="H225" s="1067"/>
    </row>
    <row r="226" spans="1:8">
      <c r="A226" s="1067"/>
      <c r="B226" s="1067"/>
      <c r="C226" s="1067"/>
      <c r="D226" s="1067"/>
      <c r="E226" s="1067"/>
      <c r="F226" s="1067"/>
      <c r="G226" s="1067"/>
      <c r="H226" s="1067"/>
    </row>
    <row r="227" spans="1:8">
      <c r="A227" s="1067"/>
      <c r="B227" s="1067"/>
      <c r="C227" s="1067"/>
      <c r="D227" s="1067"/>
      <c r="E227" s="1067"/>
      <c r="F227" s="1067"/>
      <c r="G227" s="1067"/>
      <c r="H227" s="1067"/>
    </row>
    <row r="228" spans="1:8">
      <c r="A228" s="1067"/>
      <c r="B228" s="1067"/>
      <c r="C228" s="1067"/>
      <c r="D228" s="1067"/>
      <c r="E228" s="1067"/>
      <c r="F228" s="1067"/>
      <c r="G228" s="1067"/>
      <c r="H228" s="1067"/>
    </row>
    <row r="229" spans="1:8">
      <c r="A229" s="1067"/>
      <c r="B229" s="1067"/>
      <c r="C229" s="1067"/>
      <c r="D229" s="1067"/>
      <c r="E229" s="1067"/>
      <c r="F229" s="1067"/>
      <c r="G229" s="1067"/>
      <c r="H229" s="1067"/>
    </row>
    <row r="230" spans="1:8">
      <c r="A230" s="1067"/>
      <c r="B230" s="1067"/>
      <c r="C230" s="1067"/>
      <c r="D230" s="1067"/>
      <c r="E230" s="1067"/>
      <c r="F230" s="1067"/>
      <c r="G230" s="1067"/>
      <c r="H230" s="106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60" customWidth="1"/>
    <col min="2" max="2" width="14.28515625" style="660" customWidth="1"/>
    <col min="3" max="3" width="13.7109375" style="660" customWidth="1"/>
    <col min="4" max="4" width="15" style="660" customWidth="1"/>
    <col min="5" max="5" width="14.28515625" style="660" customWidth="1"/>
    <col min="6" max="6" width="17.57031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20" ht="15.75">
      <c r="A1" s="425" t="s">
        <v>223</v>
      </c>
    </row>
    <row r="2" spans="1:20" ht="26.25" customHeight="1">
      <c r="A2" s="426" t="s">
        <v>224</v>
      </c>
    </row>
    <row r="5" spans="1:20" ht="38.25" customHeight="1" thickBot="1">
      <c r="A5" s="1430" t="s">
        <v>412</v>
      </c>
      <c r="B5" s="1430"/>
      <c r="C5" s="1430"/>
      <c r="D5" s="1430"/>
      <c r="E5" s="1430"/>
      <c r="F5" s="1430"/>
      <c r="H5" s="471" t="s">
        <v>239</v>
      </c>
    </row>
    <row r="6" spans="1:20" ht="15.75" customHeight="1" thickBot="1">
      <c r="A6" s="1431" t="s">
        <v>92</v>
      </c>
      <c r="B6" s="1423" t="s">
        <v>413</v>
      </c>
      <c r="C6" s="1424"/>
      <c r="D6" s="1425"/>
      <c r="E6" s="1426" t="s">
        <v>414</v>
      </c>
      <c r="F6" s="1428" t="s">
        <v>415</v>
      </c>
    </row>
    <row r="7" spans="1:20" ht="21" customHeight="1" thickBot="1">
      <c r="A7" s="1432"/>
      <c r="B7" s="773" t="s">
        <v>228</v>
      </c>
      <c r="C7" s="773" t="s">
        <v>230</v>
      </c>
      <c r="D7" s="773" t="s">
        <v>231</v>
      </c>
      <c r="E7" s="1433"/>
      <c r="F7" s="1434"/>
    </row>
    <row r="8" spans="1:20" ht="17.25" customHeight="1" thickBot="1">
      <c r="A8" s="569" t="s">
        <v>93</v>
      </c>
      <c r="B8" s="780">
        <v>14377.906000000001</v>
      </c>
      <c r="C8" s="774">
        <v>5387.8370000000004</v>
      </c>
      <c r="D8" s="576">
        <f t="shared" ref="D8:D13" si="0">(C8/B8)*100</f>
        <v>37.473029800027909</v>
      </c>
      <c r="E8" s="774">
        <v>16711.374</v>
      </c>
      <c r="F8" s="576">
        <f t="shared" ref="F8:F13" si="1">((B8-E8)/E8)*100</f>
        <v>-13.963352145670363</v>
      </c>
      <c r="H8" s="495" t="s">
        <v>94</v>
      </c>
    </row>
    <row r="9" spans="1:20" ht="18" customHeight="1" thickBot="1">
      <c r="A9" s="569" t="s">
        <v>95</v>
      </c>
      <c r="B9" s="781">
        <v>53806</v>
      </c>
      <c r="C9" s="545">
        <v>12599</v>
      </c>
      <c r="D9" s="576">
        <f t="shared" si="0"/>
        <v>23.41560420770918</v>
      </c>
      <c r="E9" s="545">
        <v>49272</v>
      </c>
      <c r="F9" s="576">
        <f t="shared" si="1"/>
        <v>9.201980841045625</v>
      </c>
      <c r="H9" s="470">
        <f>B9-E9</f>
        <v>4534</v>
      </c>
      <c r="O9" s="3"/>
      <c r="P9" s="3"/>
      <c r="Q9" s="3"/>
      <c r="R9" s="3"/>
      <c r="S9" s="3"/>
      <c r="T9" s="3"/>
    </row>
    <row r="10" spans="1:20" ht="15" customHeight="1" thickBot="1">
      <c r="A10" s="570" t="s">
        <v>225</v>
      </c>
      <c r="B10" s="781">
        <v>12049</v>
      </c>
      <c r="C10" s="547">
        <v>0</v>
      </c>
      <c r="D10" s="577">
        <f t="shared" si="0"/>
        <v>0</v>
      </c>
      <c r="E10" s="547">
        <v>14811</v>
      </c>
      <c r="F10" s="577">
        <f t="shared" si="1"/>
        <v>-18.648301937748972</v>
      </c>
      <c r="O10" s="3"/>
      <c r="P10" s="3"/>
      <c r="Q10" s="3"/>
      <c r="R10" s="3"/>
      <c r="S10" s="3"/>
      <c r="T10" s="3"/>
    </row>
    <row r="11" spans="1:20" ht="17.25" customHeight="1" thickBot="1">
      <c r="A11" s="569" t="s">
        <v>96</v>
      </c>
      <c r="B11" s="781">
        <v>265525.49599999998</v>
      </c>
      <c r="C11" s="548">
        <v>25193.42</v>
      </c>
      <c r="D11" s="576">
        <f t="shared" si="0"/>
        <v>9.488135934034748</v>
      </c>
      <c r="E11" s="548">
        <v>275999.39399999997</v>
      </c>
      <c r="F11" s="576">
        <f t="shared" si="1"/>
        <v>-3.7948989119881862</v>
      </c>
      <c r="J11" s="566"/>
      <c r="K11"/>
      <c r="L11"/>
      <c r="M11"/>
      <c r="N11"/>
      <c r="O11" s="3"/>
      <c r="P11" s="3"/>
      <c r="Q11" s="3"/>
      <c r="R11" s="3"/>
      <c r="S11" s="3"/>
      <c r="T11" s="3"/>
    </row>
    <row r="12" spans="1:20" ht="15" customHeight="1" thickBot="1">
      <c r="A12" s="568" t="s">
        <v>97</v>
      </c>
      <c r="B12" s="781">
        <v>106086.693</v>
      </c>
      <c r="C12" s="544">
        <v>29831.151999999998</v>
      </c>
      <c r="D12" s="576">
        <f t="shared" si="0"/>
        <v>28.119598374133503</v>
      </c>
      <c r="E12" s="544">
        <v>104636.947</v>
      </c>
      <c r="F12" s="576">
        <f t="shared" si="1"/>
        <v>1.385501050599268</v>
      </c>
      <c r="K12"/>
      <c r="L12"/>
      <c r="M12"/>
      <c r="N12"/>
      <c r="O12" s="3"/>
      <c r="P12" s="3"/>
      <c r="Q12" s="3"/>
      <c r="R12" s="3"/>
      <c r="S12" s="3"/>
      <c r="T12" s="3"/>
    </row>
    <row r="13" spans="1:20" ht="15" customHeight="1" thickBot="1">
      <c r="A13" s="568" t="s">
        <v>98</v>
      </c>
      <c r="B13" s="781">
        <f>B11+B12</f>
        <v>371612.18900000001</v>
      </c>
      <c r="C13" s="544">
        <f>C11+C12</f>
        <v>55024.572</v>
      </c>
      <c r="D13" s="578">
        <f t="shared" si="0"/>
        <v>14.806987937631938</v>
      </c>
      <c r="E13" s="544">
        <f>E11+E12</f>
        <v>380636.34099999996</v>
      </c>
      <c r="F13" s="578">
        <f t="shared" si="1"/>
        <v>-2.3708067328232185</v>
      </c>
      <c r="K13"/>
      <c r="L13"/>
      <c r="M13"/>
      <c r="N13"/>
      <c r="O13" s="3"/>
      <c r="P13" s="3"/>
      <c r="Q13" s="3"/>
      <c r="R13" s="3"/>
      <c r="S13" s="3"/>
      <c r="T13" s="3"/>
    </row>
    <row r="14" spans="1:20">
      <c r="E14" s="648"/>
      <c r="K14"/>
      <c r="L14"/>
      <c r="M14"/>
      <c r="N14"/>
      <c r="O14" s="3"/>
      <c r="P14" s="3"/>
      <c r="Q14" s="3"/>
      <c r="R14" s="3"/>
      <c r="S14" s="3"/>
      <c r="T14" s="3"/>
    </row>
    <row r="15" spans="1:20">
      <c r="K15"/>
      <c r="L15"/>
      <c r="M15"/>
      <c r="N15"/>
      <c r="O15" s="3"/>
      <c r="P15" s="3"/>
      <c r="Q15" s="3"/>
      <c r="R15" s="3"/>
      <c r="S15" s="3"/>
      <c r="T15" s="3"/>
    </row>
    <row r="16" spans="1:20" ht="15.75">
      <c r="A16" s="429" t="s">
        <v>226</v>
      </c>
      <c r="L16" s="3"/>
      <c r="M16" s="3"/>
      <c r="O16" s="3"/>
      <c r="P16" s="3"/>
      <c r="Q16" s="3"/>
      <c r="R16" s="3"/>
      <c r="S16" s="3"/>
      <c r="T16" s="3"/>
    </row>
    <row r="17" spans="1:20">
      <c r="L17" s="3"/>
      <c r="M17" s="3"/>
      <c r="O17" s="3"/>
      <c r="P17" s="3"/>
      <c r="Q17" s="3"/>
      <c r="R17" s="3"/>
      <c r="S17" s="3"/>
      <c r="T17" s="3"/>
    </row>
    <row r="18" spans="1:20" ht="33" customHeight="1" thickBot="1">
      <c r="A18" s="1430" t="s">
        <v>418</v>
      </c>
      <c r="B18" s="1430"/>
      <c r="C18" s="1430"/>
      <c r="D18" s="1430"/>
      <c r="E18" s="1430"/>
      <c r="F18" s="1430"/>
      <c r="K18"/>
      <c r="L18"/>
      <c r="M18"/>
      <c r="O18" s="3"/>
      <c r="P18" s="3"/>
      <c r="Q18" s="3"/>
      <c r="R18" s="3"/>
      <c r="S18" s="3"/>
      <c r="T18" s="3"/>
    </row>
    <row r="19" spans="1:20" ht="16.5" customHeight="1" thickBot="1">
      <c r="A19" s="1421" t="s">
        <v>99</v>
      </c>
      <c r="B19" s="1423" t="s">
        <v>413</v>
      </c>
      <c r="C19" s="1424"/>
      <c r="D19" s="1425"/>
      <c r="E19" s="1426" t="s">
        <v>414</v>
      </c>
      <c r="F19" s="1428" t="s">
        <v>415</v>
      </c>
      <c r="K19"/>
      <c r="L19"/>
      <c r="M19"/>
      <c r="O19" s="3"/>
      <c r="P19" s="3"/>
      <c r="Q19" s="3"/>
      <c r="R19" s="3"/>
      <c r="S19" s="3"/>
      <c r="T19" s="3"/>
    </row>
    <row r="20" spans="1:20" ht="21" customHeight="1" thickBot="1">
      <c r="A20" s="1422"/>
      <c r="B20" s="567" t="s">
        <v>228</v>
      </c>
      <c r="C20" s="567" t="s">
        <v>337</v>
      </c>
      <c r="D20" s="567" t="s">
        <v>338</v>
      </c>
      <c r="E20" s="1427"/>
      <c r="F20" s="1429"/>
      <c r="K20"/>
      <c r="L20"/>
      <c r="M20"/>
      <c r="O20" s="3"/>
      <c r="P20" s="3"/>
      <c r="Q20" s="3"/>
      <c r="R20" s="3"/>
      <c r="S20" s="3"/>
      <c r="T20" s="3"/>
    </row>
    <row r="21" spans="1:20" ht="15.75" thickBot="1">
      <c r="A21" s="427" t="s">
        <v>93</v>
      </c>
      <c r="B21" s="781">
        <v>41721.821000000004</v>
      </c>
      <c r="C21" s="777">
        <v>0</v>
      </c>
      <c r="D21" s="575">
        <f t="shared" ref="D21:D26" si="2">(C21/B21)*100</f>
        <v>0</v>
      </c>
      <c r="E21" s="544">
        <v>29790.733</v>
      </c>
      <c r="F21" s="575">
        <f t="shared" ref="F21:F26" si="3">((B21-E21)/E21)*100</f>
        <v>40.04966242354628</v>
      </c>
      <c r="H21" s="495" t="s">
        <v>100</v>
      </c>
      <c r="K21"/>
      <c r="L21"/>
      <c r="M21"/>
      <c r="O21" s="3"/>
      <c r="P21" s="3"/>
      <c r="Q21" s="3"/>
      <c r="R21" s="3"/>
      <c r="S21" s="3"/>
      <c r="T21" s="3"/>
    </row>
    <row r="22" spans="1:20" ht="15.75" thickBot="1">
      <c r="A22" s="427" t="s">
        <v>95</v>
      </c>
      <c r="B22" s="781">
        <v>162785</v>
      </c>
      <c r="C22" s="777">
        <v>0</v>
      </c>
      <c r="D22" s="576">
        <f t="shared" si="2"/>
        <v>0</v>
      </c>
      <c r="E22" s="544">
        <v>121202</v>
      </c>
      <c r="F22" s="576">
        <f t="shared" si="3"/>
        <v>34.308839788122306</v>
      </c>
      <c r="H22" s="470">
        <f>B22-E22</f>
        <v>41583</v>
      </c>
      <c r="K22"/>
      <c r="L22"/>
      <c r="M22"/>
      <c r="O22" s="3"/>
      <c r="P22" s="3"/>
      <c r="Q22" s="3"/>
      <c r="R22" s="3"/>
      <c r="S22" s="3"/>
      <c r="T22" s="3"/>
    </row>
    <row r="23" spans="1:20" ht="15.75" thickBot="1">
      <c r="A23" s="428" t="s">
        <v>225</v>
      </c>
      <c r="B23" s="781">
        <v>40226</v>
      </c>
      <c r="C23" s="778">
        <v>0</v>
      </c>
      <c r="D23" s="576">
        <f t="shared" si="2"/>
        <v>0</v>
      </c>
      <c r="E23" s="547">
        <v>32923</v>
      </c>
      <c r="F23" s="576">
        <f t="shared" si="3"/>
        <v>22.182061173040125</v>
      </c>
      <c r="O23" s="3"/>
      <c r="P23" s="3"/>
      <c r="Q23" s="3"/>
      <c r="R23" s="3"/>
      <c r="S23" s="3"/>
      <c r="T23" s="3"/>
    </row>
    <row r="24" spans="1:20" ht="15.75" thickBot="1">
      <c r="A24" s="427" t="s">
        <v>96</v>
      </c>
      <c r="B24" s="781">
        <v>12359.263999999999</v>
      </c>
      <c r="C24" s="779">
        <v>667.33399999999995</v>
      </c>
      <c r="D24" s="577">
        <f t="shared" si="2"/>
        <v>5.3994639162979281</v>
      </c>
      <c r="E24" s="544">
        <v>15139.212</v>
      </c>
      <c r="F24" s="577">
        <f t="shared" si="3"/>
        <v>-18.362567351590034</v>
      </c>
      <c r="O24" s="3"/>
      <c r="P24" s="3"/>
      <c r="Q24" s="3"/>
      <c r="R24" s="3"/>
      <c r="S24" s="3"/>
      <c r="T24" s="3"/>
    </row>
    <row r="25" spans="1:20" ht="15.75" thickBot="1">
      <c r="A25" s="427" t="s">
        <v>97</v>
      </c>
      <c r="B25" s="781">
        <v>7481.7489999999998</v>
      </c>
      <c r="C25" s="779">
        <v>396.25599999999997</v>
      </c>
      <c r="D25" s="576">
        <f t="shared" si="2"/>
        <v>5.2963017069939129</v>
      </c>
      <c r="E25" s="544">
        <v>5850.241</v>
      </c>
      <c r="F25" s="576">
        <f t="shared" si="3"/>
        <v>27.887876755846463</v>
      </c>
      <c r="O25" s="3"/>
      <c r="P25" s="3"/>
      <c r="Q25" s="3"/>
      <c r="R25" s="3"/>
      <c r="S25" s="3"/>
      <c r="T25" s="3"/>
    </row>
    <row r="26" spans="1:20" ht="15.75" thickBot="1">
      <c r="A26" s="427" t="s">
        <v>98</v>
      </c>
      <c r="B26" s="781">
        <f>B24+B25</f>
        <v>19841.012999999999</v>
      </c>
      <c r="C26" s="544">
        <f>C24+C25</f>
        <v>1063.5899999999999</v>
      </c>
      <c r="D26" s="578">
        <f t="shared" si="2"/>
        <v>5.3605629914158115</v>
      </c>
      <c r="E26" s="544">
        <v>20989.453000000001</v>
      </c>
      <c r="F26" s="578">
        <f t="shared" si="3"/>
        <v>-5.4715099054749174</v>
      </c>
      <c r="O26" s="3"/>
      <c r="P26" s="3"/>
      <c r="Q26" s="3"/>
      <c r="R26" s="3"/>
      <c r="S26" s="3"/>
      <c r="T26" s="3"/>
    </row>
    <row r="27" spans="1:20">
      <c r="A27" s="674" t="s">
        <v>340</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420"/>
      <c r="D30" s="1420"/>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420"/>
      <c r="C41" s="1420"/>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60" customWidth="1"/>
    <col min="2" max="2" width="11.140625" style="660" customWidth="1"/>
    <col min="3" max="3" width="12.140625" style="660" customWidth="1"/>
    <col min="4" max="4" width="8.85546875" style="660" bestFit="1" customWidth="1"/>
    <col min="5" max="5" width="3" style="660" customWidth="1"/>
    <col min="6" max="6" width="20.28515625" style="660" customWidth="1"/>
    <col min="7" max="7" width="10.5703125" style="660" customWidth="1"/>
    <col min="8" max="8" width="9.85546875" style="566" bestFit="1" customWidth="1"/>
    <col min="9" max="9" width="8.85546875" style="660" bestFit="1" customWidth="1"/>
    <col min="10" max="10" width="2.85546875" style="660" customWidth="1"/>
    <col min="11" max="11" width="19.85546875" style="660" customWidth="1"/>
    <col min="12" max="12" width="12.140625" style="660" customWidth="1"/>
    <col min="13" max="13" width="11.7109375" style="660" customWidth="1"/>
    <col min="14" max="14" width="8.85546875" style="660" bestFit="1" customWidth="1"/>
    <col min="15" max="15" width="4.42578125" style="660" customWidth="1"/>
    <col min="16" max="16" width="19.85546875" style="660" customWidth="1"/>
    <col min="17" max="17" width="12.42578125" style="660" customWidth="1"/>
    <col min="18" max="18" width="15" style="660" customWidth="1"/>
    <col min="19" max="19" width="8.85546875" style="660" bestFit="1"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445"/>
    </row>
    <row r="2" spans="1:24" ht="28.5" customHeight="1">
      <c r="A2" s="1435" t="s">
        <v>416</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15.75" customHeight="1">
      <c r="A3" s="1436" t="s">
        <v>417</v>
      </c>
      <c r="B3" s="1436"/>
      <c r="C3" s="1436"/>
      <c r="D3" s="1436"/>
      <c r="E3" s="1436"/>
      <c r="F3" s="1436"/>
      <c r="P3" s="447"/>
    </row>
    <row r="4" spans="1:24" ht="4.5" customHeight="1">
      <c r="A4" s="448"/>
      <c r="B4" s="448"/>
      <c r="C4" s="446"/>
      <c r="D4" s="446"/>
    </row>
    <row r="5" spans="1:24" ht="15.75" thickBot="1">
      <c r="A5" s="449" t="s">
        <v>101</v>
      </c>
      <c r="B5" s="1437" t="s">
        <v>102</v>
      </c>
      <c r="C5" s="1437"/>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341</v>
      </c>
      <c r="B7" s="463">
        <v>12764.870999999999</v>
      </c>
      <c r="C7" s="463">
        <v>5612</v>
      </c>
      <c r="D7" s="472">
        <v>5.181519830422749</v>
      </c>
      <c r="F7" s="553" t="s">
        <v>114</v>
      </c>
      <c r="G7" s="461">
        <v>1455.41</v>
      </c>
      <c r="H7" s="461">
        <v>5823</v>
      </c>
      <c r="I7" s="542">
        <v>3.4078318246315664</v>
      </c>
      <c r="K7" s="553" t="s">
        <v>114</v>
      </c>
      <c r="L7" s="461">
        <v>318153.875</v>
      </c>
      <c r="M7" s="461">
        <v>70243.894</v>
      </c>
      <c r="N7" s="542">
        <v>4.5292744590725569</v>
      </c>
      <c r="P7" s="553" t="s">
        <v>115</v>
      </c>
      <c r="Q7" s="461">
        <v>66392.930999999997</v>
      </c>
      <c r="R7" s="461">
        <v>15917.191000000001</v>
      </c>
      <c r="S7" s="542">
        <v>4.1711462154346197</v>
      </c>
    </row>
    <row r="8" spans="1:24" ht="15.75">
      <c r="A8" s="462" t="s">
        <v>114</v>
      </c>
      <c r="B8" s="463">
        <v>9330.991</v>
      </c>
      <c r="C8" s="463">
        <v>15736</v>
      </c>
      <c r="D8" s="472">
        <v>2.7244175022752164</v>
      </c>
      <c r="F8" s="462" t="s">
        <v>116</v>
      </c>
      <c r="G8" s="463">
        <v>788.78599999999994</v>
      </c>
      <c r="H8" s="463">
        <v>4022</v>
      </c>
      <c r="I8" s="472">
        <v>2.626012903913121</v>
      </c>
      <c r="K8" s="462" t="s">
        <v>117</v>
      </c>
      <c r="L8" s="463">
        <v>234632.231</v>
      </c>
      <c r="M8" s="463">
        <v>56751.27</v>
      </c>
      <c r="N8" s="472">
        <v>4.1343961289324449</v>
      </c>
      <c r="P8" s="462" t="s">
        <v>117</v>
      </c>
      <c r="Q8" s="463">
        <v>43122.139000000003</v>
      </c>
      <c r="R8" s="463">
        <v>12378.531999999999</v>
      </c>
      <c r="S8" s="472">
        <v>3.4836230176566985</v>
      </c>
    </row>
    <row r="9" spans="1:24" ht="16.5" thickBot="1">
      <c r="A9" s="462" t="s">
        <v>124</v>
      </c>
      <c r="B9" s="463">
        <v>6715.223</v>
      </c>
      <c r="C9" s="463">
        <v>4693</v>
      </c>
      <c r="D9" s="472">
        <v>2.4048566104859725</v>
      </c>
      <c r="F9" s="462" t="s">
        <v>135</v>
      </c>
      <c r="G9" s="463">
        <v>374.964</v>
      </c>
      <c r="H9" s="463">
        <v>2127</v>
      </c>
      <c r="I9" s="472">
        <v>2.4644850046336768</v>
      </c>
      <c r="K9" s="462" t="s">
        <v>342</v>
      </c>
      <c r="L9" s="463">
        <v>89199.725999999995</v>
      </c>
      <c r="M9" s="463">
        <v>27224.6</v>
      </c>
      <c r="N9" s="472">
        <v>3.2764384417034593</v>
      </c>
      <c r="P9" s="462" t="s">
        <v>121</v>
      </c>
      <c r="Q9" s="463">
        <v>37761.107000000004</v>
      </c>
      <c r="R9" s="463">
        <v>6430.549</v>
      </c>
      <c r="S9" s="472">
        <v>5.8721435759217453</v>
      </c>
    </row>
    <row r="10" spans="1:24" ht="16.5" thickBot="1">
      <c r="A10" s="462" t="s">
        <v>279</v>
      </c>
      <c r="B10" s="463">
        <v>5770.88</v>
      </c>
      <c r="C10" s="463">
        <v>3003</v>
      </c>
      <c r="D10" s="472">
        <v>3.5643001757790547</v>
      </c>
      <c r="F10" s="620" t="s">
        <v>232</v>
      </c>
      <c r="G10" s="466">
        <v>2629.2159999999999</v>
      </c>
      <c r="H10" s="466">
        <v>12049</v>
      </c>
      <c r="I10" s="541">
        <v>2.976081245210533</v>
      </c>
      <c r="K10" s="462" t="s">
        <v>123</v>
      </c>
      <c r="L10" s="463">
        <v>82641.486999999994</v>
      </c>
      <c r="M10" s="463">
        <v>14451.057000000001</v>
      </c>
      <c r="N10" s="472">
        <v>5.7187157313129404</v>
      </c>
      <c r="P10" s="462" t="s">
        <v>247</v>
      </c>
      <c r="Q10" s="463">
        <v>36513.987999999998</v>
      </c>
      <c r="R10" s="463">
        <v>9243.99</v>
      </c>
      <c r="S10" s="472">
        <v>3.9500246105848231</v>
      </c>
    </row>
    <row r="11" spans="1:24" ht="15.75">
      <c r="A11" s="462" t="s">
        <v>347</v>
      </c>
      <c r="B11" s="463">
        <v>2584.4059999999999</v>
      </c>
      <c r="C11" s="463">
        <v>1254</v>
      </c>
      <c r="D11" s="472">
        <v>4.3921110771217844</v>
      </c>
      <c r="K11" s="462" t="s">
        <v>116</v>
      </c>
      <c r="L11" s="463">
        <v>79597.448000000004</v>
      </c>
      <c r="M11" s="463">
        <v>15402.348</v>
      </c>
      <c r="N11" s="472">
        <v>5.1678775210117314</v>
      </c>
      <c r="P11" s="462" t="s">
        <v>116</v>
      </c>
      <c r="Q11" s="463">
        <v>33687.514000000003</v>
      </c>
      <c r="R11" s="463">
        <v>8490.777</v>
      </c>
      <c r="S11" s="472">
        <v>3.9675419575852722</v>
      </c>
    </row>
    <row r="12" spans="1:24" ht="15.75">
      <c r="A12" s="462" t="s">
        <v>374</v>
      </c>
      <c r="B12" s="463">
        <v>1547.4659999999999</v>
      </c>
      <c r="C12" s="463">
        <v>662</v>
      </c>
      <c r="D12" s="472">
        <v>6.3582038039123843</v>
      </c>
      <c r="H12" s="660"/>
      <c r="K12" s="462" t="s">
        <v>119</v>
      </c>
      <c r="L12" s="463">
        <v>46152.970999999998</v>
      </c>
      <c r="M12" s="463">
        <v>10092.267</v>
      </c>
      <c r="N12" s="472">
        <v>4.5731024555731628</v>
      </c>
      <c r="P12" s="462" t="s">
        <v>118</v>
      </c>
      <c r="Q12" s="463">
        <v>31969.839</v>
      </c>
      <c r="R12" s="463">
        <v>6690.6710000000003</v>
      </c>
      <c r="S12" s="472">
        <v>4.7782709686367779</v>
      </c>
    </row>
    <row r="13" spans="1:24" ht="15.75">
      <c r="A13" s="462" t="s">
        <v>132</v>
      </c>
      <c r="B13" s="463">
        <v>1337.047</v>
      </c>
      <c r="C13" s="463">
        <v>1223</v>
      </c>
      <c r="D13" s="472">
        <v>2.9037454175860451</v>
      </c>
      <c r="H13" s="660"/>
      <c r="K13" s="462" t="s">
        <v>121</v>
      </c>
      <c r="L13" s="463">
        <v>41676.572</v>
      </c>
      <c r="M13" s="463">
        <v>6107.1679999999997</v>
      </c>
      <c r="N13" s="472">
        <v>6.8242059167195013</v>
      </c>
      <c r="P13" s="462" t="s">
        <v>342</v>
      </c>
      <c r="Q13" s="463">
        <v>19148.632000000001</v>
      </c>
      <c r="R13" s="463">
        <v>5627.1750000000002</v>
      </c>
      <c r="S13" s="472">
        <v>3.4028854620657794</v>
      </c>
    </row>
    <row r="14" spans="1:24" ht="15.75">
      <c r="A14" s="462" t="s">
        <v>122</v>
      </c>
      <c r="B14" s="463">
        <v>1292.4680000000001</v>
      </c>
      <c r="C14" s="463">
        <v>1601</v>
      </c>
      <c r="D14" s="472">
        <v>2.8113203853507551</v>
      </c>
      <c r="K14" s="462" t="s">
        <v>115</v>
      </c>
      <c r="L14" s="463">
        <v>38932.305</v>
      </c>
      <c r="M14" s="463">
        <v>7672.598</v>
      </c>
      <c r="N14" s="472">
        <v>5.0742010724398696</v>
      </c>
      <c r="P14" s="462" t="s">
        <v>123</v>
      </c>
      <c r="Q14" s="463">
        <v>18519.957999999999</v>
      </c>
      <c r="R14" s="463">
        <v>4383.1030000000001</v>
      </c>
      <c r="S14" s="472">
        <v>4.2253075047517701</v>
      </c>
    </row>
    <row r="15" spans="1:24" ht="15.75">
      <c r="A15" s="462" t="s">
        <v>116</v>
      </c>
      <c r="B15" s="463">
        <v>1242.48</v>
      </c>
      <c r="C15" s="463">
        <v>4774</v>
      </c>
      <c r="D15" s="472">
        <v>2.4527311131729079</v>
      </c>
      <c r="E15" s="558"/>
      <c r="K15" s="462" t="s">
        <v>124</v>
      </c>
      <c r="L15" s="463">
        <v>36205.123</v>
      </c>
      <c r="M15" s="463">
        <v>8486.4390000000003</v>
      </c>
      <c r="N15" s="472">
        <v>4.2662326330278226</v>
      </c>
      <c r="P15" s="462" t="s">
        <v>114</v>
      </c>
      <c r="Q15" s="463">
        <v>13962.519</v>
      </c>
      <c r="R15" s="463">
        <v>3689.15</v>
      </c>
      <c r="S15" s="472">
        <v>3.7847523142187223</v>
      </c>
    </row>
    <row r="16" spans="1:24" ht="15.75">
      <c r="A16" s="462" t="s">
        <v>127</v>
      </c>
      <c r="B16" s="463">
        <v>1153.27</v>
      </c>
      <c r="C16" s="463">
        <v>845</v>
      </c>
      <c r="D16" s="472">
        <v>2.2400943222144742</v>
      </c>
      <c r="E16" s="476"/>
      <c r="K16" s="462" t="s">
        <v>257</v>
      </c>
      <c r="L16" s="463">
        <v>31240.478999999999</v>
      </c>
      <c r="M16" s="463">
        <v>4755.7839999999997</v>
      </c>
      <c r="N16" s="472">
        <v>6.5689440479214367</v>
      </c>
      <c r="P16" s="462" t="s">
        <v>125</v>
      </c>
      <c r="Q16" s="463">
        <v>13488.458000000001</v>
      </c>
      <c r="R16" s="463">
        <v>3761.4560000000001</v>
      </c>
      <c r="S16" s="472">
        <v>3.5859672424720639</v>
      </c>
    </row>
    <row r="17" spans="1:19" ht="15.75">
      <c r="A17" s="462" t="s">
        <v>117</v>
      </c>
      <c r="B17" s="463">
        <v>873.06</v>
      </c>
      <c r="C17" s="463">
        <v>9428</v>
      </c>
      <c r="D17" s="472">
        <v>2.2078693880854057</v>
      </c>
      <c r="K17" s="462" t="s">
        <v>131</v>
      </c>
      <c r="L17" s="463">
        <v>29902.694</v>
      </c>
      <c r="M17" s="463">
        <v>8396.759</v>
      </c>
      <c r="N17" s="472">
        <v>3.5612185606375029</v>
      </c>
      <c r="P17" s="462" t="s">
        <v>130</v>
      </c>
      <c r="Q17" s="463">
        <v>11002.72</v>
      </c>
      <c r="R17" s="463">
        <v>3300.5149999999999</v>
      </c>
      <c r="S17" s="472">
        <v>3.3336373262960475</v>
      </c>
    </row>
    <row r="18" spans="1:19" ht="15.75">
      <c r="A18" s="462" t="s">
        <v>120</v>
      </c>
      <c r="B18" s="463">
        <v>498.14100000000002</v>
      </c>
      <c r="C18" s="463">
        <v>1480</v>
      </c>
      <c r="D18" s="472">
        <v>2.5549623018925991</v>
      </c>
      <c r="K18" s="462" t="s">
        <v>128</v>
      </c>
      <c r="L18" s="463">
        <v>24107.833999999999</v>
      </c>
      <c r="M18" s="463">
        <v>5229.2290000000003</v>
      </c>
      <c r="N18" s="472">
        <v>4.6102081205470249</v>
      </c>
      <c r="P18" s="462" t="s">
        <v>124</v>
      </c>
      <c r="Q18" s="463">
        <v>7794.64</v>
      </c>
      <c r="R18" s="463">
        <v>1907.7270000000001</v>
      </c>
      <c r="S18" s="472">
        <v>4.0858256972826821</v>
      </c>
    </row>
    <row r="19" spans="1:19" ht="15.75">
      <c r="A19" s="462" t="s">
        <v>411</v>
      </c>
      <c r="B19" s="463">
        <v>402.94</v>
      </c>
      <c r="C19" s="463">
        <v>194</v>
      </c>
      <c r="D19" s="472">
        <v>6.6164203612479477</v>
      </c>
      <c r="K19" s="462" t="s">
        <v>122</v>
      </c>
      <c r="L19" s="463">
        <v>17021.973000000002</v>
      </c>
      <c r="M19" s="463">
        <v>4990.8130000000001</v>
      </c>
      <c r="N19" s="472">
        <v>3.4106613491629525</v>
      </c>
      <c r="P19" s="462" t="s">
        <v>132</v>
      </c>
      <c r="Q19" s="463">
        <v>7338.9129999999996</v>
      </c>
      <c r="R19" s="463">
        <v>1873.7349999999999</v>
      </c>
      <c r="S19" s="472">
        <v>3.9167294201154377</v>
      </c>
    </row>
    <row r="20" spans="1:19" ht="16.5" thickBot="1">
      <c r="A20" s="462" t="s">
        <v>135</v>
      </c>
      <c r="B20" s="463">
        <v>374.964</v>
      </c>
      <c r="C20" s="463">
        <v>2127</v>
      </c>
      <c r="D20" s="472">
        <v>2.4644850046336768</v>
      </c>
      <c r="K20" s="462" t="s">
        <v>129</v>
      </c>
      <c r="L20" s="463">
        <v>16277.888000000001</v>
      </c>
      <c r="M20" s="463">
        <v>3756.4670000000001</v>
      </c>
      <c r="N20" s="472">
        <v>4.3332972178379316</v>
      </c>
      <c r="P20" s="462" t="s">
        <v>134</v>
      </c>
      <c r="Q20" s="463">
        <v>6899.5839999999998</v>
      </c>
      <c r="R20" s="463">
        <v>2183.0650000000001</v>
      </c>
      <c r="S20" s="472">
        <v>3.160503237420782</v>
      </c>
    </row>
    <row r="21" spans="1:19" ht="16.5" thickBot="1">
      <c r="A21" s="620" t="s">
        <v>232</v>
      </c>
      <c r="B21" s="466">
        <v>47266.828999999998</v>
      </c>
      <c r="C21" s="466">
        <v>53806</v>
      </c>
      <c r="D21" s="541">
        <v>3.2874626527673776</v>
      </c>
      <c r="K21" s="462" t="s">
        <v>256</v>
      </c>
      <c r="L21" s="463">
        <v>15312.203</v>
      </c>
      <c r="M21" s="463">
        <v>3857.431</v>
      </c>
      <c r="N21" s="472">
        <v>3.9695338685254513</v>
      </c>
      <c r="P21" s="462" t="s">
        <v>128</v>
      </c>
      <c r="Q21" s="463">
        <v>6765.6120000000001</v>
      </c>
      <c r="R21" s="463">
        <v>1714.8530000000001</v>
      </c>
      <c r="S21" s="472">
        <v>3.9453014340004651</v>
      </c>
    </row>
    <row r="22" spans="1:19" ht="15.75">
      <c r="A22"/>
      <c r="B22"/>
      <c r="C22"/>
      <c r="D22"/>
      <c r="H22" s="660"/>
      <c r="K22" s="462" t="s">
        <v>118</v>
      </c>
      <c r="L22" s="463">
        <v>11321.203</v>
      </c>
      <c r="M22" s="463">
        <v>2230.8829999999998</v>
      </c>
      <c r="N22" s="472">
        <v>5.0747632215584595</v>
      </c>
      <c r="P22" s="462" t="s">
        <v>135</v>
      </c>
      <c r="Q22" s="463">
        <v>6038.2039999999997</v>
      </c>
      <c r="R22" s="463">
        <v>2042.2180000000001</v>
      </c>
      <c r="S22" s="472">
        <v>2.9566892466915871</v>
      </c>
    </row>
    <row r="23" spans="1:19" ht="15.75">
      <c r="A23"/>
      <c r="B23"/>
      <c r="C23"/>
      <c r="D23"/>
      <c r="H23" s="660"/>
      <c r="K23" s="462" t="s">
        <v>258</v>
      </c>
      <c r="L23" s="463">
        <v>10656.054</v>
      </c>
      <c r="M23" s="463">
        <v>2939.1790000000001</v>
      </c>
      <c r="N23" s="472">
        <v>3.6255205960576067</v>
      </c>
      <c r="P23" s="462" t="s">
        <v>256</v>
      </c>
      <c r="Q23" s="463">
        <v>5844.6350000000002</v>
      </c>
      <c r="R23" s="463">
        <v>1451.365</v>
      </c>
      <c r="S23" s="472">
        <v>4.0269918318272797</v>
      </c>
    </row>
    <row r="24" spans="1:19" ht="15.75">
      <c r="A24"/>
      <c r="B24"/>
      <c r="C24"/>
      <c r="D24"/>
      <c r="H24" s="660"/>
      <c r="K24" s="462" t="s">
        <v>132</v>
      </c>
      <c r="L24" s="463">
        <v>10384.951999999999</v>
      </c>
      <c r="M24" s="463">
        <v>3717.1129999999998</v>
      </c>
      <c r="N24" s="472">
        <v>2.7938219795846937</v>
      </c>
      <c r="P24" s="462" t="s">
        <v>133</v>
      </c>
      <c r="Q24" s="463">
        <v>5586.4849999999997</v>
      </c>
      <c r="R24" s="463">
        <v>1605.3420000000001</v>
      </c>
      <c r="S24" s="472">
        <v>3.4799344937091283</v>
      </c>
    </row>
    <row r="25" spans="1:19" ht="15.75">
      <c r="A25"/>
      <c r="B25"/>
      <c r="C25"/>
      <c r="D25"/>
      <c r="H25" s="660"/>
      <c r="K25" s="462" t="s">
        <v>127</v>
      </c>
      <c r="L25" s="463">
        <v>7653.44</v>
      </c>
      <c r="M25" s="463">
        <v>1683.6030000000001</v>
      </c>
      <c r="N25" s="472">
        <v>4.545869780464872</v>
      </c>
      <c r="P25" s="462" t="s">
        <v>119</v>
      </c>
      <c r="Q25" s="463">
        <v>5552.1019999999999</v>
      </c>
      <c r="R25" s="463">
        <v>1620.3920000000001</v>
      </c>
      <c r="S25" s="472">
        <v>3.4263943539587949</v>
      </c>
    </row>
    <row r="26" spans="1:19" ht="15.75">
      <c r="H26" s="660"/>
      <c r="K26" s="462" t="s">
        <v>120</v>
      </c>
      <c r="L26" s="463">
        <v>5582.1760000000004</v>
      </c>
      <c r="M26" s="463">
        <v>2062.0419999999999</v>
      </c>
      <c r="N26" s="472">
        <v>2.7071107184043779</v>
      </c>
      <c r="P26" s="462" t="s">
        <v>257</v>
      </c>
      <c r="Q26" s="463">
        <v>4240.6530000000002</v>
      </c>
      <c r="R26" s="463">
        <v>882.73199999999997</v>
      </c>
      <c r="S26" s="472">
        <v>4.8040095974769246</v>
      </c>
    </row>
    <row r="27" spans="1:19" ht="15.75">
      <c r="A27" s="3"/>
      <c r="B27" s="3"/>
      <c r="C27" s="3"/>
      <c r="D27" s="3"/>
      <c r="H27" s="660"/>
      <c r="K27" s="462" t="s">
        <v>375</v>
      </c>
      <c r="L27" s="463">
        <v>4476.7370000000001</v>
      </c>
      <c r="M27" s="463">
        <v>1358.8879999999999</v>
      </c>
      <c r="N27" s="472">
        <v>3.2944120486750936</v>
      </c>
      <c r="P27" s="462" t="s">
        <v>375</v>
      </c>
      <c r="Q27" s="463">
        <v>3876.59</v>
      </c>
      <c r="R27" s="463">
        <v>1319.875</v>
      </c>
      <c r="S27" s="472">
        <v>2.9370887394639644</v>
      </c>
    </row>
    <row r="28" spans="1:19" ht="15.75">
      <c r="H28" s="660"/>
      <c r="K28" s="462" t="s">
        <v>135</v>
      </c>
      <c r="L28" s="463">
        <v>3916.3270000000002</v>
      </c>
      <c r="M28" s="463">
        <v>1482.672</v>
      </c>
      <c r="N28" s="472">
        <v>2.641398097488858</v>
      </c>
      <c r="P28" s="462" t="s">
        <v>131</v>
      </c>
      <c r="Q28" s="463">
        <v>3632.654</v>
      </c>
      <c r="R28" s="463">
        <v>1163.057</v>
      </c>
      <c r="S28" s="472">
        <v>3.1233671264606979</v>
      </c>
    </row>
    <row r="29" spans="1:19" ht="15.75">
      <c r="H29" s="660"/>
      <c r="K29" s="462" t="s">
        <v>136</v>
      </c>
      <c r="L29" s="463">
        <v>3339.4459999999999</v>
      </c>
      <c r="M29" s="463">
        <v>546.89</v>
      </c>
      <c r="N29" s="472">
        <v>6.1062480571961455</v>
      </c>
      <c r="P29" s="462" t="s">
        <v>129</v>
      </c>
      <c r="Q29" s="463">
        <v>3341.1759999999999</v>
      </c>
      <c r="R29" s="463">
        <v>1049.8510000000001</v>
      </c>
      <c r="S29" s="472">
        <v>3.1825239962623262</v>
      </c>
    </row>
    <row r="30" spans="1:19" ht="15.75">
      <c r="A30" s="3"/>
      <c r="B30" s="3"/>
      <c r="C30" s="3"/>
      <c r="D30" s="3"/>
      <c r="E30" s="3"/>
      <c r="F30" s="3"/>
      <c r="G30" s="3"/>
      <c r="H30" s="3"/>
      <c r="I30" s="3"/>
      <c r="J30" s="3"/>
      <c r="K30" s="462" t="s">
        <v>383</v>
      </c>
      <c r="L30" s="463">
        <v>2370.4639999999999</v>
      </c>
      <c r="M30" s="463">
        <v>275.10700000000003</v>
      </c>
      <c r="N30" s="472">
        <v>8.6165164826776479</v>
      </c>
      <c r="P30" s="462" t="s">
        <v>376</v>
      </c>
      <c r="Q30" s="463">
        <v>3202.386</v>
      </c>
      <c r="R30" s="463">
        <v>1249.675</v>
      </c>
      <c r="S30" s="472">
        <v>2.5625750695180747</v>
      </c>
    </row>
    <row r="31" spans="1:19" ht="15.75">
      <c r="A31" s="3"/>
      <c r="B31" s="3"/>
      <c r="C31" s="3"/>
      <c r="D31" s="3"/>
      <c r="E31" s="3"/>
      <c r="F31" s="3"/>
      <c r="G31" s="3"/>
      <c r="H31" s="3"/>
      <c r="I31" s="3"/>
      <c r="J31" s="3"/>
      <c r="K31" s="462" t="s">
        <v>134</v>
      </c>
      <c r="L31" s="463">
        <v>2095.5320000000002</v>
      </c>
      <c r="M31" s="463">
        <v>353.702</v>
      </c>
      <c r="N31" s="472">
        <v>5.9245692701765895</v>
      </c>
      <c r="P31" s="462" t="s">
        <v>127</v>
      </c>
      <c r="Q31" s="463">
        <v>3016.83</v>
      </c>
      <c r="R31" s="463">
        <v>974.88199999999995</v>
      </c>
      <c r="S31" s="472">
        <v>3.0945591363877885</v>
      </c>
    </row>
    <row r="32" spans="1:19" ht="15.75">
      <c r="A32" s="3"/>
      <c r="B32" s="3"/>
      <c r="C32" s="3"/>
      <c r="D32" s="3"/>
      <c r="E32" s="3"/>
      <c r="F32"/>
      <c r="G32"/>
      <c r="H32"/>
      <c r="I32"/>
      <c r="J32"/>
      <c r="K32" s="462" t="s">
        <v>381</v>
      </c>
      <c r="L32" s="463">
        <v>2081.6590000000001</v>
      </c>
      <c r="M32" s="463">
        <v>725.04300000000001</v>
      </c>
      <c r="N32" s="472">
        <v>2.871083508150551</v>
      </c>
      <c r="O32"/>
      <c r="P32" s="462" t="s">
        <v>374</v>
      </c>
      <c r="Q32" s="463">
        <v>2059.4250000000002</v>
      </c>
      <c r="R32" s="463">
        <v>861</v>
      </c>
      <c r="S32" s="472">
        <v>2.3918989547038332</v>
      </c>
    </row>
    <row r="33" spans="1:19" ht="16.5" thickBot="1">
      <c r="A33" s="2" t="s">
        <v>340</v>
      </c>
      <c r="B33" s="2"/>
      <c r="C33" s="3"/>
      <c r="D33" s="3"/>
      <c r="E33" s="3"/>
      <c r="F33"/>
      <c r="G33"/>
      <c r="H33"/>
      <c r="I33"/>
      <c r="J33"/>
      <c r="K33" s="631" t="s">
        <v>347</v>
      </c>
      <c r="L33" s="619">
        <v>1213.9670000000001</v>
      </c>
      <c r="M33" s="619">
        <v>103.95</v>
      </c>
      <c r="N33" s="632">
        <v>11.67837421837422</v>
      </c>
      <c r="O33"/>
      <c r="P33" s="462" t="s">
        <v>382</v>
      </c>
      <c r="Q33" s="463">
        <v>1888.9829999999999</v>
      </c>
      <c r="R33" s="463">
        <v>471.70499999999998</v>
      </c>
      <c r="S33" s="472">
        <v>4.0045854930518017</v>
      </c>
    </row>
    <row r="34" spans="1:19" ht="16.5" thickBot="1">
      <c r="A34" s="674"/>
      <c r="C34" s="3"/>
      <c r="D34" s="3"/>
      <c r="E34" s="3"/>
      <c r="F34"/>
      <c r="G34"/>
      <c r="H34"/>
      <c r="I34"/>
      <c r="J34"/>
      <c r="K34" s="620" t="s">
        <v>232</v>
      </c>
      <c r="L34" s="466">
        <v>1168610.246</v>
      </c>
      <c r="M34" s="466">
        <v>265525.49599999998</v>
      </c>
      <c r="N34" s="541">
        <v>4.4011225422962781</v>
      </c>
      <c r="O34"/>
      <c r="P34" s="462" t="s">
        <v>384</v>
      </c>
      <c r="Q34" s="463">
        <v>1484.4359999999999</v>
      </c>
      <c r="R34" s="463">
        <v>308.36099999999999</v>
      </c>
      <c r="S34" s="472">
        <v>4.813955072139473</v>
      </c>
    </row>
    <row r="35" spans="1:19" ht="15.75">
      <c r="A35"/>
      <c r="B35"/>
      <c r="C35"/>
      <c r="D35"/>
      <c r="E35"/>
      <c r="F35"/>
      <c r="G35"/>
      <c r="H35"/>
      <c r="I35"/>
      <c r="J35"/>
      <c r="K35"/>
      <c r="L35"/>
      <c r="M35"/>
      <c r="N35"/>
      <c r="O35"/>
      <c r="P35" s="462" t="s">
        <v>258</v>
      </c>
      <c r="Q35" s="463">
        <v>1346.011</v>
      </c>
      <c r="R35" s="463">
        <v>307.959</v>
      </c>
      <c r="S35" s="472">
        <v>4.3707474046869876</v>
      </c>
    </row>
    <row r="36" spans="1:19" ht="16.5" thickBot="1">
      <c r="A36"/>
      <c r="B36"/>
      <c r="C36"/>
      <c r="D36"/>
      <c r="E36"/>
      <c r="F36"/>
      <c r="G36"/>
      <c r="H36"/>
      <c r="I36"/>
      <c r="J36"/>
      <c r="K36"/>
      <c r="L36"/>
      <c r="M36"/>
      <c r="N36"/>
      <c r="P36" s="631" t="s">
        <v>380</v>
      </c>
      <c r="Q36" s="619">
        <v>1137.3699999999999</v>
      </c>
      <c r="R36" s="619">
        <v>257.99700000000001</v>
      </c>
      <c r="S36" s="632">
        <v>4.4084621139005487</v>
      </c>
    </row>
    <row r="37" spans="1:19" ht="17.25" customHeight="1" thickBot="1">
      <c r="A37"/>
      <c r="B37"/>
      <c r="C37"/>
      <c r="D37"/>
      <c r="E37"/>
      <c r="F37"/>
      <c r="G37"/>
      <c r="H37"/>
      <c r="I37"/>
      <c r="J37"/>
      <c r="K37"/>
      <c r="L37"/>
      <c r="M37"/>
      <c r="N37"/>
      <c r="P37" s="620" t="s">
        <v>232</v>
      </c>
      <c r="Q37" s="466">
        <v>414669.924</v>
      </c>
      <c r="R37" s="466">
        <v>106086.693</v>
      </c>
      <c r="S37" s="541">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428</v>
      </c>
      <c r="B48">
        <v>10150</v>
      </c>
      <c r="C48">
        <v>6500</v>
      </c>
      <c r="D48"/>
      <c r="E48"/>
      <c r="F48"/>
      <c r="G48"/>
      <c r="H48"/>
      <c r="I48"/>
      <c r="J48"/>
      <c r="K48"/>
      <c r="L48"/>
      <c r="M48"/>
      <c r="P48"/>
      <c r="Q48"/>
      <c r="R48"/>
      <c r="S48"/>
    </row>
    <row r="49" spans="1:19">
      <c r="A49" t="s">
        <v>376</v>
      </c>
      <c r="B49">
        <v>208490</v>
      </c>
      <c r="C49">
        <v>28980</v>
      </c>
      <c r="D49"/>
      <c r="E49"/>
      <c r="F49"/>
      <c r="G49"/>
      <c r="H49"/>
      <c r="I49"/>
      <c r="J49"/>
      <c r="K49"/>
      <c r="L49"/>
      <c r="M49"/>
      <c r="P49"/>
      <c r="Q49"/>
      <c r="R49"/>
      <c r="S49"/>
    </row>
    <row r="50" spans="1:19">
      <c r="A50" t="s">
        <v>131</v>
      </c>
      <c r="B50">
        <v>2780750</v>
      </c>
      <c r="C50">
        <v>623460</v>
      </c>
      <c r="D50"/>
      <c r="E50"/>
      <c r="F50"/>
      <c r="G50"/>
      <c r="H50"/>
      <c r="I50"/>
      <c r="J50"/>
      <c r="K50"/>
      <c r="L50"/>
      <c r="M50"/>
      <c r="P50"/>
      <c r="Q50"/>
      <c r="R50"/>
      <c r="S50"/>
    </row>
    <row r="51" spans="1:19">
      <c r="A51" t="s">
        <v>256</v>
      </c>
      <c r="B51">
        <v>1400382</v>
      </c>
      <c r="C51">
        <v>271721</v>
      </c>
      <c r="D51"/>
      <c r="E51"/>
      <c r="F51"/>
      <c r="G51"/>
      <c r="H51"/>
      <c r="I51"/>
      <c r="J51"/>
      <c r="K51"/>
      <c r="L51"/>
      <c r="M51"/>
      <c r="P51"/>
      <c r="Q51"/>
      <c r="R51"/>
      <c r="S51"/>
    </row>
    <row r="52" spans="1:19">
      <c r="A52" t="s">
        <v>120</v>
      </c>
      <c r="B52">
        <v>772159</v>
      </c>
      <c r="C52">
        <v>221844</v>
      </c>
      <c r="D52"/>
      <c r="E52"/>
      <c r="F52"/>
      <c r="G52"/>
      <c r="H52"/>
      <c r="I52"/>
      <c r="J52"/>
      <c r="K52"/>
      <c r="L52"/>
      <c r="M52"/>
      <c r="P52"/>
      <c r="Q52"/>
      <c r="R52"/>
      <c r="S52"/>
    </row>
    <row r="53" spans="1:19">
      <c r="A53" t="s">
        <v>130</v>
      </c>
      <c r="B53">
        <v>944430</v>
      </c>
      <c r="C53">
        <v>237612</v>
      </c>
      <c r="D53"/>
      <c r="E53"/>
      <c r="F53"/>
      <c r="G53"/>
      <c r="H53"/>
      <c r="I53"/>
      <c r="J53"/>
      <c r="K53"/>
      <c r="L53"/>
      <c r="M53"/>
      <c r="P53"/>
      <c r="Q53"/>
      <c r="R53"/>
      <c r="S53"/>
    </row>
    <row r="54" spans="1:19">
      <c r="A54" t="s">
        <v>122</v>
      </c>
      <c r="B54">
        <v>1363283</v>
      </c>
      <c r="C54">
        <v>343741</v>
      </c>
      <c r="D54"/>
      <c r="E54"/>
      <c r="F54"/>
      <c r="G54"/>
      <c r="H54"/>
      <c r="I54"/>
      <c r="J54"/>
      <c r="K54"/>
      <c r="L54"/>
      <c r="M54"/>
      <c r="P54"/>
      <c r="Q54"/>
      <c r="R54"/>
      <c r="S54"/>
    </row>
    <row r="55" spans="1:19">
      <c r="A55" t="s">
        <v>380</v>
      </c>
      <c r="B55">
        <v>122420</v>
      </c>
      <c r="C55">
        <v>24815</v>
      </c>
      <c r="D55"/>
      <c r="E55"/>
      <c r="F55"/>
      <c r="G55"/>
      <c r="H55"/>
      <c r="I55"/>
      <c r="J55"/>
      <c r="K55"/>
      <c r="L55"/>
      <c r="M55"/>
      <c r="P55"/>
      <c r="Q55"/>
      <c r="R55"/>
      <c r="S55"/>
    </row>
    <row r="56" spans="1:19">
      <c r="A56" t="s">
        <v>128</v>
      </c>
      <c r="B56">
        <v>2762982</v>
      </c>
      <c r="C56">
        <v>625346</v>
      </c>
      <c r="D56"/>
      <c r="E56"/>
      <c r="F56"/>
      <c r="G56"/>
      <c r="H56"/>
      <c r="I56"/>
      <c r="J56"/>
      <c r="K56"/>
      <c r="L56"/>
      <c r="M56"/>
      <c r="P56"/>
      <c r="Q56"/>
      <c r="R56"/>
      <c r="S56"/>
    </row>
    <row r="57" spans="1:19">
      <c r="A57" t="s">
        <v>133</v>
      </c>
      <c r="B57">
        <v>557538</v>
      </c>
      <c r="C57">
        <v>119543</v>
      </c>
      <c r="D57"/>
      <c r="E57"/>
      <c r="F57"/>
      <c r="G57"/>
      <c r="H57"/>
      <c r="I57"/>
      <c r="J57"/>
      <c r="K57"/>
      <c r="L57"/>
      <c r="M57"/>
      <c r="P57"/>
      <c r="Q57"/>
      <c r="R57"/>
      <c r="S57"/>
    </row>
    <row r="58" spans="1:19">
      <c r="A58" t="s">
        <v>384</v>
      </c>
      <c r="B58">
        <v>172307</v>
      </c>
      <c r="C58">
        <v>36752</v>
      </c>
      <c r="D58"/>
      <c r="E58"/>
      <c r="F58"/>
      <c r="G58"/>
      <c r="H58"/>
      <c r="I58"/>
      <c r="J58"/>
      <c r="K58"/>
      <c r="L58"/>
      <c r="M58"/>
      <c r="P58"/>
      <c r="Q58"/>
      <c r="R58"/>
      <c r="S58"/>
    </row>
    <row r="59" spans="1:19">
      <c r="A59" t="s">
        <v>115</v>
      </c>
      <c r="B59">
        <v>10026116</v>
      </c>
      <c r="C59">
        <v>2021602</v>
      </c>
      <c r="D59"/>
      <c r="E59"/>
      <c r="F59"/>
      <c r="G59"/>
      <c r="H59"/>
      <c r="I59"/>
      <c r="J59"/>
      <c r="K59"/>
      <c r="L59"/>
      <c r="M59"/>
      <c r="P59"/>
      <c r="Q59"/>
      <c r="R59"/>
      <c r="S59"/>
    </row>
    <row r="60" spans="1:19">
      <c r="A60" t="s">
        <v>429</v>
      </c>
      <c r="B60">
        <v>2319</v>
      </c>
      <c r="C60">
        <v>1958</v>
      </c>
      <c r="D60"/>
      <c r="E60"/>
      <c r="F60"/>
      <c r="G60"/>
      <c r="H60"/>
      <c r="I60"/>
      <c r="J60"/>
      <c r="K60"/>
      <c r="L60"/>
      <c r="M60"/>
      <c r="P60"/>
      <c r="Q60"/>
      <c r="R60"/>
      <c r="S60"/>
    </row>
    <row r="61" spans="1:19">
      <c r="A61" t="s">
        <v>430</v>
      </c>
      <c r="B61">
        <v>35061</v>
      </c>
      <c r="C61">
        <v>47833</v>
      </c>
      <c r="D61"/>
      <c r="E61"/>
      <c r="F61"/>
      <c r="G61"/>
      <c r="H61"/>
      <c r="I61"/>
      <c r="J61"/>
      <c r="K61"/>
      <c r="L61"/>
      <c r="M61"/>
      <c r="P61"/>
      <c r="Q61"/>
      <c r="R61"/>
      <c r="S61"/>
    </row>
    <row r="62" spans="1:19">
      <c r="A62" t="s">
        <v>124</v>
      </c>
      <c r="B62">
        <v>4338973</v>
      </c>
      <c r="C62">
        <v>826353</v>
      </c>
      <c r="D62"/>
      <c r="E62"/>
      <c r="F62"/>
      <c r="G62"/>
      <c r="H62"/>
      <c r="I62"/>
      <c r="J62"/>
      <c r="K62"/>
      <c r="L62"/>
      <c r="M62"/>
      <c r="P62"/>
      <c r="Q62"/>
      <c r="R62"/>
      <c r="S62"/>
    </row>
    <row r="63" spans="1:19">
      <c r="A63" t="s">
        <v>431</v>
      </c>
      <c r="B63">
        <v>75125</v>
      </c>
      <c r="C63">
        <v>20074</v>
      </c>
      <c r="D63"/>
      <c r="E63"/>
      <c r="F63"/>
      <c r="G63"/>
      <c r="H63"/>
      <c r="I63"/>
      <c r="J63"/>
      <c r="K63"/>
      <c r="L63"/>
      <c r="M63"/>
      <c r="P63"/>
      <c r="Q63"/>
      <c r="R63"/>
      <c r="S63"/>
    </row>
    <row r="64" spans="1:19">
      <c r="A64" t="s">
        <v>116</v>
      </c>
      <c r="B64">
        <v>6994951</v>
      </c>
      <c r="C64">
        <v>1378416</v>
      </c>
      <c r="D64"/>
      <c r="E64"/>
      <c r="F64"/>
      <c r="G64"/>
      <c r="H64"/>
      <c r="I64"/>
      <c r="J64"/>
      <c r="K64"/>
      <c r="L64"/>
      <c r="M64"/>
      <c r="P64"/>
      <c r="Q64"/>
      <c r="R64"/>
      <c r="S64"/>
    </row>
    <row r="65" spans="1:19">
      <c r="A65" t="s">
        <v>342</v>
      </c>
      <c r="B65">
        <v>8164041</v>
      </c>
      <c r="C65">
        <v>1887594</v>
      </c>
      <c r="D65"/>
      <c r="E65"/>
      <c r="F65"/>
      <c r="G65"/>
      <c r="H65"/>
      <c r="I65"/>
      <c r="J65"/>
      <c r="K65"/>
      <c r="L65"/>
      <c r="M65"/>
      <c r="P65"/>
      <c r="Q65"/>
      <c r="R65"/>
      <c r="S65"/>
    </row>
    <row r="66" spans="1:19">
      <c r="A66" t="s">
        <v>125</v>
      </c>
      <c r="B66">
        <v>430523</v>
      </c>
      <c r="C66">
        <v>92181</v>
      </c>
      <c r="D66"/>
      <c r="E66"/>
      <c r="F66"/>
      <c r="G66"/>
      <c r="H66"/>
      <c r="I66"/>
      <c r="J66"/>
      <c r="K66"/>
      <c r="L66"/>
      <c r="M66"/>
      <c r="P66"/>
      <c r="Q66"/>
      <c r="R66"/>
      <c r="S66"/>
    </row>
    <row r="67" spans="1:19">
      <c r="A67" t="s">
        <v>134</v>
      </c>
      <c r="B67">
        <v>701542</v>
      </c>
      <c r="C67">
        <v>189383</v>
      </c>
      <c r="D67"/>
      <c r="E67"/>
      <c r="F67"/>
      <c r="G67"/>
      <c r="H67"/>
      <c r="I67"/>
      <c r="J67"/>
      <c r="K67"/>
      <c r="L67"/>
      <c r="M67"/>
      <c r="P67"/>
      <c r="Q67"/>
      <c r="R67"/>
      <c r="S67"/>
    </row>
    <row r="68" spans="1:19">
      <c r="A68" t="s">
        <v>432</v>
      </c>
      <c r="B68">
        <v>31032</v>
      </c>
      <c r="C68">
        <v>8998</v>
      </c>
      <c r="D68"/>
      <c r="E68"/>
      <c r="F68"/>
      <c r="G68"/>
      <c r="H68"/>
      <c r="I68"/>
      <c r="J68"/>
      <c r="K68"/>
      <c r="L68"/>
      <c r="M68"/>
      <c r="P68"/>
      <c r="Q68"/>
      <c r="R68"/>
      <c r="S68"/>
    </row>
    <row r="69" spans="1:19">
      <c r="A69" t="s">
        <v>121</v>
      </c>
      <c r="B69">
        <v>6123731</v>
      </c>
      <c r="C69">
        <v>878896</v>
      </c>
      <c r="D69"/>
      <c r="E69"/>
      <c r="F69"/>
      <c r="G69"/>
      <c r="H69"/>
      <c r="I69"/>
      <c r="J69"/>
      <c r="K69"/>
      <c r="L69"/>
      <c r="M69"/>
      <c r="P69"/>
      <c r="Q69"/>
      <c r="R69"/>
      <c r="S69"/>
    </row>
    <row r="70" spans="1:19">
      <c r="A70" t="s">
        <v>247</v>
      </c>
      <c r="B70">
        <v>2440785</v>
      </c>
      <c r="C70">
        <v>530006</v>
      </c>
      <c r="D70"/>
      <c r="E70"/>
      <c r="F70"/>
      <c r="G70"/>
      <c r="H70"/>
      <c r="I70"/>
      <c r="J70"/>
      <c r="K70"/>
      <c r="L70"/>
      <c r="M70"/>
      <c r="P70"/>
      <c r="Q70"/>
      <c r="R70"/>
      <c r="S70"/>
    </row>
    <row r="71" spans="1:19">
      <c r="A71" t="s">
        <v>132</v>
      </c>
      <c r="B71">
        <v>1349368</v>
      </c>
      <c r="C71">
        <v>356086</v>
      </c>
      <c r="D71"/>
      <c r="E71"/>
      <c r="F71"/>
      <c r="G71"/>
      <c r="H71"/>
      <c r="I71"/>
      <c r="J71"/>
      <c r="K71"/>
      <c r="L71"/>
      <c r="M71"/>
      <c r="P71"/>
      <c r="Q71"/>
      <c r="R71"/>
      <c r="S71"/>
    </row>
    <row r="72" spans="1:19">
      <c r="A72" t="s">
        <v>136</v>
      </c>
      <c r="B72">
        <v>302521</v>
      </c>
      <c r="C72">
        <v>49498</v>
      </c>
      <c r="D72"/>
      <c r="E72"/>
      <c r="F72"/>
      <c r="G72"/>
      <c r="H72"/>
      <c r="I72"/>
      <c r="J72"/>
      <c r="K72"/>
      <c r="L72"/>
      <c r="M72"/>
      <c r="P72"/>
      <c r="Q72"/>
      <c r="R72"/>
      <c r="S72"/>
    </row>
    <row r="73" spans="1:19">
      <c r="A73" t="s">
        <v>375</v>
      </c>
      <c r="B73">
        <v>385667</v>
      </c>
      <c r="C73">
        <v>95141</v>
      </c>
      <c r="D73"/>
      <c r="E73"/>
      <c r="F73"/>
      <c r="G73"/>
      <c r="H73"/>
      <c r="I73"/>
      <c r="J73"/>
      <c r="K73"/>
      <c r="L73"/>
      <c r="M73"/>
      <c r="P73"/>
      <c r="Q73"/>
      <c r="R73"/>
      <c r="S73"/>
    </row>
    <row r="74" spans="1:19">
      <c r="A74" t="s">
        <v>382</v>
      </c>
      <c r="B74">
        <v>356058</v>
      </c>
      <c r="C74">
        <v>76379</v>
      </c>
      <c r="D74"/>
      <c r="E74"/>
      <c r="F74"/>
      <c r="G74"/>
      <c r="H74"/>
      <c r="I74"/>
      <c r="J74"/>
      <c r="K74"/>
      <c r="L74"/>
      <c r="M74"/>
    </row>
    <row r="75" spans="1:19">
      <c r="A75" t="s">
        <v>117</v>
      </c>
      <c r="B75">
        <v>22336808</v>
      </c>
      <c r="C75">
        <v>4679184</v>
      </c>
      <c r="D75"/>
      <c r="E75"/>
      <c r="F75"/>
      <c r="G75"/>
      <c r="H75"/>
      <c r="I75"/>
      <c r="J75"/>
      <c r="K75"/>
      <c r="L75"/>
      <c r="M75"/>
    </row>
    <row r="76" spans="1:19">
      <c r="A76" t="s">
        <v>433</v>
      </c>
      <c r="B76">
        <v>135539</v>
      </c>
      <c r="C76">
        <v>23126</v>
      </c>
      <c r="D76"/>
      <c r="E76"/>
      <c r="F76"/>
      <c r="G76"/>
      <c r="H76"/>
      <c r="I76"/>
      <c r="J76"/>
      <c r="K76"/>
      <c r="L76"/>
      <c r="M76"/>
    </row>
    <row r="77" spans="1:19">
      <c r="A77" t="s">
        <v>257</v>
      </c>
      <c r="B77">
        <v>2514191</v>
      </c>
      <c r="C77">
        <v>340640</v>
      </c>
      <c r="D77"/>
      <c r="E77"/>
      <c r="F77"/>
      <c r="G77"/>
      <c r="H77"/>
      <c r="I77"/>
      <c r="J77"/>
      <c r="K77"/>
      <c r="L77"/>
      <c r="M77"/>
    </row>
    <row r="78" spans="1:19">
      <c r="A78" t="s">
        <v>119</v>
      </c>
      <c r="B78">
        <v>5374540</v>
      </c>
      <c r="C78">
        <v>1052936</v>
      </c>
      <c r="D78"/>
      <c r="E78"/>
      <c r="F78"/>
      <c r="G78"/>
      <c r="H78"/>
      <c r="I78"/>
      <c r="J78"/>
      <c r="K78"/>
      <c r="L78"/>
      <c r="M78"/>
    </row>
    <row r="79" spans="1:19">
      <c r="A79" t="s">
        <v>135</v>
      </c>
      <c r="B79">
        <v>218523</v>
      </c>
      <c r="C79">
        <v>80728</v>
      </c>
      <c r="D79"/>
      <c r="E79"/>
      <c r="F79"/>
      <c r="G79"/>
      <c r="H79"/>
      <c r="I79"/>
      <c r="J79"/>
      <c r="K79"/>
      <c r="L79"/>
      <c r="M79"/>
    </row>
    <row r="80" spans="1:19">
      <c r="A80" t="s">
        <v>129</v>
      </c>
      <c r="B80">
        <v>1527341</v>
      </c>
      <c r="C80">
        <v>306661</v>
      </c>
      <c r="D80"/>
      <c r="E80"/>
      <c r="F80"/>
      <c r="G80"/>
      <c r="H80"/>
      <c r="I80"/>
      <c r="J80"/>
      <c r="K80"/>
      <c r="L80"/>
      <c r="M80"/>
    </row>
    <row r="81" spans="1:13">
      <c r="A81" t="s">
        <v>258</v>
      </c>
      <c r="B81">
        <v>950086</v>
      </c>
      <c r="C81">
        <v>221591</v>
      </c>
      <c r="D81"/>
      <c r="E81"/>
      <c r="F81"/>
      <c r="G81"/>
      <c r="H81"/>
      <c r="I81"/>
      <c r="J81"/>
      <c r="K81"/>
      <c r="L81"/>
      <c r="M81"/>
    </row>
    <row r="82" spans="1:13">
      <c r="A82" t="s">
        <v>383</v>
      </c>
      <c r="B82">
        <v>485639</v>
      </c>
      <c r="C82">
        <v>58702</v>
      </c>
      <c r="D82"/>
      <c r="E82"/>
      <c r="F82"/>
      <c r="G82"/>
      <c r="H82"/>
      <c r="I82"/>
      <c r="J82"/>
      <c r="K82"/>
      <c r="L82"/>
      <c r="M82"/>
    </row>
    <row r="83" spans="1:13">
      <c r="A83" t="s">
        <v>118</v>
      </c>
      <c r="B83">
        <v>3681918</v>
      </c>
      <c r="C83">
        <v>656166</v>
      </c>
      <c r="D83"/>
      <c r="E83"/>
      <c r="F83"/>
      <c r="G83"/>
      <c r="H83"/>
      <c r="I83"/>
      <c r="J83"/>
      <c r="K83"/>
      <c r="L83"/>
      <c r="M83"/>
    </row>
    <row r="84" spans="1:13">
      <c r="A84" t="s">
        <v>347</v>
      </c>
      <c r="B84">
        <v>406621</v>
      </c>
      <c r="C84">
        <v>93151</v>
      </c>
      <c r="D84"/>
      <c r="E84"/>
      <c r="F84"/>
      <c r="G84"/>
      <c r="H84"/>
      <c r="I84"/>
      <c r="J84"/>
      <c r="K84"/>
      <c r="L84"/>
      <c r="M84"/>
    </row>
    <row r="85" spans="1:13">
      <c r="A85" t="s">
        <v>127</v>
      </c>
      <c r="B85">
        <v>663326</v>
      </c>
      <c r="C85">
        <v>133270</v>
      </c>
      <c r="D85"/>
      <c r="E85"/>
      <c r="F85"/>
      <c r="G85"/>
      <c r="H85"/>
      <c r="I85"/>
      <c r="J85"/>
      <c r="K85"/>
      <c r="L85"/>
      <c r="M85"/>
    </row>
    <row r="86" spans="1:13">
      <c r="A86" t="s">
        <v>123</v>
      </c>
      <c r="B86">
        <v>7738288</v>
      </c>
      <c r="C86">
        <v>1248429</v>
      </c>
      <c r="D86"/>
      <c r="E86"/>
      <c r="F86"/>
      <c r="G86"/>
      <c r="H86"/>
      <c r="I86"/>
      <c r="J86"/>
      <c r="K86"/>
      <c r="L86"/>
      <c r="M86"/>
    </row>
    <row r="87" spans="1:13">
      <c r="A87" t="s">
        <v>114</v>
      </c>
      <c r="B87">
        <v>22549455</v>
      </c>
      <c r="C87">
        <v>4490483</v>
      </c>
      <c r="D87"/>
      <c r="E87"/>
      <c r="F87"/>
      <c r="G87"/>
      <c r="H87"/>
      <c r="I87"/>
      <c r="J87"/>
      <c r="K87"/>
      <c r="L87"/>
      <c r="M87"/>
    </row>
    <row r="88" spans="1:13">
      <c r="A88" t="s">
        <v>434</v>
      </c>
      <c r="B88">
        <v>30695</v>
      </c>
      <c r="C88">
        <v>8246</v>
      </c>
      <c r="D88"/>
      <c r="E88"/>
      <c r="F88"/>
      <c r="G88"/>
      <c r="H88"/>
      <c r="I88"/>
      <c r="J88"/>
      <c r="K88"/>
      <c r="L88"/>
      <c r="M88"/>
    </row>
    <row r="89" spans="1:13">
      <c r="A89" t="s">
        <v>435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18"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445" t="s">
        <v>223</v>
      </c>
    </row>
    <row r="2" spans="1:27" ht="18" customHeight="1">
      <c r="A2" s="1435" t="s">
        <v>419</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27" ht="18" customHeight="1">
      <c r="A3" s="1438" t="s">
        <v>417</v>
      </c>
      <c r="B3" s="1438"/>
      <c r="C3" s="1438"/>
      <c r="D3" s="1438"/>
      <c r="E3" s="1438"/>
      <c r="F3" s="1438"/>
      <c r="G3" s="1438"/>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462" t="s">
        <v>129</v>
      </c>
      <c r="B8" s="463">
        <v>23796.127</v>
      </c>
      <c r="C8" s="463">
        <v>30283</v>
      </c>
      <c r="D8" s="472">
        <v>2.3750713261173311</v>
      </c>
      <c r="E8" s="561"/>
      <c r="F8" s="462" t="s">
        <v>132</v>
      </c>
      <c r="G8" s="463">
        <v>3786.3380000000002</v>
      </c>
      <c r="H8" s="463">
        <v>18354</v>
      </c>
      <c r="I8" s="472">
        <v>2.7928345773098391</v>
      </c>
      <c r="J8" s="476"/>
      <c r="K8" s="553" t="s">
        <v>117</v>
      </c>
      <c r="L8" s="461">
        <v>13186.545</v>
      </c>
      <c r="M8" s="461">
        <v>3619.7849999999999</v>
      </c>
      <c r="N8" s="542">
        <v>3.6429083495290469</v>
      </c>
      <c r="O8" s="476"/>
      <c r="P8" s="553" t="s">
        <v>342</v>
      </c>
      <c r="Q8" s="461">
        <v>6106.3109999999997</v>
      </c>
      <c r="R8" s="461">
        <v>1478.8789999999999</v>
      </c>
      <c r="S8" s="542">
        <v>4.1290132593673992</v>
      </c>
    </row>
    <row r="9" spans="1:27" ht="15.75">
      <c r="A9" s="462" t="s">
        <v>127</v>
      </c>
      <c r="B9" s="463">
        <v>14964.474</v>
      </c>
      <c r="C9" s="463">
        <v>12616</v>
      </c>
      <c r="D9" s="472">
        <v>2.2902799642357881</v>
      </c>
      <c r="E9" s="562"/>
      <c r="F9" s="462" t="s">
        <v>342</v>
      </c>
      <c r="G9" s="463">
        <v>3552.2719999999999</v>
      </c>
      <c r="H9" s="463">
        <v>12700</v>
      </c>
      <c r="I9" s="472">
        <v>3.4715989828368374</v>
      </c>
      <c r="J9" s="476"/>
      <c r="K9" s="462" t="s">
        <v>134</v>
      </c>
      <c r="L9" s="463">
        <v>6038.8190000000004</v>
      </c>
      <c r="M9" s="463">
        <v>1229.383</v>
      </c>
      <c r="N9" s="472">
        <v>4.9120729666832874</v>
      </c>
      <c r="O9" s="476"/>
      <c r="P9" s="462" t="s">
        <v>119</v>
      </c>
      <c r="Q9" s="463">
        <v>4569.3230000000003</v>
      </c>
      <c r="R9" s="463">
        <v>1371.3579999999999</v>
      </c>
      <c r="S9" s="472">
        <v>3.3319694784294112</v>
      </c>
    </row>
    <row r="10" spans="1:27" ht="16.5" thickBot="1">
      <c r="A10" s="462" t="s">
        <v>132</v>
      </c>
      <c r="B10" s="463">
        <v>9911.4330000000009</v>
      </c>
      <c r="C10" s="463">
        <v>30590</v>
      </c>
      <c r="D10" s="472">
        <v>2.3412575766881312</v>
      </c>
      <c r="E10" s="561"/>
      <c r="F10" s="462" t="s">
        <v>136</v>
      </c>
      <c r="G10" s="463">
        <v>784.44100000000003</v>
      </c>
      <c r="H10" s="463">
        <v>6795</v>
      </c>
      <c r="I10" s="472">
        <v>1.8300268284147907</v>
      </c>
      <c r="J10" s="476"/>
      <c r="K10" s="462" t="s">
        <v>119</v>
      </c>
      <c r="L10" s="463">
        <v>5407.5410000000002</v>
      </c>
      <c r="M10" s="463">
        <v>1421.2170000000001</v>
      </c>
      <c r="N10" s="472">
        <v>3.8048665334005993</v>
      </c>
      <c r="O10" s="476"/>
      <c r="P10" s="462" t="s">
        <v>117</v>
      </c>
      <c r="Q10" s="463">
        <v>4349.66</v>
      </c>
      <c r="R10" s="463">
        <v>1156.058</v>
      </c>
      <c r="S10" s="472">
        <v>3.7624928853050625</v>
      </c>
    </row>
    <row r="11" spans="1:27" ht="16.5" thickBot="1">
      <c r="A11" s="462" t="s">
        <v>342</v>
      </c>
      <c r="B11" s="463">
        <v>9801.8870000000006</v>
      </c>
      <c r="C11" s="463">
        <v>24867</v>
      </c>
      <c r="D11" s="472">
        <v>3.1373768896656138</v>
      </c>
      <c r="E11" s="562"/>
      <c r="F11" s="620" t="s">
        <v>232</v>
      </c>
      <c r="G11" s="466">
        <v>8561.9410000000007</v>
      </c>
      <c r="H11" s="466">
        <v>40226</v>
      </c>
      <c r="I11" s="541">
        <v>2.8784393923297573</v>
      </c>
      <c r="J11" s="476"/>
      <c r="K11" s="462" t="s">
        <v>342</v>
      </c>
      <c r="L11" s="463">
        <v>5378.4440000000004</v>
      </c>
      <c r="M11" s="463">
        <v>1002.349</v>
      </c>
      <c r="N11" s="472">
        <v>5.3658396426793464</v>
      </c>
      <c r="O11" s="476"/>
      <c r="P11" s="462" t="s">
        <v>128</v>
      </c>
      <c r="Q11" s="463">
        <v>3290.4520000000002</v>
      </c>
      <c r="R11" s="463">
        <v>955.50599999999997</v>
      </c>
      <c r="S11" s="472">
        <v>3.4436748696502173</v>
      </c>
    </row>
    <row r="12" spans="1:27" ht="15.75">
      <c r="A12" s="462" t="s">
        <v>136</v>
      </c>
      <c r="B12" s="463">
        <v>7784.38</v>
      </c>
      <c r="C12" s="463">
        <v>18747</v>
      </c>
      <c r="D12" s="472">
        <v>1.7836471099063882</v>
      </c>
      <c r="E12" s="562"/>
      <c r="F12"/>
      <c r="G12"/>
      <c r="H12"/>
      <c r="I12"/>
      <c r="J12" s="476"/>
      <c r="K12" s="462" t="s">
        <v>114</v>
      </c>
      <c r="L12" s="463">
        <v>3632.5369999999998</v>
      </c>
      <c r="M12" s="463">
        <v>1550.2460000000001</v>
      </c>
      <c r="N12" s="472">
        <v>2.3432003694897454</v>
      </c>
      <c r="O12" s="476"/>
      <c r="P12" s="462" t="s">
        <v>131</v>
      </c>
      <c r="Q12" s="463">
        <v>2649.9870000000001</v>
      </c>
      <c r="R12" s="463">
        <v>609.66600000000005</v>
      </c>
      <c r="S12" s="472">
        <v>4.3466209367096083</v>
      </c>
    </row>
    <row r="13" spans="1:27" ht="15.75">
      <c r="A13" s="462" t="s">
        <v>133</v>
      </c>
      <c r="B13" s="463">
        <v>6316.6210000000001</v>
      </c>
      <c r="C13" s="463">
        <v>11175</v>
      </c>
      <c r="D13" s="472">
        <v>1.9598393437231425</v>
      </c>
      <c r="E13" s="562"/>
      <c r="F13"/>
      <c r="G13"/>
      <c r="H13"/>
      <c r="I13"/>
      <c r="J13" s="476"/>
      <c r="K13" s="462" t="s">
        <v>132</v>
      </c>
      <c r="L13" s="463">
        <v>2258.64</v>
      </c>
      <c r="M13" s="463">
        <v>693.41200000000003</v>
      </c>
      <c r="N13" s="472">
        <v>3.2572842696694027</v>
      </c>
      <c r="O13" s="476"/>
      <c r="P13" s="462" t="s">
        <v>116</v>
      </c>
      <c r="Q13" s="463">
        <v>2440.3719999999998</v>
      </c>
      <c r="R13" s="463">
        <v>411.46699999999998</v>
      </c>
      <c r="S13" s="472">
        <v>5.9309057591495788</v>
      </c>
    </row>
    <row r="14" spans="1:27" ht="15.75">
      <c r="A14" s="462" t="s">
        <v>117</v>
      </c>
      <c r="B14" s="463">
        <v>5214.6040000000003</v>
      </c>
      <c r="C14" s="463">
        <v>5684</v>
      </c>
      <c r="D14" s="472">
        <v>2.5157561494766929</v>
      </c>
      <c r="E14" s="562"/>
      <c r="F14"/>
      <c r="G14"/>
      <c r="H14"/>
      <c r="I14"/>
      <c r="J14" s="476"/>
      <c r="K14" s="462" t="s">
        <v>127</v>
      </c>
      <c r="L14" s="463">
        <v>1990.1369999999999</v>
      </c>
      <c r="M14" s="463">
        <v>644.14300000000003</v>
      </c>
      <c r="N14" s="472">
        <v>3.089588802486404</v>
      </c>
      <c r="O14" s="476"/>
      <c r="P14" s="462" t="s">
        <v>134</v>
      </c>
      <c r="Q14" s="463">
        <v>2160.83</v>
      </c>
      <c r="R14" s="463">
        <v>478.53199999999998</v>
      </c>
      <c r="S14" s="472">
        <v>4.5155391906915314</v>
      </c>
    </row>
    <row r="15" spans="1:27" ht="15.75">
      <c r="A15" s="462" t="s">
        <v>128</v>
      </c>
      <c r="B15" s="463">
        <v>5108.4849999999997</v>
      </c>
      <c r="C15" s="463">
        <v>3616</v>
      </c>
      <c r="D15" s="472">
        <v>3.0303085128280567</v>
      </c>
      <c r="E15" s="562"/>
      <c r="F15"/>
      <c r="G15"/>
      <c r="H15"/>
      <c r="I15"/>
      <c r="J15" s="476"/>
      <c r="K15" s="462" t="s">
        <v>123</v>
      </c>
      <c r="L15" s="463">
        <v>1848.6079999999999</v>
      </c>
      <c r="M15" s="463">
        <v>615.08699999999999</v>
      </c>
      <c r="N15" s="472">
        <v>3.0054415066486531</v>
      </c>
      <c r="O15" s="476"/>
      <c r="P15" s="462" t="s">
        <v>410</v>
      </c>
      <c r="Q15" s="463">
        <v>1296.5419999999999</v>
      </c>
      <c r="R15" s="463">
        <v>253.208</v>
      </c>
      <c r="S15" s="472">
        <v>5.120462228681558</v>
      </c>
    </row>
    <row r="16" spans="1:27" ht="15.75">
      <c r="A16" s="462" t="s">
        <v>119</v>
      </c>
      <c r="B16" s="463">
        <v>5002.1750000000002</v>
      </c>
      <c r="C16" s="463">
        <v>5447</v>
      </c>
      <c r="D16" s="472">
        <v>1.6922433889963371</v>
      </c>
      <c r="E16" s="562"/>
      <c r="F16"/>
      <c r="G16"/>
      <c r="H16"/>
      <c r="I16"/>
      <c r="J16" s="476"/>
      <c r="K16" s="462" t="s">
        <v>131</v>
      </c>
      <c r="L16" s="463">
        <v>1774.2360000000001</v>
      </c>
      <c r="M16" s="463">
        <v>494.43200000000002</v>
      </c>
      <c r="N16" s="472">
        <v>3.5884327875218434</v>
      </c>
      <c r="O16" s="476"/>
      <c r="P16" s="462" t="s">
        <v>127</v>
      </c>
      <c r="Q16" s="463">
        <v>527.52599999999995</v>
      </c>
      <c r="R16" s="463">
        <v>133.191</v>
      </c>
      <c r="S16" s="472">
        <v>3.9606730184471921</v>
      </c>
    </row>
    <row r="17" spans="1:19" ht="16.5" thickBot="1">
      <c r="A17" s="462" t="s">
        <v>114</v>
      </c>
      <c r="B17" s="463">
        <v>2871.6289999999999</v>
      </c>
      <c r="C17" s="463">
        <v>11814</v>
      </c>
      <c r="D17" s="472">
        <v>3.1062066175508205</v>
      </c>
      <c r="E17" s="561"/>
      <c r="F17"/>
      <c r="G17"/>
      <c r="H17"/>
      <c r="I17"/>
      <c r="J17" s="476"/>
      <c r="K17" s="462" t="s">
        <v>135</v>
      </c>
      <c r="L17" s="463">
        <v>1000.981</v>
      </c>
      <c r="M17" s="463">
        <v>354.46499999999997</v>
      </c>
      <c r="N17" s="472">
        <v>2.8239205563313727</v>
      </c>
      <c r="O17" s="476"/>
      <c r="P17" s="462" t="s">
        <v>256</v>
      </c>
      <c r="Q17" s="463">
        <v>258.41000000000003</v>
      </c>
      <c r="R17" s="463">
        <v>45.767000000000003</v>
      </c>
      <c r="S17" s="472">
        <v>5.6462079664387002</v>
      </c>
    </row>
    <row r="18" spans="1:19" ht="16.5" thickBot="1">
      <c r="A18" s="620" t="s">
        <v>232</v>
      </c>
      <c r="B18" s="466">
        <v>96812.407999999996</v>
      </c>
      <c r="C18" s="466">
        <v>162785</v>
      </c>
      <c r="D18" s="541">
        <v>2.3204262345116717</v>
      </c>
      <c r="E18" s="563"/>
      <c r="F18" s="3"/>
      <c r="G18" s="3"/>
      <c r="H18" s="3"/>
      <c r="K18" s="462" t="s">
        <v>116</v>
      </c>
      <c r="L18" s="463">
        <v>996.71</v>
      </c>
      <c r="M18" s="463">
        <v>186.53100000000001</v>
      </c>
      <c r="N18" s="472">
        <v>5.3434013649205765</v>
      </c>
      <c r="O18" s="476"/>
      <c r="P18" s="462" t="s">
        <v>114</v>
      </c>
      <c r="Q18" s="463">
        <v>248.69800000000001</v>
      </c>
      <c r="R18" s="463">
        <v>78.619</v>
      </c>
      <c r="S18" s="472">
        <v>3.1633320189776009</v>
      </c>
    </row>
    <row r="19" spans="1:19" ht="15.75">
      <c r="A19"/>
      <c r="B19"/>
      <c r="C19"/>
      <c r="D19"/>
      <c r="E19" s="564"/>
      <c r="F19" s="3"/>
      <c r="G19" s="3"/>
      <c r="H19" s="3"/>
      <c r="J19" s="476"/>
      <c r="K19" s="462" t="s">
        <v>128</v>
      </c>
      <c r="L19" s="463">
        <v>863.58799999999997</v>
      </c>
      <c r="M19" s="463">
        <v>201.55199999999999</v>
      </c>
      <c r="N19" s="472">
        <v>4.2846907993966816</v>
      </c>
      <c r="O19" s="476"/>
      <c r="P19" s="462" t="s">
        <v>123</v>
      </c>
      <c r="Q19" s="463">
        <v>242.65</v>
      </c>
      <c r="R19" s="463">
        <v>107.066</v>
      </c>
      <c r="S19" s="472">
        <v>2.266359068238283</v>
      </c>
    </row>
    <row r="20" spans="1:19" ht="15" customHeight="1">
      <c r="A20"/>
      <c r="B20"/>
      <c r="C20"/>
      <c r="D20"/>
      <c r="E20" s="564"/>
      <c r="F20" s="3"/>
      <c r="G20" s="3"/>
      <c r="H20" s="3"/>
      <c r="J20" s="476"/>
      <c r="K20" s="462" t="s">
        <v>115</v>
      </c>
      <c r="L20" s="463">
        <v>655.471</v>
      </c>
      <c r="M20" s="463">
        <v>115.587</v>
      </c>
      <c r="N20" s="472">
        <v>5.6708020798186647</v>
      </c>
      <c r="O20" s="476"/>
      <c r="P20" s="462" t="s">
        <v>132</v>
      </c>
      <c r="Q20" s="463">
        <v>231.566</v>
      </c>
      <c r="R20" s="463">
        <v>173.00200000000001</v>
      </c>
      <c r="S20" s="472">
        <v>1.3385163177304309</v>
      </c>
    </row>
    <row r="21" spans="1:19" ht="16.5" thickBot="1">
      <c r="A21"/>
      <c r="B21"/>
      <c r="C21"/>
      <c r="D21"/>
      <c r="E21" s="565"/>
      <c r="F21" s="3"/>
      <c r="G21" s="3"/>
      <c r="H21" s="3"/>
      <c r="J21" s="476"/>
      <c r="K21" s="631" t="s">
        <v>377</v>
      </c>
      <c r="L21" s="619">
        <v>501.49799999999999</v>
      </c>
      <c r="M21" s="619">
        <v>32.646999999999998</v>
      </c>
      <c r="N21" s="632">
        <v>15.361227677887708</v>
      </c>
      <c r="P21" s="462" t="s">
        <v>115</v>
      </c>
      <c r="Q21" s="463">
        <v>227.72200000000001</v>
      </c>
      <c r="R21" s="463">
        <v>105.32299999999999</v>
      </c>
      <c r="S21" s="472">
        <v>2.1621298291921045</v>
      </c>
    </row>
    <row r="22" spans="1:19" ht="16.5" thickBot="1">
      <c r="A22"/>
      <c r="B22"/>
      <c r="C22"/>
      <c r="D22"/>
      <c r="F22" s="3"/>
      <c r="G22" s="3"/>
      <c r="H22" s="3"/>
      <c r="K22" s="620" t="s">
        <v>232</v>
      </c>
      <c r="L22" s="466">
        <v>46698.260999999999</v>
      </c>
      <c r="M22" s="466">
        <v>12359.263999999999</v>
      </c>
      <c r="N22" s="541">
        <v>3.7784014485004933</v>
      </c>
      <c r="P22" s="631" t="s">
        <v>332</v>
      </c>
      <c r="Q22" s="619">
        <v>222.72499999999999</v>
      </c>
      <c r="R22" s="619">
        <v>29.5</v>
      </c>
      <c r="S22" s="632">
        <v>7.55</v>
      </c>
    </row>
    <row r="23" spans="1:19" ht="16.5" thickBot="1">
      <c r="A23"/>
      <c r="B23"/>
      <c r="C23"/>
      <c r="D23"/>
      <c r="F23" s="3"/>
      <c r="G23" s="3"/>
      <c r="H23" s="3"/>
      <c r="K23"/>
      <c r="L23"/>
      <c r="M23"/>
      <c r="N23"/>
      <c r="P23" s="620" t="s">
        <v>232</v>
      </c>
      <c r="Q23" s="466">
        <v>29179.749</v>
      </c>
      <c r="R23" s="466">
        <v>7481.7489999999998</v>
      </c>
      <c r="S23" s="541">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76"/>
      <c r="G94" s="776"/>
      <c r="H94" s="3"/>
      <c r="I94" s="3"/>
    </row>
    <row r="95" spans="1:12">
      <c r="A95" s="3"/>
      <c r="B95" s="3"/>
      <c r="C95" s="3"/>
      <c r="D95" s="3"/>
      <c r="E95" s="3"/>
      <c r="F95" s="776"/>
      <c r="G95" s="776"/>
      <c r="H95" s="3"/>
      <c r="I95" s="3"/>
    </row>
    <row r="96" spans="1:12">
      <c r="A96" s="3"/>
      <c r="B96" s="3"/>
      <c r="C96" s="3"/>
      <c r="D96" s="3"/>
      <c r="E96" s="3"/>
      <c r="F96" s="776"/>
      <c r="G96" s="776"/>
      <c r="H96" s="3"/>
      <c r="I96" s="3"/>
    </row>
    <row r="97" spans="1:8">
      <c r="A97"/>
      <c r="B97"/>
      <c r="C97"/>
      <c r="D97" s="3"/>
      <c r="E97" s="3"/>
      <c r="F97" s="776"/>
      <c r="G97" s="776"/>
      <c r="H97" s="3"/>
    </row>
    <row r="98" spans="1:8">
      <c r="A98"/>
      <c r="B98"/>
      <c r="C98"/>
      <c r="D98" s="3"/>
      <c r="E98" s="3"/>
      <c r="F98" s="776"/>
      <c r="G98" s="776"/>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0" customWidth="1"/>
    <col min="2" max="2" width="14.28515625" style="660" customWidth="1"/>
    <col min="3" max="3" width="13.7109375" style="660" customWidth="1"/>
    <col min="4" max="4" width="15" style="660" customWidth="1"/>
    <col min="5" max="5" width="14.28515625" style="660" customWidth="1"/>
    <col min="6" max="6" width="17.57031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20" ht="15.75">
      <c r="A1" s="425"/>
    </row>
    <row r="2" spans="1:20" ht="26.25" customHeight="1">
      <c r="A2" s="426" t="s">
        <v>224</v>
      </c>
    </row>
    <row r="5" spans="1:20" ht="38.25" customHeight="1" thickBot="1">
      <c r="A5" s="1430" t="s">
        <v>422</v>
      </c>
      <c r="B5" s="1430"/>
      <c r="C5" s="1430"/>
      <c r="D5" s="1430"/>
      <c r="E5" s="1430"/>
      <c r="F5" s="1430"/>
      <c r="H5" s="471" t="s">
        <v>239</v>
      </c>
    </row>
    <row r="6" spans="1:20" ht="15.75" customHeight="1" thickBot="1">
      <c r="A6" s="1431" t="s">
        <v>92</v>
      </c>
      <c r="B6" s="1423" t="s">
        <v>424</v>
      </c>
      <c r="C6" s="1424"/>
      <c r="D6" s="1425"/>
      <c r="E6" s="1426" t="s">
        <v>378</v>
      </c>
      <c r="F6" s="1428" t="s">
        <v>379</v>
      </c>
    </row>
    <row r="7" spans="1:20" ht="21" customHeight="1" thickBot="1">
      <c r="A7" s="1439"/>
      <c r="B7" s="667" t="s">
        <v>228</v>
      </c>
      <c r="C7" s="667" t="s">
        <v>230</v>
      </c>
      <c r="D7" s="667" t="s">
        <v>231</v>
      </c>
      <c r="E7" s="1427"/>
      <c r="F7" s="1429"/>
    </row>
    <row r="8" spans="1:20" ht="17.25" customHeight="1" thickBot="1">
      <c r="A8" s="568" t="s">
        <v>93</v>
      </c>
      <c r="B8" s="544">
        <v>16711.374</v>
      </c>
      <c r="C8" s="544">
        <v>5059.6899999999996</v>
      </c>
      <c r="D8" s="575">
        <f t="shared" ref="D8:D13" si="0">(C8/B8)*100</f>
        <v>30.276923968071085</v>
      </c>
      <c r="E8" s="544">
        <v>14038.891</v>
      </c>
      <c r="F8" s="575">
        <f t="shared" ref="F8:F13" si="1">((B8-E8)/E8)*100</f>
        <v>19.036282851686792</v>
      </c>
      <c r="H8" s="495" t="s">
        <v>94</v>
      </c>
    </row>
    <row r="9" spans="1:20" ht="18" customHeight="1" thickBot="1">
      <c r="A9" s="569" t="s">
        <v>95</v>
      </c>
      <c r="B9" s="545">
        <v>49272</v>
      </c>
      <c r="C9" s="545">
        <v>11419</v>
      </c>
      <c r="D9" s="576">
        <f t="shared" si="0"/>
        <v>23.175434323753858</v>
      </c>
      <c r="E9" s="545">
        <v>50520</v>
      </c>
      <c r="F9" s="576">
        <f t="shared" si="1"/>
        <v>-2.4703087885985751</v>
      </c>
      <c r="H9" s="470">
        <f>B9-E9</f>
        <v>-1248</v>
      </c>
      <c r="O9"/>
      <c r="P9"/>
      <c r="Q9"/>
      <c r="R9"/>
      <c r="S9"/>
      <c r="T9"/>
    </row>
    <row r="10" spans="1:20" ht="15" customHeight="1" thickBot="1">
      <c r="A10" s="570" t="s">
        <v>225</v>
      </c>
      <c r="B10" s="546">
        <v>14811</v>
      </c>
      <c r="C10" s="655">
        <v>0</v>
      </c>
      <c r="D10" s="576">
        <f t="shared" si="0"/>
        <v>0</v>
      </c>
      <c r="E10" s="547">
        <v>21098</v>
      </c>
      <c r="F10" s="576">
        <f t="shared" si="1"/>
        <v>-29.799033083704618</v>
      </c>
      <c r="O10"/>
      <c r="P10"/>
      <c r="Q10"/>
      <c r="R10"/>
      <c r="S10"/>
      <c r="T10"/>
    </row>
    <row r="11" spans="1:20" ht="17.25" customHeight="1" thickBot="1">
      <c r="A11" s="569" t="s">
        <v>96</v>
      </c>
      <c r="B11" s="699">
        <v>275999.39399999997</v>
      </c>
      <c r="C11" s="548">
        <v>24554.093000000001</v>
      </c>
      <c r="D11" s="577">
        <f t="shared" si="0"/>
        <v>8.8964300407123371</v>
      </c>
      <c r="E11" s="548">
        <v>275566.08799999999</v>
      </c>
      <c r="F11" s="577">
        <f t="shared" si="1"/>
        <v>0.15724213496109954</v>
      </c>
      <c r="J11" s="566"/>
      <c r="O11"/>
      <c r="P11"/>
      <c r="Q11"/>
      <c r="R11"/>
      <c r="S11"/>
      <c r="T11"/>
    </row>
    <row r="12" spans="1:20" ht="15" customHeight="1" thickBot="1">
      <c r="A12" s="568" t="s">
        <v>97</v>
      </c>
      <c r="B12" s="544">
        <v>104636.947</v>
      </c>
      <c r="C12" s="544">
        <v>26076.582999999999</v>
      </c>
      <c r="D12" s="576">
        <f t="shared" si="0"/>
        <v>24.921009019882813</v>
      </c>
      <c r="E12" s="544">
        <v>106578.781</v>
      </c>
      <c r="F12" s="576">
        <f t="shared" si="1"/>
        <v>-1.8219705477772377</v>
      </c>
      <c r="O12"/>
      <c r="P12"/>
      <c r="Q12"/>
      <c r="R12"/>
      <c r="S12"/>
      <c r="T12"/>
    </row>
    <row r="13" spans="1:20" ht="15" customHeight="1" thickBot="1">
      <c r="A13" s="568" t="s">
        <v>98</v>
      </c>
      <c r="B13" s="544">
        <f>B11+B12</f>
        <v>380636.34099999996</v>
      </c>
      <c r="C13" s="544">
        <f>C11+C12</f>
        <v>50630.675999999999</v>
      </c>
      <c r="D13" s="578">
        <f t="shared" si="0"/>
        <v>13.301587511845067</v>
      </c>
      <c r="E13" s="544">
        <f>E11+E12</f>
        <v>382144.86900000001</v>
      </c>
      <c r="F13" s="578">
        <f t="shared" si="1"/>
        <v>-0.39475291240925947</v>
      </c>
      <c r="K13" s="3"/>
      <c r="L13" s="3"/>
      <c r="M13" s="3"/>
      <c r="N13" s="3"/>
      <c r="O13" s="3"/>
      <c r="P13" s="3"/>
      <c r="Q13"/>
      <c r="R13"/>
      <c r="S13"/>
      <c r="T13"/>
    </row>
    <row r="14" spans="1:20">
      <c r="E14" s="648"/>
      <c r="K14" s="3"/>
      <c r="L14" s="3"/>
      <c r="M14" s="3"/>
      <c r="N14" s="3"/>
      <c r="O14" s="3"/>
      <c r="P14" s="3"/>
      <c r="Q14"/>
      <c r="R14"/>
      <c r="S14"/>
      <c r="T14"/>
    </row>
    <row r="15" spans="1:20">
      <c r="K15" s="3"/>
      <c r="L15" s="3"/>
      <c r="M15" s="3"/>
      <c r="N15" s="3"/>
      <c r="O15" s="3"/>
      <c r="P15" s="3"/>
      <c r="Q15"/>
      <c r="R15"/>
      <c r="S15"/>
      <c r="T15"/>
    </row>
    <row r="16" spans="1:20" ht="15.75">
      <c r="A16" s="429" t="s">
        <v>226</v>
      </c>
      <c r="K16" s="3"/>
      <c r="L16" s="3"/>
      <c r="M16" s="3"/>
      <c r="N16" s="3"/>
      <c r="O16" s="3"/>
      <c r="P16" s="3"/>
      <c r="Q16"/>
      <c r="R16"/>
      <c r="S16"/>
      <c r="T16"/>
    </row>
    <row r="17" spans="1:20">
      <c r="K17" s="3"/>
      <c r="L17" s="3"/>
      <c r="M17" s="3"/>
      <c r="N17" s="3"/>
      <c r="O17" s="3"/>
      <c r="P17" s="3"/>
      <c r="Q17"/>
      <c r="R17"/>
      <c r="S17"/>
      <c r="T17"/>
    </row>
    <row r="18" spans="1:20" ht="33" customHeight="1" thickBot="1">
      <c r="A18" s="1430" t="s">
        <v>423</v>
      </c>
      <c r="B18" s="1430"/>
      <c r="C18" s="1430"/>
      <c r="D18" s="1430"/>
      <c r="E18" s="1430"/>
      <c r="F18" s="1430"/>
      <c r="K18" s="3"/>
      <c r="L18" s="3"/>
      <c r="M18" s="3"/>
      <c r="N18" s="3"/>
      <c r="O18" s="3"/>
      <c r="P18" s="3"/>
      <c r="Q18"/>
      <c r="R18"/>
      <c r="S18"/>
      <c r="T18"/>
    </row>
    <row r="19" spans="1:20" ht="16.5" customHeight="1" thickBot="1">
      <c r="A19" s="1421" t="s">
        <v>99</v>
      </c>
      <c r="B19" s="1423" t="s">
        <v>424</v>
      </c>
      <c r="C19" s="1424"/>
      <c r="D19" s="1425"/>
      <c r="E19" s="1426" t="s">
        <v>378</v>
      </c>
      <c r="F19" s="1428" t="s">
        <v>379</v>
      </c>
      <c r="I19"/>
      <c r="J19"/>
      <c r="K19"/>
      <c r="L19" s="3"/>
      <c r="M19" s="3"/>
      <c r="N19" s="3"/>
      <c r="O19" s="3"/>
      <c r="P19" s="3"/>
      <c r="Q19"/>
      <c r="R19"/>
      <c r="S19"/>
      <c r="T19"/>
    </row>
    <row r="20" spans="1:20" ht="21" customHeight="1" thickBot="1">
      <c r="A20" s="1422"/>
      <c r="B20" s="567" t="s">
        <v>228</v>
      </c>
      <c r="C20" s="567" t="s">
        <v>337</v>
      </c>
      <c r="D20" s="567" t="s">
        <v>338</v>
      </c>
      <c r="E20" s="1427"/>
      <c r="F20" s="1429"/>
      <c r="I20"/>
      <c r="J20"/>
      <c r="K20"/>
      <c r="L20" s="3"/>
      <c r="M20" s="3"/>
      <c r="N20" s="3"/>
      <c r="O20" s="3"/>
      <c r="P20" s="3"/>
      <c r="Q20"/>
      <c r="R20"/>
      <c r="S20"/>
      <c r="T20"/>
    </row>
    <row r="21" spans="1:20" ht="15.75" thickBot="1">
      <c r="A21" s="427" t="s">
        <v>93</v>
      </c>
      <c r="B21" s="544">
        <v>29790.733</v>
      </c>
      <c r="C21" s="549">
        <v>0</v>
      </c>
      <c r="D21" s="575">
        <f t="shared" ref="D21:D26" si="2">(C21/B21)*100</f>
        <v>0</v>
      </c>
      <c r="E21" s="544">
        <v>32996.713000000003</v>
      </c>
      <c r="F21" s="575">
        <f t="shared" ref="F21:F26" si="3">((B21-E21)/E21)*100</f>
        <v>-9.7160586874213895</v>
      </c>
      <c r="H21" s="495" t="s">
        <v>100</v>
      </c>
      <c r="I21"/>
      <c r="J21"/>
      <c r="K21"/>
      <c r="L21" s="3"/>
      <c r="M21" s="3"/>
      <c r="N21" s="3"/>
      <c r="O21" s="3"/>
      <c r="P21" s="3"/>
      <c r="Q21"/>
      <c r="R21"/>
      <c r="S21"/>
      <c r="T21"/>
    </row>
    <row r="22" spans="1:20" ht="15.75" thickBot="1">
      <c r="A22" s="427" t="s">
        <v>95</v>
      </c>
      <c r="B22" s="544">
        <v>121202</v>
      </c>
      <c r="C22" s="549">
        <v>0</v>
      </c>
      <c r="D22" s="576">
        <f t="shared" si="2"/>
        <v>0</v>
      </c>
      <c r="E22" s="544">
        <v>161383</v>
      </c>
      <c r="F22" s="576">
        <f t="shared" si="3"/>
        <v>-24.897913658811646</v>
      </c>
      <c r="H22" s="470">
        <f>B22-E22</f>
        <v>-40181</v>
      </c>
      <c r="I22"/>
      <c r="J22"/>
      <c r="K22"/>
      <c r="O22"/>
      <c r="P22"/>
      <c r="Q22"/>
      <c r="R22"/>
      <c r="S22"/>
      <c r="T22"/>
    </row>
    <row r="23" spans="1:20" ht="15.75" thickBot="1">
      <c r="A23" s="428" t="s">
        <v>225</v>
      </c>
      <c r="B23" s="547">
        <v>32923</v>
      </c>
      <c r="C23" s="550">
        <v>0</v>
      </c>
      <c r="D23" s="576">
        <f t="shared" si="2"/>
        <v>0</v>
      </c>
      <c r="E23" s="547">
        <v>48910</v>
      </c>
      <c r="F23" s="576">
        <f t="shared" si="3"/>
        <v>-32.686567164179102</v>
      </c>
      <c r="I23"/>
      <c r="J23"/>
      <c r="K23"/>
      <c r="O23"/>
      <c r="P23"/>
      <c r="Q23"/>
      <c r="R23"/>
      <c r="S23"/>
      <c r="T23"/>
    </row>
    <row r="24" spans="1:20" ht="15.75" thickBot="1">
      <c r="A24" s="427" t="s">
        <v>96</v>
      </c>
      <c r="B24" s="544">
        <v>15139.212</v>
      </c>
      <c r="C24" s="551">
        <v>3550.808</v>
      </c>
      <c r="D24" s="577">
        <f t="shared" si="2"/>
        <v>23.454377942524353</v>
      </c>
      <c r="E24" s="544">
        <v>19137.920999999998</v>
      </c>
      <c r="F24" s="577">
        <f t="shared" si="3"/>
        <v>-20.89416609045465</v>
      </c>
      <c r="I24"/>
      <c r="J24"/>
      <c r="K24"/>
      <c r="O24"/>
      <c r="P24"/>
      <c r="Q24"/>
      <c r="R24"/>
      <c r="S24"/>
      <c r="T24"/>
    </row>
    <row r="25" spans="1:20" ht="15.75" thickBot="1">
      <c r="A25" s="427" t="s">
        <v>97</v>
      </c>
      <c r="B25" s="544">
        <v>5850.241</v>
      </c>
      <c r="C25" s="551">
        <v>649.71699999999998</v>
      </c>
      <c r="D25" s="576">
        <f t="shared" si="2"/>
        <v>11.105815982623621</v>
      </c>
      <c r="E25" s="544">
        <v>5243.3869999999997</v>
      </c>
      <c r="F25" s="576">
        <f t="shared" si="3"/>
        <v>11.57370226534872</v>
      </c>
      <c r="I25"/>
      <c r="J25"/>
      <c r="K25"/>
      <c r="O25"/>
      <c r="P25"/>
      <c r="Q25"/>
      <c r="R25"/>
      <c r="S25"/>
      <c r="T25"/>
    </row>
    <row r="26" spans="1:20" ht="15.75" thickBot="1">
      <c r="A26" s="427" t="s">
        <v>98</v>
      </c>
      <c r="B26" s="544">
        <f>B24+B25</f>
        <v>20989.453000000001</v>
      </c>
      <c r="C26" s="552">
        <f>C24+C25</f>
        <v>4200.5249999999996</v>
      </c>
      <c r="D26" s="578">
        <f t="shared" si="2"/>
        <v>20.012551065528005</v>
      </c>
      <c r="E26" s="544">
        <f>E24+E25</f>
        <v>24381.307999999997</v>
      </c>
      <c r="F26" s="578">
        <f t="shared" si="3"/>
        <v>-13.911702358216369</v>
      </c>
      <c r="I26"/>
      <c r="J26"/>
      <c r="K26"/>
      <c r="O26"/>
      <c r="P26"/>
      <c r="Q26"/>
      <c r="R26"/>
      <c r="S26"/>
      <c r="T26"/>
    </row>
    <row r="27" spans="1:20" ht="16.5" customHeight="1">
      <c r="A27" s="1440"/>
      <c r="B27" s="1440"/>
      <c r="C27" s="1440"/>
      <c r="D27" s="1440"/>
      <c r="E27" s="1440"/>
      <c r="F27" s="1440"/>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74" t="s">
        <v>340</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420"/>
      <c r="D32" s="1420"/>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420"/>
      <c r="C43" s="1420"/>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0" customWidth="1"/>
    <col min="2" max="2" width="11.140625" style="660" customWidth="1"/>
    <col min="3" max="3" width="12.140625" style="660" customWidth="1"/>
    <col min="4" max="4" width="8.85546875" style="660" bestFit="1" customWidth="1"/>
    <col min="5" max="5" width="3" style="660" customWidth="1"/>
    <col min="6" max="6" width="20.28515625" style="660" customWidth="1"/>
    <col min="7" max="7" width="10.5703125" style="660" customWidth="1"/>
    <col min="8" max="8" width="9.85546875" style="566" bestFit="1" customWidth="1"/>
    <col min="9" max="9" width="8.85546875" style="660" bestFit="1" customWidth="1"/>
    <col min="10" max="10" width="2.85546875" style="660" customWidth="1"/>
    <col min="11" max="11" width="19.85546875" style="660" customWidth="1"/>
    <col min="12" max="12" width="12.140625" style="660" customWidth="1"/>
    <col min="13" max="13" width="11.7109375" style="660" customWidth="1"/>
    <col min="14" max="14" width="8.85546875" style="660" bestFit="1" customWidth="1"/>
    <col min="15" max="15" width="4.42578125" style="660" customWidth="1"/>
    <col min="16" max="16" width="21.5703125" style="660" customWidth="1"/>
    <col min="17" max="17" width="12.42578125" style="660" customWidth="1"/>
    <col min="18" max="18" width="15" style="660" customWidth="1"/>
    <col min="19" max="19" width="8.85546875" style="660" bestFit="1"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445"/>
    </row>
    <row r="2" spans="1:24" ht="28.5" customHeight="1">
      <c r="A2" s="1435" t="s">
        <v>420</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15.75" customHeight="1">
      <c r="A3" s="1436" t="s">
        <v>421</v>
      </c>
      <c r="B3" s="1436"/>
      <c r="C3" s="1436"/>
      <c r="D3" s="1436"/>
      <c r="E3" s="1436"/>
      <c r="F3" s="1436"/>
      <c r="P3" s="447"/>
    </row>
    <row r="4" spans="1:24" ht="4.5" customHeight="1">
      <c r="A4" s="448"/>
      <c r="B4" s="448"/>
      <c r="C4" s="446"/>
      <c r="D4" s="446"/>
    </row>
    <row r="5" spans="1:24" ht="15.75" thickBot="1">
      <c r="A5" s="449" t="s">
        <v>101</v>
      </c>
      <c r="B5" s="1437" t="s">
        <v>102</v>
      </c>
      <c r="C5" s="1437"/>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114</v>
      </c>
      <c r="B7" s="463">
        <v>12742.312</v>
      </c>
      <c r="C7" s="463">
        <v>19742</v>
      </c>
      <c r="D7" s="472">
        <v>2.3100780534180232</v>
      </c>
      <c r="F7" s="553" t="s">
        <v>116</v>
      </c>
      <c r="G7" s="461">
        <v>1122.623</v>
      </c>
      <c r="H7" s="461">
        <v>8043</v>
      </c>
      <c r="I7" s="572">
        <v>2.7216872110939905</v>
      </c>
      <c r="K7" s="553" t="s">
        <v>114</v>
      </c>
      <c r="L7" s="461">
        <v>286153.46899999998</v>
      </c>
      <c r="M7" s="461">
        <v>75203.006999999998</v>
      </c>
      <c r="N7" s="542">
        <v>3.8050801479254677</v>
      </c>
      <c r="P7" s="553" t="s">
        <v>115</v>
      </c>
      <c r="Q7" s="461">
        <v>51991.372000000003</v>
      </c>
      <c r="R7" s="461">
        <v>13999.066999999999</v>
      </c>
      <c r="S7" s="542">
        <v>3.7139169346071426</v>
      </c>
    </row>
    <row r="8" spans="1:24" ht="16.5" thickBot="1">
      <c r="A8" s="462" t="s">
        <v>124</v>
      </c>
      <c r="B8" s="463">
        <v>7110.3159999999998</v>
      </c>
      <c r="C8" s="463">
        <v>5690</v>
      </c>
      <c r="D8" s="472">
        <v>2.2934831202628452</v>
      </c>
      <c r="F8" s="462" t="s">
        <v>114</v>
      </c>
      <c r="G8" s="463">
        <v>1526.242</v>
      </c>
      <c r="H8" s="463">
        <v>6768</v>
      </c>
      <c r="I8" s="571">
        <v>2.3028038265143884</v>
      </c>
      <c r="K8" s="462" t="s">
        <v>117</v>
      </c>
      <c r="L8" s="463">
        <v>204674.00899999999</v>
      </c>
      <c r="M8" s="463">
        <v>55104.732000000004</v>
      </c>
      <c r="N8" s="472">
        <v>3.7142728323222762</v>
      </c>
      <c r="P8" s="462" t="s">
        <v>117</v>
      </c>
      <c r="Q8" s="463">
        <v>46803.309000000001</v>
      </c>
      <c r="R8" s="463">
        <v>15209.49</v>
      </c>
      <c r="S8" s="472">
        <v>3.0772438129089141</v>
      </c>
    </row>
    <row r="9" spans="1:24" ht="16.5" thickBot="1">
      <c r="A9" s="462" t="s">
        <v>279</v>
      </c>
      <c r="B9" s="463">
        <v>7025.9870000000001</v>
      </c>
      <c r="C9" s="463">
        <v>3662</v>
      </c>
      <c r="D9" s="472">
        <v>3.4664580341209437</v>
      </c>
      <c r="F9" s="620" t="s">
        <v>232</v>
      </c>
      <c r="G9" s="466">
        <v>2648.8649999999998</v>
      </c>
      <c r="H9" s="466">
        <v>14811</v>
      </c>
      <c r="I9" s="621">
        <v>2.5268909735664873</v>
      </c>
      <c r="K9" s="462" t="s">
        <v>342</v>
      </c>
      <c r="L9" s="463">
        <v>96323.926999999996</v>
      </c>
      <c r="M9" s="463">
        <v>33554.332999999999</v>
      </c>
      <c r="N9" s="472">
        <v>2.8706851958583113</v>
      </c>
      <c r="P9" s="462" t="s">
        <v>121</v>
      </c>
      <c r="Q9" s="463">
        <v>37875.502</v>
      </c>
      <c r="R9" s="463">
        <v>6850.8130000000001</v>
      </c>
      <c r="S9" s="472">
        <v>5.5286141951327528</v>
      </c>
    </row>
    <row r="10" spans="1:24" ht="15.75">
      <c r="A10" s="462" t="s">
        <v>341</v>
      </c>
      <c r="B10" s="463">
        <v>5221.7070000000003</v>
      </c>
      <c r="C10" s="463">
        <v>2465</v>
      </c>
      <c r="D10" s="472">
        <v>4.7928389756223382</v>
      </c>
      <c r="H10" s="660"/>
      <c r="K10" s="462" t="s">
        <v>116</v>
      </c>
      <c r="L10" s="463">
        <v>70078.748000000007</v>
      </c>
      <c r="M10" s="463">
        <v>17915.448</v>
      </c>
      <c r="N10" s="472">
        <v>3.9116380455571083</v>
      </c>
      <c r="P10" s="462" t="s">
        <v>116</v>
      </c>
      <c r="Q10" s="463">
        <v>28118.411</v>
      </c>
      <c r="R10" s="463">
        <v>8438.75</v>
      </c>
      <c r="S10" s="472">
        <v>3.3320587764775591</v>
      </c>
    </row>
    <row r="11" spans="1:24" ht="15.75">
      <c r="A11" s="462" t="s">
        <v>126</v>
      </c>
      <c r="B11" s="463">
        <v>2340.17</v>
      </c>
      <c r="C11" s="463">
        <v>1515</v>
      </c>
      <c r="D11" s="472">
        <v>2.3382339422957794</v>
      </c>
      <c r="K11" s="462" t="s">
        <v>123</v>
      </c>
      <c r="L11" s="463">
        <v>63193.63</v>
      </c>
      <c r="M11" s="463">
        <v>13468.477000000001</v>
      </c>
      <c r="N11" s="472">
        <v>4.6919655429489167</v>
      </c>
      <c r="P11" s="462" t="s">
        <v>118</v>
      </c>
      <c r="Q11" s="463">
        <v>26815.412</v>
      </c>
      <c r="R11" s="463">
        <v>6488.9269999999997</v>
      </c>
      <c r="S11" s="472">
        <v>4.1324878519977188</v>
      </c>
    </row>
    <row r="12" spans="1:24" ht="15.75">
      <c r="A12" s="462" t="s">
        <v>116</v>
      </c>
      <c r="B12" s="463">
        <v>2024.1969999999999</v>
      </c>
      <c r="C12" s="463">
        <v>7212</v>
      </c>
      <c r="D12" s="472">
        <v>2.700942435762121</v>
      </c>
      <c r="H12" s="660"/>
      <c r="K12" s="462" t="s">
        <v>124</v>
      </c>
      <c r="L12" s="463">
        <v>39292.745999999999</v>
      </c>
      <c r="M12" s="463">
        <v>11136.996999999999</v>
      </c>
      <c r="N12" s="472">
        <v>3.5281275553903804</v>
      </c>
      <c r="P12" s="462" t="s">
        <v>342</v>
      </c>
      <c r="Q12" s="463">
        <v>20750.495999999999</v>
      </c>
      <c r="R12" s="463">
        <v>8014.6360000000004</v>
      </c>
      <c r="S12" s="472">
        <v>2.589075286762867</v>
      </c>
    </row>
    <row r="13" spans="1:24" ht="15.75">
      <c r="A13" s="462" t="s">
        <v>122</v>
      </c>
      <c r="B13" s="463">
        <v>1361.95</v>
      </c>
      <c r="C13" s="463">
        <v>1675</v>
      </c>
      <c r="D13" s="472">
        <v>2.8092390642951584</v>
      </c>
      <c r="H13" s="660"/>
      <c r="K13" s="462" t="s">
        <v>121</v>
      </c>
      <c r="L13" s="463">
        <v>39054.862999999998</v>
      </c>
      <c r="M13" s="463">
        <v>6089.0029999999997</v>
      </c>
      <c r="N13" s="472">
        <v>6.4139996317952219</v>
      </c>
      <c r="P13" s="462" t="s">
        <v>123</v>
      </c>
      <c r="Q13" s="463">
        <v>20599.993999999999</v>
      </c>
      <c r="R13" s="463">
        <v>5161.5029999999997</v>
      </c>
      <c r="S13" s="472">
        <v>3.9910843798792714</v>
      </c>
    </row>
    <row r="14" spans="1:24" ht="15.75">
      <c r="A14" s="462" t="s">
        <v>347</v>
      </c>
      <c r="B14" s="463">
        <v>1231.2360000000001</v>
      </c>
      <c r="C14" s="463">
        <v>642</v>
      </c>
      <c r="D14" s="472">
        <v>4.0753615321216614</v>
      </c>
      <c r="K14" s="462" t="s">
        <v>115</v>
      </c>
      <c r="L14" s="463">
        <v>35161.620999999999</v>
      </c>
      <c r="M14" s="463">
        <v>8339.6450000000004</v>
      </c>
      <c r="N14" s="472">
        <v>4.2162011692344219</v>
      </c>
      <c r="P14" s="462" t="s">
        <v>114</v>
      </c>
      <c r="Q14" s="463">
        <v>14245.03</v>
      </c>
      <c r="R14" s="463">
        <v>4679.66</v>
      </c>
      <c r="S14" s="472">
        <v>3.0440309766094122</v>
      </c>
    </row>
    <row r="15" spans="1:24" ht="15.75">
      <c r="A15" s="462" t="s">
        <v>127</v>
      </c>
      <c r="B15" s="463">
        <v>1203.8579999999999</v>
      </c>
      <c r="C15" s="463">
        <v>936</v>
      </c>
      <c r="D15" s="472">
        <v>2.2438728893643907</v>
      </c>
      <c r="E15" s="558"/>
      <c r="K15" s="462" t="s">
        <v>119</v>
      </c>
      <c r="L15" s="463">
        <v>33351.207000000002</v>
      </c>
      <c r="M15" s="463">
        <v>7966.1270000000004</v>
      </c>
      <c r="N15" s="472">
        <v>4.1866275795000503</v>
      </c>
      <c r="P15" s="462" t="s">
        <v>247</v>
      </c>
      <c r="Q15" s="463">
        <v>12018.251</v>
      </c>
      <c r="R15" s="463">
        <v>3362.5230000000001</v>
      </c>
      <c r="S15" s="472">
        <v>3.5741765929928211</v>
      </c>
    </row>
    <row r="16" spans="1:24" ht="15.75">
      <c r="A16" s="462" t="s">
        <v>256</v>
      </c>
      <c r="B16" s="463">
        <v>945.72900000000004</v>
      </c>
      <c r="C16" s="463">
        <v>650</v>
      </c>
      <c r="D16" s="472">
        <v>2.160180081817995</v>
      </c>
      <c r="E16" s="476"/>
      <c r="K16" s="462" t="s">
        <v>257</v>
      </c>
      <c r="L16" s="463">
        <v>27435.335999999999</v>
      </c>
      <c r="M16" s="463">
        <v>5110.076</v>
      </c>
      <c r="N16" s="472">
        <v>5.3688704434141483</v>
      </c>
      <c r="P16" s="462" t="s">
        <v>125</v>
      </c>
      <c r="Q16" s="463">
        <v>10985.44</v>
      </c>
      <c r="R16" s="463">
        <v>4290.95</v>
      </c>
      <c r="S16" s="472">
        <v>2.5601416935643626</v>
      </c>
    </row>
    <row r="17" spans="1:19" ht="15.75">
      <c r="A17" s="462" t="s">
        <v>120</v>
      </c>
      <c r="B17" s="463">
        <v>680.95299999999997</v>
      </c>
      <c r="C17" s="463">
        <v>2137</v>
      </c>
      <c r="D17" s="472">
        <v>2.4820594131583742</v>
      </c>
      <c r="K17" s="462" t="s">
        <v>131</v>
      </c>
      <c r="L17" s="463">
        <v>24829.507000000001</v>
      </c>
      <c r="M17" s="463">
        <v>7980.375</v>
      </c>
      <c r="N17" s="472">
        <v>3.1113208339207121</v>
      </c>
      <c r="P17" s="462" t="s">
        <v>130</v>
      </c>
      <c r="Q17" s="463">
        <v>9486.643</v>
      </c>
      <c r="R17" s="463">
        <v>3369.4580000000001</v>
      </c>
      <c r="S17" s="472">
        <v>2.8154804125767408</v>
      </c>
    </row>
    <row r="18" spans="1:19" ht="15.75">
      <c r="A18" s="462" t="s">
        <v>411</v>
      </c>
      <c r="B18" s="463">
        <v>600.726</v>
      </c>
      <c r="C18" s="463">
        <v>315</v>
      </c>
      <c r="D18" s="472">
        <v>3.9397035676810077</v>
      </c>
      <c r="K18" s="462" t="s">
        <v>128</v>
      </c>
      <c r="L18" s="463">
        <v>21918.125</v>
      </c>
      <c r="M18" s="463">
        <v>5727.9260000000004</v>
      </c>
      <c r="N18" s="472">
        <v>3.8265377380922865</v>
      </c>
      <c r="P18" s="462" t="s">
        <v>124</v>
      </c>
      <c r="Q18" s="463">
        <v>6804.0510000000004</v>
      </c>
      <c r="R18" s="463">
        <v>1889.826</v>
      </c>
      <c r="S18" s="472">
        <v>3.6003584456981756</v>
      </c>
    </row>
    <row r="19" spans="1:19" ht="16.5" thickBot="1">
      <c r="A19" s="462" t="s">
        <v>119</v>
      </c>
      <c r="B19" s="463">
        <v>574.88400000000001</v>
      </c>
      <c r="C19" s="463">
        <v>584</v>
      </c>
      <c r="D19" s="472">
        <v>2.9937353212275228</v>
      </c>
      <c r="K19" s="462" t="s">
        <v>129</v>
      </c>
      <c r="L19" s="463">
        <v>13890.800999999999</v>
      </c>
      <c r="M19" s="463">
        <v>3440.377</v>
      </c>
      <c r="N19" s="472">
        <v>4.0375810557970828</v>
      </c>
      <c r="P19" s="462" t="s">
        <v>131</v>
      </c>
      <c r="Q19" s="463">
        <v>5609.567</v>
      </c>
      <c r="R19" s="463">
        <v>2127.6669999999999</v>
      </c>
      <c r="S19" s="472">
        <v>2.6364872886593629</v>
      </c>
    </row>
    <row r="20" spans="1:19" ht="16.5" thickBot="1">
      <c r="A20" s="620" t="s">
        <v>232</v>
      </c>
      <c r="B20" s="466">
        <v>45428.499000000003</v>
      </c>
      <c r="C20" s="466">
        <v>49272</v>
      </c>
      <c r="D20" s="541">
        <v>2.7184179469623504</v>
      </c>
      <c r="K20" s="462" t="s">
        <v>122</v>
      </c>
      <c r="L20" s="463">
        <v>12673.42</v>
      </c>
      <c r="M20" s="463">
        <v>4407.96</v>
      </c>
      <c r="N20" s="472">
        <v>2.8751213713373081</v>
      </c>
      <c r="P20" s="462" t="s">
        <v>128</v>
      </c>
      <c r="Q20" s="463">
        <v>5426.1009999999997</v>
      </c>
      <c r="R20" s="463">
        <v>1653.7840000000001</v>
      </c>
      <c r="S20" s="472">
        <v>3.2810215844390798</v>
      </c>
    </row>
    <row r="21" spans="1:19" ht="15.75">
      <c r="A21"/>
      <c r="B21"/>
      <c r="C21"/>
      <c r="D21"/>
      <c r="K21" s="462" t="s">
        <v>258</v>
      </c>
      <c r="L21" s="463">
        <v>11788.025</v>
      </c>
      <c r="M21" s="463">
        <v>3706.7730000000001</v>
      </c>
      <c r="N21" s="472">
        <v>3.1801313433544487</v>
      </c>
      <c r="P21" s="462" t="s">
        <v>256</v>
      </c>
      <c r="Q21" s="463">
        <v>4970.7569999999996</v>
      </c>
      <c r="R21" s="463">
        <v>1525.162</v>
      </c>
      <c r="S21" s="472">
        <v>3.2591665672236783</v>
      </c>
    </row>
    <row r="22" spans="1:19" ht="15.75">
      <c r="A22"/>
      <c r="B22"/>
      <c r="C22"/>
      <c r="D22"/>
      <c r="H22" s="660"/>
      <c r="K22" s="462" t="s">
        <v>256</v>
      </c>
      <c r="L22" s="463">
        <v>8335.9689999999991</v>
      </c>
      <c r="M22" s="463">
        <v>2413.8270000000002</v>
      </c>
      <c r="N22" s="472">
        <v>3.453424375483412</v>
      </c>
      <c r="P22" s="462" t="s">
        <v>132</v>
      </c>
      <c r="Q22" s="463">
        <v>4756.0320000000002</v>
      </c>
      <c r="R22" s="463">
        <v>1350.8989999999999</v>
      </c>
      <c r="S22" s="472">
        <v>3.5206421797632546</v>
      </c>
    </row>
    <row r="23" spans="1:19" ht="15.75">
      <c r="A23"/>
      <c r="B23"/>
      <c r="C23"/>
      <c r="D23"/>
      <c r="H23" s="660"/>
      <c r="K23" s="462" t="s">
        <v>127</v>
      </c>
      <c r="L23" s="463">
        <v>7510.6959999999999</v>
      </c>
      <c r="M23" s="463">
        <v>1895.7809999999999</v>
      </c>
      <c r="N23" s="472">
        <v>3.9617951651588448</v>
      </c>
      <c r="P23" s="462" t="s">
        <v>133</v>
      </c>
      <c r="Q23" s="463">
        <v>4553.4719999999998</v>
      </c>
      <c r="R23" s="463">
        <v>1419.001</v>
      </c>
      <c r="S23" s="472">
        <v>3.208927971157173</v>
      </c>
    </row>
    <row r="24" spans="1:19" ht="15.75">
      <c r="A24"/>
      <c r="B24"/>
      <c r="C24"/>
      <c r="D24"/>
      <c r="H24" s="660"/>
      <c r="K24" s="462" t="s">
        <v>118</v>
      </c>
      <c r="L24" s="463">
        <v>6982.4769999999999</v>
      </c>
      <c r="M24" s="463">
        <v>1518.434</v>
      </c>
      <c r="N24" s="472">
        <v>4.5984725052257787</v>
      </c>
      <c r="P24" s="462" t="s">
        <v>135</v>
      </c>
      <c r="Q24" s="463">
        <v>4395.6360000000004</v>
      </c>
      <c r="R24" s="463">
        <v>1725.8620000000001</v>
      </c>
      <c r="S24" s="472">
        <v>2.5469220598170654</v>
      </c>
    </row>
    <row r="25" spans="1:19" ht="15.75">
      <c r="A25"/>
      <c r="B25"/>
      <c r="C25"/>
      <c r="D25"/>
      <c r="H25" s="660"/>
      <c r="K25" s="462" t="s">
        <v>132</v>
      </c>
      <c r="L25" s="463">
        <v>5922.585</v>
      </c>
      <c r="M25" s="463">
        <v>2422.7440000000001</v>
      </c>
      <c r="N25" s="472">
        <v>2.4445773057326732</v>
      </c>
      <c r="P25" s="462" t="s">
        <v>257</v>
      </c>
      <c r="Q25" s="463">
        <v>3807.277</v>
      </c>
      <c r="R25" s="463">
        <v>1017.3339999999999</v>
      </c>
      <c r="S25" s="472">
        <v>3.7424061321060735</v>
      </c>
    </row>
    <row r="26" spans="1:19" ht="15.75">
      <c r="A26"/>
      <c r="B26"/>
      <c r="C26"/>
      <c r="D26"/>
      <c r="H26" s="660"/>
      <c r="K26" s="462" t="s">
        <v>135</v>
      </c>
      <c r="L26" s="463">
        <v>5815.4539999999997</v>
      </c>
      <c r="M26" s="463">
        <v>2178.3939999999998</v>
      </c>
      <c r="N26" s="472">
        <v>2.6696061410378471</v>
      </c>
      <c r="P26" s="462" t="s">
        <v>119</v>
      </c>
      <c r="Q26" s="463">
        <v>3470.5619999999999</v>
      </c>
      <c r="R26" s="463">
        <v>1183.777</v>
      </c>
      <c r="S26" s="472">
        <v>2.9317700884541598</v>
      </c>
    </row>
    <row r="27" spans="1:19" ht="15.75">
      <c r="A27"/>
      <c r="B27"/>
      <c r="C27"/>
      <c r="D27"/>
      <c r="H27" s="660"/>
      <c r="K27" s="462" t="s">
        <v>120</v>
      </c>
      <c r="L27" s="463">
        <v>4685.3029999999999</v>
      </c>
      <c r="M27" s="463">
        <v>1965.4069999999999</v>
      </c>
      <c r="N27" s="472">
        <v>2.3838843557593923</v>
      </c>
      <c r="P27" s="462" t="s">
        <v>127</v>
      </c>
      <c r="Q27" s="463">
        <v>3455.6680000000001</v>
      </c>
      <c r="R27" s="463">
        <v>1262.7370000000001</v>
      </c>
      <c r="S27" s="472">
        <v>2.7366490409325142</v>
      </c>
    </row>
    <row r="28" spans="1:19" ht="15.75">
      <c r="A28"/>
      <c r="B28"/>
      <c r="C28"/>
      <c r="D28"/>
      <c r="H28" s="660"/>
      <c r="K28" s="462" t="s">
        <v>375</v>
      </c>
      <c r="L28" s="463">
        <v>4206.2510000000002</v>
      </c>
      <c r="M28" s="463">
        <v>1483.309</v>
      </c>
      <c r="N28" s="472">
        <v>2.8357213500356302</v>
      </c>
      <c r="P28" s="462" t="s">
        <v>129</v>
      </c>
      <c r="Q28" s="463">
        <v>2728.6709999999998</v>
      </c>
      <c r="R28" s="463">
        <v>854.41</v>
      </c>
      <c r="S28" s="472">
        <v>3.1936318629229525</v>
      </c>
    </row>
    <row r="29" spans="1:19" ht="15.75">
      <c r="H29" s="660"/>
      <c r="K29" s="462" t="s">
        <v>136</v>
      </c>
      <c r="L29" s="463">
        <v>3198.7840000000001</v>
      </c>
      <c r="M29" s="463">
        <v>598.38499999999999</v>
      </c>
      <c r="N29" s="472">
        <v>5.3456954970462167</v>
      </c>
      <c r="P29" s="462" t="s">
        <v>374</v>
      </c>
      <c r="Q29" s="463">
        <v>2434.027</v>
      </c>
      <c r="R29" s="463">
        <v>962.03</v>
      </c>
      <c r="S29" s="472">
        <v>2.5300946955916137</v>
      </c>
    </row>
    <row r="30" spans="1:19" ht="15.75">
      <c r="A30"/>
      <c r="B30"/>
      <c r="C30"/>
      <c r="D30"/>
      <c r="E30"/>
      <c r="F30"/>
      <c r="G30"/>
      <c r="H30"/>
      <c r="I30"/>
      <c r="J30"/>
      <c r="K30" s="462" t="s">
        <v>134</v>
      </c>
      <c r="L30" s="463">
        <v>2953.6469999999999</v>
      </c>
      <c r="M30" s="463">
        <v>562.13800000000003</v>
      </c>
      <c r="N30" s="472">
        <v>5.2543094400307391</v>
      </c>
      <c r="P30" s="462" t="s">
        <v>376</v>
      </c>
      <c r="Q30" s="463">
        <v>2052.5819999999999</v>
      </c>
      <c r="R30" s="463">
        <v>932.322</v>
      </c>
      <c r="S30" s="472">
        <v>2.2015805698031365</v>
      </c>
    </row>
    <row r="31" spans="1:19" ht="15.75">
      <c r="A31"/>
      <c r="B31"/>
      <c r="C31"/>
      <c r="D31"/>
      <c r="E31"/>
      <c r="F31"/>
      <c r="G31"/>
      <c r="H31"/>
      <c r="I31"/>
      <c r="J31"/>
      <c r="K31" s="462" t="s">
        <v>381</v>
      </c>
      <c r="L31" s="463">
        <v>2752.5529999999999</v>
      </c>
      <c r="M31" s="463">
        <v>1017.121</v>
      </c>
      <c r="N31" s="472">
        <v>2.706219810622335</v>
      </c>
      <c r="P31" s="462" t="s">
        <v>375</v>
      </c>
      <c r="Q31" s="463">
        <v>1898.173</v>
      </c>
      <c r="R31" s="463">
        <v>701.35</v>
      </c>
      <c r="S31" s="472">
        <v>2.7064561203393454</v>
      </c>
    </row>
    <row r="32" spans="1:19" ht="16.5" thickBot="1">
      <c r="A32"/>
      <c r="B32"/>
      <c r="C32"/>
      <c r="D32"/>
      <c r="E32"/>
      <c r="F32"/>
      <c r="G32"/>
      <c r="H32"/>
      <c r="I32"/>
      <c r="J32"/>
      <c r="K32" s="631" t="s">
        <v>383</v>
      </c>
      <c r="L32" s="619">
        <v>2324.5369999999998</v>
      </c>
      <c r="M32" s="619">
        <v>298.08800000000002</v>
      </c>
      <c r="N32" s="632">
        <v>7.7981569201041294</v>
      </c>
      <c r="P32" s="462" t="s">
        <v>258</v>
      </c>
      <c r="Q32" s="463">
        <v>1805.4960000000001</v>
      </c>
      <c r="R32" s="463">
        <v>523.03700000000003</v>
      </c>
      <c r="S32" s="472">
        <v>3.4519469941897034</v>
      </c>
    </row>
    <row r="33" spans="1:19" ht="16.5" thickBot="1">
      <c r="A33"/>
      <c r="B33"/>
      <c r="C33"/>
      <c r="D33"/>
      <c r="E33"/>
      <c r="F33"/>
      <c r="G33"/>
      <c r="H33"/>
      <c r="I33"/>
      <c r="J33"/>
      <c r="K33" s="620" t="s">
        <v>232</v>
      </c>
      <c r="L33" s="466">
        <v>1036655.5870000001</v>
      </c>
      <c r="M33" s="466">
        <v>275999.39399999997</v>
      </c>
      <c r="N33" s="541">
        <v>3.7560067505075758</v>
      </c>
      <c r="P33" s="462" t="s">
        <v>134</v>
      </c>
      <c r="Q33" s="463">
        <v>1505.761</v>
      </c>
      <c r="R33" s="463">
        <v>580.54399999999998</v>
      </c>
      <c r="S33" s="472">
        <v>2.5937069369419028</v>
      </c>
    </row>
    <row r="34" spans="1:19" ht="15.75">
      <c r="A34" s="674" t="s">
        <v>340</v>
      </c>
      <c r="C34"/>
      <c r="D34"/>
      <c r="E34"/>
      <c r="F34"/>
      <c r="G34"/>
      <c r="H34"/>
      <c r="I34"/>
      <c r="J34"/>
      <c r="K34"/>
      <c r="L34"/>
      <c r="M34"/>
      <c r="N34"/>
      <c r="P34" s="462" t="s">
        <v>384</v>
      </c>
      <c r="Q34" s="463">
        <v>1295.9179999999999</v>
      </c>
      <c r="R34" s="463">
        <v>324.99400000000003</v>
      </c>
      <c r="S34" s="472">
        <v>3.9875136156359803</v>
      </c>
    </row>
    <row r="35" spans="1:19" ht="16.5" thickBot="1">
      <c r="A35"/>
      <c r="B35"/>
      <c r="C35"/>
      <c r="D35"/>
      <c r="E35"/>
      <c r="F35"/>
      <c r="G35"/>
      <c r="H35"/>
      <c r="I35"/>
      <c r="J35"/>
      <c r="K35"/>
      <c r="L35"/>
      <c r="M35"/>
      <c r="N35"/>
      <c r="P35" s="631" t="s">
        <v>382</v>
      </c>
      <c r="Q35" s="619">
        <v>1290.7139999999999</v>
      </c>
      <c r="R35" s="619">
        <v>344.488</v>
      </c>
      <c r="S35" s="632">
        <v>3.7467604096514244</v>
      </c>
    </row>
    <row r="36" spans="1:19" ht="16.5" thickBot="1">
      <c r="A36"/>
      <c r="B36"/>
      <c r="C36"/>
      <c r="D36"/>
      <c r="E36"/>
      <c r="F36"/>
      <c r="G36"/>
      <c r="H36"/>
      <c r="I36"/>
      <c r="J36"/>
      <c r="K36"/>
      <c r="L36"/>
      <c r="M36"/>
      <c r="N36"/>
      <c r="P36" s="620" t="s">
        <v>232</v>
      </c>
      <c r="Q36" s="466">
        <v>351367.08600000001</v>
      </c>
      <c r="R36" s="466">
        <v>104636.947</v>
      </c>
      <c r="S36" s="541">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18"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445"/>
    </row>
    <row r="2" spans="1:27" ht="18" customHeight="1">
      <c r="A2" s="1435" t="s">
        <v>425</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27" ht="18" customHeight="1">
      <c r="A3" s="1441" t="s">
        <v>426</v>
      </c>
      <c r="B3" s="1441"/>
      <c r="C3" s="1441"/>
      <c r="D3" s="1441"/>
      <c r="E3" s="1441"/>
      <c r="F3" s="1441"/>
      <c r="G3" s="1441"/>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16762.09</v>
      </c>
      <c r="C8" s="461">
        <v>26599</v>
      </c>
      <c r="D8" s="542">
        <v>2.1363610989111268</v>
      </c>
      <c r="E8" s="561"/>
      <c r="F8" s="560" t="s">
        <v>132</v>
      </c>
      <c r="G8" s="461">
        <v>3674.9119999999998</v>
      </c>
      <c r="H8" s="579">
        <v>19666</v>
      </c>
      <c r="I8" s="580">
        <v>2.4626519006766925</v>
      </c>
      <c r="J8" s="476"/>
      <c r="K8" s="553" t="s">
        <v>117</v>
      </c>
      <c r="L8" s="461">
        <v>13032.634</v>
      </c>
      <c r="M8" s="461">
        <v>3691.7330000000002</v>
      </c>
      <c r="N8" s="542">
        <v>3.5302211725495858</v>
      </c>
      <c r="O8" s="476"/>
      <c r="P8" s="553" t="s">
        <v>342</v>
      </c>
      <c r="Q8" s="461">
        <v>5634.7889999999998</v>
      </c>
      <c r="R8" s="461">
        <v>1345.3989999999999</v>
      </c>
      <c r="S8" s="542">
        <v>4.1881917557542412</v>
      </c>
    </row>
    <row r="9" spans="1:27" ht="16.5" thickBot="1">
      <c r="A9" s="464" t="s">
        <v>132</v>
      </c>
      <c r="B9" s="463">
        <v>9684.3420000000006</v>
      </c>
      <c r="C9" s="463">
        <v>33299</v>
      </c>
      <c r="D9" s="472">
        <v>1.9410712073782155</v>
      </c>
      <c r="E9" s="562"/>
      <c r="F9" s="464" t="s">
        <v>342</v>
      </c>
      <c r="G9" s="463">
        <v>1797.8979999999999</v>
      </c>
      <c r="H9" s="465">
        <v>6888</v>
      </c>
      <c r="I9" s="473">
        <v>2.9438749027794833</v>
      </c>
      <c r="J9" s="476"/>
      <c r="K9" s="462" t="s">
        <v>123</v>
      </c>
      <c r="L9" s="463">
        <v>10277.831</v>
      </c>
      <c r="M9" s="463">
        <v>3499.86</v>
      </c>
      <c r="N9" s="472">
        <v>2.9366406084814822</v>
      </c>
      <c r="O9" s="476"/>
      <c r="P9" s="462" t="s">
        <v>117</v>
      </c>
      <c r="Q9" s="463">
        <v>3863.2860000000001</v>
      </c>
      <c r="R9" s="463">
        <v>1059.116</v>
      </c>
      <c r="S9" s="472">
        <v>3.6476514376140101</v>
      </c>
    </row>
    <row r="10" spans="1:27" ht="16.5" thickBot="1">
      <c r="A10" s="464" t="s">
        <v>342</v>
      </c>
      <c r="B10" s="463">
        <v>7619.5029999999997</v>
      </c>
      <c r="C10" s="463">
        <v>15492</v>
      </c>
      <c r="D10" s="472">
        <v>2.99942881166846</v>
      </c>
      <c r="E10" s="561"/>
      <c r="F10" s="624" t="s">
        <v>232</v>
      </c>
      <c r="G10" s="466">
        <v>6261.6059999999998</v>
      </c>
      <c r="H10" s="466">
        <v>32923</v>
      </c>
      <c r="I10" s="541">
        <v>2.4660574782719653</v>
      </c>
      <c r="J10" s="476"/>
      <c r="K10" s="462" t="s">
        <v>134</v>
      </c>
      <c r="L10" s="463">
        <v>5914.4960000000001</v>
      </c>
      <c r="M10" s="463">
        <v>1295.011</v>
      </c>
      <c r="N10" s="472">
        <v>4.5671395841425291</v>
      </c>
      <c r="O10" s="476"/>
      <c r="P10" s="462" t="s">
        <v>119</v>
      </c>
      <c r="Q10" s="463">
        <v>3397.0740000000001</v>
      </c>
      <c r="R10" s="463">
        <v>1081.7919999999999</v>
      </c>
      <c r="S10" s="472">
        <v>3.1402284357806312</v>
      </c>
    </row>
    <row r="11" spans="1:27" ht="15.75">
      <c r="A11" s="464" t="s">
        <v>119</v>
      </c>
      <c r="B11" s="463">
        <v>6168.1019999999999</v>
      </c>
      <c r="C11" s="463">
        <v>6306</v>
      </c>
      <c r="D11" s="472">
        <v>1.6768241345591055</v>
      </c>
      <c r="E11" s="562"/>
      <c r="J11" s="476"/>
      <c r="K11" s="462" t="s">
        <v>119</v>
      </c>
      <c r="L11" s="463">
        <v>5174.16</v>
      </c>
      <c r="M11" s="463">
        <v>1557.624</v>
      </c>
      <c r="N11" s="472">
        <v>3.3218286312999799</v>
      </c>
      <c r="O11" s="476"/>
      <c r="P11" s="462" t="s">
        <v>116</v>
      </c>
      <c r="Q11" s="463">
        <v>2087.12</v>
      </c>
      <c r="R11" s="463">
        <v>325.58800000000002</v>
      </c>
      <c r="S11" s="472">
        <v>6.4103099622836215</v>
      </c>
    </row>
    <row r="12" spans="1:27" ht="15.75">
      <c r="A12" s="464" t="s">
        <v>117</v>
      </c>
      <c r="B12" s="463">
        <v>5431.05</v>
      </c>
      <c r="C12" s="463">
        <v>5350</v>
      </c>
      <c r="D12" s="472">
        <v>2.4828190594266482</v>
      </c>
      <c r="E12" s="562"/>
      <c r="F12"/>
      <c r="G12"/>
      <c r="H12"/>
      <c r="I12"/>
      <c r="J12" s="476"/>
      <c r="K12" s="462" t="s">
        <v>342</v>
      </c>
      <c r="L12" s="463">
        <v>5028.4110000000001</v>
      </c>
      <c r="M12" s="463">
        <v>986.024</v>
      </c>
      <c r="N12" s="472">
        <v>5.0996841861861375</v>
      </c>
      <c r="O12" s="476"/>
      <c r="P12" s="462" t="s">
        <v>134</v>
      </c>
      <c r="Q12" s="463">
        <v>1571.3989999999999</v>
      </c>
      <c r="R12" s="463">
        <v>320.31400000000002</v>
      </c>
      <c r="S12" s="472">
        <v>4.9058080508501023</v>
      </c>
    </row>
    <row r="13" spans="1:27" ht="15.75">
      <c r="A13" s="464" t="s">
        <v>136</v>
      </c>
      <c r="B13" s="463">
        <v>4345.9440000000004</v>
      </c>
      <c r="C13" s="465">
        <v>12417</v>
      </c>
      <c r="D13" s="473">
        <v>1.4713758523323608</v>
      </c>
      <c r="E13" s="562"/>
      <c r="F13"/>
      <c r="G13"/>
      <c r="H13"/>
      <c r="I13"/>
      <c r="J13" s="476"/>
      <c r="K13" s="462" t="s">
        <v>114</v>
      </c>
      <c r="L13" s="463">
        <v>4105.3670000000002</v>
      </c>
      <c r="M13" s="463">
        <v>1743.5519999999999</v>
      </c>
      <c r="N13" s="472">
        <v>2.3545996907462472</v>
      </c>
      <c r="O13" s="476"/>
      <c r="P13" s="462" t="s">
        <v>123</v>
      </c>
      <c r="Q13" s="463">
        <v>1119.453</v>
      </c>
      <c r="R13" s="463">
        <v>622.64</v>
      </c>
      <c r="S13" s="472">
        <v>1.7979137222150841</v>
      </c>
    </row>
    <row r="14" spans="1:27" ht="15.75">
      <c r="A14" s="464" t="s">
        <v>128</v>
      </c>
      <c r="B14" s="463">
        <v>4279.665</v>
      </c>
      <c r="C14" s="463">
        <v>3000</v>
      </c>
      <c r="D14" s="472">
        <v>2.9194675511253791</v>
      </c>
      <c r="E14" s="562"/>
      <c r="F14"/>
      <c r="G14"/>
      <c r="H14"/>
      <c r="I14"/>
      <c r="J14" s="476"/>
      <c r="K14" s="462" t="s">
        <v>132</v>
      </c>
      <c r="L14" s="463">
        <v>1337.691</v>
      </c>
      <c r="M14" s="463">
        <v>481.58499999999998</v>
      </c>
      <c r="N14" s="472">
        <v>2.7776841056096018</v>
      </c>
      <c r="O14" s="476"/>
      <c r="P14" s="462" t="s">
        <v>132</v>
      </c>
      <c r="Q14" s="463">
        <v>862.55399999999997</v>
      </c>
      <c r="R14" s="463">
        <v>583.04</v>
      </c>
      <c r="S14" s="472">
        <v>1.479407930845225</v>
      </c>
    </row>
    <row r="15" spans="1:27" ht="15.75">
      <c r="A15" s="464" t="s">
        <v>133</v>
      </c>
      <c r="B15" s="463">
        <v>2345.752</v>
      </c>
      <c r="C15" s="463">
        <v>4195</v>
      </c>
      <c r="D15" s="472">
        <v>1.9638779052098498</v>
      </c>
      <c r="E15" s="562"/>
      <c r="F15"/>
      <c r="G15"/>
      <c r="H15"/>
      <c r="I15"/>
      <c r="J15" s="476"/>
      <c r="K15" s="462" t="s">
        <v>128</v>
      </c>
      <c r="L15" s="463">
        <v>1240.7840000000001</v>
      </c>
      <c r="M15" s="463">
        <v>217.64500000000001</v>
      </c>
      <c r="N15" s="472">
        <v>5.7009533873969076</v>
      </c>
      <c r="O15" s="476"/>
      <c r="P15" s="462" t="s">
        <v>131</v>
      </c>
      <c r="Q15" s="463">
        <v>722.1</v>
      </c>
      <c r="R15" s="463">
        <v>247.38200000000001</v>
      </c>
      <c r="S15" s="472">
        <v>2.9189674268944388</v>
      </c>
    </row>
    <row r="16" spans="1:27" ht="15.75">
      <c r="A16" s="464" t="s">
        <v>114</v>
      </c>
      <c r="B16" s="463">
        <v>1983.982</v>
      </c>
      <c r="C16" s="463">
        <v>8877</v>
      </c>
      <c r="D16" s="472">
        <v>2.7719621310769953</v>
      </c>
      <c r="E16" s="562"/>
      <c r="F16"/>
      <c r="G16"/>
      <c r="H16"/>
      <c r="I16"/>
      <c r="J16" s="476"/>
      <c r="K16" s="462" t="s">
        <v>135</v>
      </c>
      <c r="L16" s="463">
        <v>1174.71</v>
      </c>
      <c r="M16" s="463">
        <v>536.38900000000001</v>
      </c>
      <c r="N16" s="472">
        <v>2.1900337255238269</v>
      </c>
      <c r="O16" s="476"/>
      <c r="P16" s="462" t="s">
        <v>114</v>
      </c>
      <c r="Q16" s="463">
        <v>362.68799999999999</v>
      </c>
      <c r="R16" s="463">
        <v>83.772999999999996</v>
      </c>
      <c r="S16" s="472">
        <v>4.3294140116744062</v>
      </c>
    </row>
    <row r="17" spans="1:19" ht="16.5" thickBot="1">
      <c r="A17" s="464" t="s">
        <v>127</v>
      </c>
      <c r="B17" s="463">
        <v>1528.38</v>
      </c>
      <c r="C17" s="465">
        <v>1849</v>
      </c>
      <c r="D17" s="473">
        <v>1.9094582135013105</v>
      </c>
      <c r="E17" s="561"/>
      <c r="J17" s="476"/>
      <c r="K17" s="462" t="s">
        <v>116</v>
      </c>
      <c r="L17" s="463">
        <v>1036.7639999999999</v>
      </c>
      <c r="M17" s="463">
        <v>222.78800000000001</v>
      </c>
      <c r="N17" s="472">
        <v>4.6535899599619359</v>
      </c>
      <c r="O17" s="476"/>
      <c r="P17" s="462" t="s">
        <v>128</v>
      </c>
      <c r="Q17" s="463">
        <v>260.30500000000001</v>
      </c>
      <c r="R17" s="463">
        <v>63.634999999999998</v>
      </c>
      <c r="S17" s="472">
        <v>4.0905947984599669</v>
      </c>
    </row>
    <row r="18" spans="1:19" ht="16.5" thickBot="1">
      <c r="A18" s="464" t="s">
        <v>115</v>
      </c>
      <c r="B18" s="463">
        <v>1525.683</v>
      </c>
      <c r="C18" s="463">
        <v>1451</v>
      </c>
      <c r="D18" s="472">
        <v>2.1861649765504434</v>
      </c>
      <c r="E18" s="563"/>
      <c r="F18" s="3"/>
      <c r="G18" s="3"/>
      <c r="H18" s="3"/>
      <c r="K18" s="462" t="s">
        <v>127</v>
      </c>
      <c r="L18" s="463">
        <v>844.49</v>
      </c>
      <c r="M18" s="463">
        <v>369.38900000000001</v>
      </c>
      <c r="N18" s="472">
        <v>2.2861806929821951</v>
      </c>
      <c r="O18" s="476"/>
      <c r="P18" s="620" t="s">
        <v>232</v>
      </c>
      <c r="Q18" s="466">
        <v>20406.531999999999</v>
      </c>
      <c r="R18" s="466">
        <v>5850.241</v>
      </c>
      <c r="S18" s="541">
        <v>3.4881523684237963</v>
      </c>
    </row>
    <row r="19" spans="1:19" ht="16.5" thickBot="1">
      <c r="A19" s="624" t="s">
        <v>232</v>
      </c>
      <c r="B19" s="466">
        <v>63464.987000000001</v>
      </c>
      <c r="C19" s="466">
        <v>121202</v>
      </c>
      <c r="D19" s="541">
        <v>2.130360035115618</v>
      </c>
      <c r="E19" s="564"/>
      <c r="F19" s="3"/>
      <c r="G19" s="3"/>
      <c r="H19" s="3"/>
      <c r="J19" s="476"/>
      <c r="K19" s="462" t="s">
        <v>131</v>
      </c>
      <c r="L19" s="463">
        <v>841.23199999999997</v>
      </c>
      <c r="M19" s="463">
        <v>233.91499999999999</v>
      </c>
      <c r="N19" s="472">
        <v>3.5963149007117972</v>
      </c>
      <c r="O19" s="476"/>
      <c r="P19"/>
      <c r="Q19"/>
      <c r="R19"/>
      <c r="S19"/>
    </row>
    <row r="20" spans="1:19" ht="15" customHeight="1" thickBot="1">
      <c r="A20"/>
      <c r="B20"/>
      <c r="C20"/>
      <c r="D20"/>
      <c r="E20" s="564"/>
      <c r="F20" s="3"/>
      <c r="G20" s="3"/>
      <c r="H20" s="3"/>
      <c r="J20" s="476"/>
      <c r="K20" s="620" t="s">
        <v>232</v>
      </c>
      <c r="L20" s="466">
        <v>52063.648999999998</v>
      </c>
      <c r="M20" s="466">
        <v>15139.212</v>
      </c>
      <c r="N20" s="541">
        <v>3.4389933240911086</v>
      </c>
      <c r="O20" s="476"/>
      <c r="P20"/>
      <c r="Q20"/>
      <c r="R20"/>
      <c r="S20"/>
    </row>
    <row r="21" spans="1:19">
      <c r="A21"/>
      <c r="B21"/>
      <c r="C21"/>
      <c r="D21"/>
      <c r="E21" s="565"/>
      <c r="F21" s="3"/>
      <c r="G21" s="3"/>
      <c r="H21" s="3"/>
      <c r="J21" s="476"/>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60" customWidth="1"/>
    <col min="2" max="2" width="14.28515625" style="660" customWidth="1"/>
    <col min="3" max="3" width="13.7109375" style="660" customWidth="1"/>
    <col min="4" max="4" width="15" style="660" customWidth="1"/>
    <col min="5" max="5" width="14.28515625" style="660" customWidth="1"/>
    <col min="6" max="6" width="17.5703125" style="660" customWidth="1"/>
    <col min="7" max="7" width="9.140625" style="660"/>
    <col min="8" max="8" width="18.85546875" style="660" bestFit="1" customWidth="1"/>
    <col min="9" max="9" width="12.5703125" style="660" customWidth="1"/>
    <col min="10" max="251" width="9.140625" style="660"/>
    <col min="252" max="252" width="4.42578125" style="660" customWidth="1"/>
    <col min="253" max="253" width="20.85546875" style="660" customWidth="1"/>
    <col min="254" max="255" width="12" style="660" customWidth="1"/>
    <col min="256" max="256" width="14.5703125" style="660" customWidth="1"/>
    <col min="257" max="257" width="12.42578125" style="660" customWidth="1"/>
    <col min="258" max="258" width="19.7109375" style="660" customWidth="1"/>
    <col min="259" max="259" width="9.140625" style="660"/>
    <col min="260" max="260" width="16.85546875" style="660" customWidth="1"/>
    <col min="261" max="261" width="12.5703125" style="660" customWidth="1"/>
    <col min="262" max="262" width="11.7109375" style="660" customWidth="1"/>
    <col min="263" max="263" width="12.28515625" style="660" customWidth="1"/>
    <col min="264" max="507" width="9.140625" style="660"/>
    <col min="508" max="508" width="4.42578125" style="660" customWidth="1"/>
    <col min="509" max="509" width="20.85546875" style="660" customWidth="1"/>
    <col min="510" max="511" width="12" style="660" customWidth="1"/>
    <col min="512" max="512" width="14.5703125" style="660" customWidth="1"/>
    <col min="513" max="513" width="12.42578125" style="660" customWidth="1"/>
    <col min="514" max="514" width="19.7109375" style="660" customWidth="1"/>
    <col min="515" max="515" width="9.140625" style="660"/>
    <col min="516" max="516" width="16.85546875" style="660" customWidth="1"/>
    <col min="517" max="517" width="12.5703125" style="660" customWidth="1"/>
    <col min="518" max="518" width="11.7109375" style="660" customWidth="1"/>
    <col min="519" max="519" width="12.28515625" style="660" customWidth="1"/>
    <col min="520" max="763" width="9.140625" style="660"/>
    <col min="764" max="764" width="4.42578125" style="660" customWidth="1"/>
    <col min="765" max="765" width="20.85546875" style="660" customWidth="1"/>
    <col min="766" max="767" width="12" style="660" customWidth="1"/>
    <col min="768" max="768" width="14.5703125" style="660" customWidth="1"/>
    <col min="769" max="769" width="12.42578125" style="660" customWidth="1"/>
    <col min="770" max="770" width="19.7109375" style="660" customWidth="1"/>
    <col min="771" max="771" width="9.140625" style="660"/>
    <col min="772" max="772" width="16.85546875" style="660" customWidth="1"/>
    <col min="773" max="773" width="12.5703125" style="660" customWidth="1"/>
    <col min="774" max="774" width="11.7109375" style="660" customWidth="1"/>
    <col min="775" max="775" width="12.28515625" style="660" customWidth="1"/>
    <col min="776" max="1019" width="9.140625" style="660"/>
    <col min="1020" max="1020" width="4.42578125" style="660" customWidth="1"/>
    <col min="1021" max="1021" width="20.85546875" style="660" customWidth="1"/>
    <col min="1022" max="1023" width="12" style="660" customWidth="1"/>
    <col min="1024" max="1024" width="14.5703125" style="660" customWidth="1"/>
    <col min="1025" max="1025" width="12.42578125" style="660" customWidth="1"/>
    <col min="1026" max="1026" width="19.7109375" style="660" customWidth="1"/>
    <col min="1027" max="1027" width="9.140625" style="660"/>
    <col min="1028" max="1028" width="16.85546875" style="660" customWidth="1"/>
    <col min="1029" max="1029" width="12.5703125" style="660" customWidth="1"/>
    <col min="1030" max="1030" width="11.7109375" style="660" customWidth="1"/>
    <col min="1031" max="1031" width="12.28515625" style="660" customWidth="1"/>
    <col min="1032" max="1275" width="9.140625" style="660"/>
    <col min="1276" max="1276" width="4.42578125" style="660" customWidth="1"/>
    <col min="1277" max="1277" width="20.85546875" style="660" customWidth="1"/>
    <col min="1278" max="1279" width="12" style="660" customWidth="1"/>
    <col min="1280" max="1280" width="14.5703125" style="660" customWidth="1"/>
    <col min="1281" max="1281" width="12.42578125" style="660" customWidth="1"/>
    <col min="1282" max="1282" width="19.7109375" style="660" customWidth="1"/>
    <col min="1283" max="1283" width="9.140625" style="660"/>
    <col min="1284" max="1284" width="16.85546875" style="660" customWidth="1"/>
    <col min="1285" max="1285" width="12.5703125" style="660" customWidth="1"/>
    <col min="1286" max="1286" width="11.7109375" style="660" customWidth="1"/>
    <col min="1287" max="1287" width="12.28515625" style="660" customWidth="1"/>
    <col min="1288" max="1531" width="9.140625" style="660"/>
    <col min="1532" max="1532" width="4.42578125" style="660" customWidth="1"/>
    <col min="1533" max="1533" width="20.85546875" style="660" customWidth="1"/>
    <col min="1534" max="1535" width="12" style="660" customWidth="1"/>
    <col min="1536" max="1536" width="14.5703125" style="660" customWidth="1"/>
    <col min="1537" max="1537" width="12.42578125" style="660" customWidth="1"/>
    <col min="1538" max="1538" width="19.7109375" style="660" customWidth="1"/>
    <col min="1539" max="1539" width="9.140625" style="660"/>
    <col min="1540" max="1540" width="16.85546875" style="660" customWidth="1"/>
    <col min="1541" max="1541" width="12.5703125" style="660" customWidth="1"/>
    <col min="1542" max="1542" width="11.7109375" style="660" customWidth="1"/>
    <col min="1543" max="1543" width="12.28515625" style="660" customWidth="1"/>
    <col min="1544" max="1787" width="9.140625" style="660"/>
    <col min="1788" max="1788" width="4.42578125" style="660" customWidth="1"/>
    <col min="1789" max="1789" width="20.85546875" style="660" customWidth="1"/>
    <col min="1790" max="1791" width="12" style="660" customWidth="1"/>
    <col min="1792" max="1792" width="14.5703125" style="660" customWidth="1"/>
    <col min="1793" max="1793" width="12.42578125" style="660" customWidth="1"/>
    <col min="1794" max="1794" width="19.7109375" style="660" customWidth="1"/>
    <col min="1795" max="1795" width="9.140625" style="660"/>
    <col min="1796" max="1796" width="16.85546875" style="660" customWidth="1"/>
    <col min="1797" max="1797" width="12.5703125" style="660" customWidth="1"/>
    <col min="1798" max="1798" width="11.7109375" style="660" customWidth="1"/>
    <col min="1799" max="1799" width="12.28515625" style="660" customWidth="1"/>
    <col min="1800" max="2043" width="9.140625" style="660"/>
    <col min="2044" max="2044" width="4.42578125" style="660" customWidth="1"/>
    <col min="2045" max="2045" width="20.85546875" style="660" customWidth="1"/>
    <col min="2046" max="2047" width="12" style="660" customWidth="1"/>
    <col min="2048" max="2048" width="14.5703125" style="660" customWidth="1"/>
    <col min="2049" max="2049" width="12.42578125" style="660" customWidth="1"/>
    <col min="2050" max="2050" width="19.7109375" style="660" customWidth="1"/>
    <col min="2051" max="2051" width="9.140625" style="660"/>
    <col min="2052" max="2052" width="16.85546875" style="660" customWidth="1"/>
    <col min="2053" max="2053" width="12.5703125" style="660" customWidth="1"/>
    <col min="2054" max="2054" width="11.7109375" style="660" customWidth="1"/>
    <col min="2055" max="2055" width="12.28515625" style="660" customWidth="1"/>
    <col min="2056" max="2299" width="9.140625" style="660"/>
    <col min="2300" max="2300" width="4.42578125" style="660" customWidth="1"/>
    <col min="2301" max="2301" width="20.85546875" style="660" customWidth="1"/>
    <col min="2302" max="2303" width="12" style="660" customWidth="1"/>
    <col min="2304" max="2304" width="14.5703125" style="660" customWidth="1"/>
    <col min="2305" max="2305" width="12.42578125" style="660" customWidth="1"/>
    <col min="2306" max="2306" width="19.7109375" style="660" customWidth="1"/>
    <col min="2307" max="2307" width="9.140625" style="660"/>
    <col min="2308" max="2308" width="16.85546875" style="660" customWidth="1"/>
    <col min="2309" max="2309" width="12.5703125" style="660" customWidth="1"/>
    <col min="2310" max="2310" width="11.7109375" style="660" customWidth="1"/>
    <col min="2311" max="2311" width="12.28515625" style="660" customWidth="1"/>
    <col min="2312" max="2555" width="9.140625" style="660"/>
    <col min="2556" max="2556" width="4.42578125" style="660" customWidth="1"/>
    <col min="2557" max="2557" width="20.85546875" style="660" customWidth="1"/>
    <col min="2558" max="2559" width="12" style="660" customWidth="1"/>
    <col min="2560" max="2560" width="14.5703125" style="660" customWidth="1"/>
    <col min="2561" max="2561" width="12.42578125" style="660" customWidth="1"/>
    <col min="2562" max="2562" width="19.7109375" style="660" customWidth="1"/>
    <col min="2563" max="2563" width="9.140625" style="660"/>
    <col min="2564" max="2564" width="16.85546875" style="660" customWidth="1"/>
    <col min="2565" max="2565" width="12.5703125" style="660" customWidth="1"/>
    <col min="2566" max="2566" width="11.7109375" style="660" customWidth="1"/>
    <col min="2567" max="2567" width="12.28515625" style="660" customWidth="1"/>
    <col min="2568" max="2811" width="9.140625" style="660"/>
    <col min="2812" max="2812" width="4.42578125" style="660" customWidth="1"/>
    <col min="2813" max="2813" width="20.85546875" style="660" customWidth="1"/>
    <col min="2814" max="2815" width="12" style="660" customWidth="1"/>
    <col min="2816" max="2816" width="14.5703125" style="660" customWidth="1"/>
    <col min="2817" max="2817" width="12.42578125" style="660" customWidth="1"/>
    <col min="2818" max="2818" width="19.7109375" style="660" customWidth="1"/>
    <col min="2819" max="2819" width="9.140625" style="660"/>
    <col min="2820" max="2820" width="16.85546875" style="660" customWidth="1"/>
    <col min="2821" max="2821" width="12.5703125" style="660" customWidth="1"/>
    <col min="2822" max="2822" width="11.7109375" style="660" customWidth="1"/>
    <col min="2823" max="2823" width="12.28515625" style="660" customWidth="1"/>
    <col min="2824" max="3067" width="9.140625" style="660"/>
    <col min="3068" max="3068" width="4.42578125" style="660" customWidth="1"/>
    <col min="3069" max="3069" width="20.85546875" style="660" customWidth="1"/>
    <col min="3070" max="3071" width="12" style="660" customWidth="1"/>
    <col min="3072" max="3072" width="14.5703125" style="660" customWidth="1"/>
    <col min="3073" max="3073" width="12.42578125" style="660" customWidth="1"/>
    <col min="3074" max="3074" width="19.7109375" style="660" customWidth="1"/>
    <col min="3075" max="3075" width="9.140625" style="660"/>
    <col min="3076" max="3076" width="16.85546875" style="660" customWidth="1"/>
    <col min="3077" max="3077" width="12.5703125" style="660" customWidth="1"/>
    <col min="3078" max="3078" width="11.7109375" style="660" customWidth="1"/>
    <col min="3079" max="3079" width="12.28515625" style="660" customWidth="1"/>
    <col min="3080" max="3323" width="9.140625" style="660"/>
    <col min="3324" max="3324" width="4.42578125" style="660" customWidth="1"/>
    <col min="3325" max="3325" width="20.85546875" style="660" customWidth="1"/>
    <col min="3326" max="3327" width="12" style="660" customWidth="1"/>
    <col min="3328" max="3328" width="14.5703125" style="660" customWidth="1"/>
    <col min="3329" max="3329" width="12.42578125" style="660" customWidth="1"/>
    <col min="3330" max="3330" width="19.7109375" style="660" customWidth="1"/>
    <col min="3331" max="3331" width="9.140625" style="660"/>
    <col min="3332" max="3332" width="16.85546875" style="660" customWidth="1"/>
    <col min="3333" max="3333" width="12.5703125" style="660" customWidth="1"/>
    <col min="3334" max="3334" width="11.7109375" style="660" customWidth="1"/>
    <col min="3335" max="3335" width="12.28515625" style="660" customWidth="1"/>
    <col min="3336" max="3579" width="9.140625" style="660"/>
    <col min="3580" max="3580" width="4.42578125" style="660" customWidth="1"/>
    <col min="3581" max="3581" width="20.85546875" style="660" customWidth="1"/>
    <col min="3582" max="3583" width="12" style="660" customWidth="1"/>
    <col min="3584" max="3584" width="14.5703125" style="660" customWidth="1"/>
    <col min="3585" max="3585" width="12.42578125" style="660" customWidth="1"/>
    <col min="3586" max="3586" width="19.7109375" style="660" customWidth="1"/>
    <col min="3587" max="3587" width="9.140625" style="660"/>
    <col min="3588" max="3588" width="16.85546875" style="660" customWidth="1"/>
    <col min="3589" max="3589" width="12.5703125" style="660" customWidth="1"/>
    <col min="3590" max="3590" width="11.7109375" style="660" customWidth="1"/>
    <col min="3591" max="3591" width="12.28515625" style="660" customWidth="1"/>
    <col min="3592" max="3835" width="9.140625" style="660"/>
    <col min="3836" max="3836" width="4.42578125" style="660" customWidth="1"/>
    <col min="3837" max="3837" width="20.85546875" style="660" customWidth="1"/>
    <col min="3838" max="3839" width="12" style="660" customWidth="1"/>
    <col min="3840" max="3840" width="14.5703125" style="660" customWidth="1"/>
    <col min="3841" max="3841" width="12.42578125" style="660" customWidth="1"/>
    <col min="3842" max="3842" width="19.7109375" style="660" customWidth="1"/>
    <col min="3843" max="3843" width="9.140625" style="660"/>
    <col min="3844" max="3844" width="16.85546875" style="660" customWidth="1"/>
    <col min="3845" max="3845" width="12.5703125" style="660" customWidth="1"/>
    <col min="3846" max="3846" width="11.7109375" style="660" customWidth="1"/>
    <col min="3847" max="3847" width="12.28515625" style="660" customWidth="1"/>
    <col min="3848" max="4091" width="9.140625" style="660"/>
    <col min="4092" max="4092" width="4.42578125" style="660" customWidth="1"/>
    <col min="4093" max="4093" width="20.85546875" style="660" customWidth="1"/>
    <col min="4094" max="4095" width="12" style="660" customWidth="1"/>
    <col min="4096" max="4096" width="14.5703125" style="660" customWidth="1"/>
    <col min="4097" max="4097" width="12.42578125" style="660" customWidth="1"/>
    <col min="4098" max="4098" width="19.7109375" style="660" customWidth="1"/>
    <col min="4099" max="4099" width="9.140625" style="660"/>
    <col min="4100" max="4100" width="16.85546875" style="660" customWidth="1"/>
    <col min="4101" max="4101" width="12.5703125" style="660" customWidth="1"/>
    <col min="4102" max="4102" width="11.7109375" style="660" customWidth="1"/>
    <col min="4103" max="4103" width="12.28515625" style="660" customWidth="1"/>
    <col min="4104" max="4347" width="9.140625" style="660"/>
    <col min="4348" max="4348" width="4.42578125" style="660" customWidth="1"/>
    <col min="4349" max="4349" width="20.85546875" style="660" customWidth="1"/>
    <col min="4350" max="4351" width="12" style="660" customWidth="1"/>
    <col min="4352" max="4352" width="14.5703125" style="660" customWidth="1"/>
    <col min="4353" max="4353" width="12.42578125" style="660" customWidth="1"/>
    <col min="4354" max="4354" width="19.7109375" style="660" customWidth="1"/>
    <col min="4355" max="4355" width="9.140625" style="660"/>
    <col min="4356" max="4356" width="16.85546875" style="660" customWidth="1"/>
    <col min="4357" max="4357" width="12.5703125" style="660" customWidth="1"/>
    <col min="4358" max="4358" width="11.7109375" style="660" customWidth="1"/>
    <col min="4359" max="4359" width="12.28515625" style="660" customWidth="1"/>
    <col min="4360" max="4603" width="9.140625" style="660"/>
    <col min="4604" max="4604" width="4.42578125" style="660" customWidth="1"/>
    <col min="4605" max="4605" width="20.85546875" style="660" customWidth="1"/>
    <col min="4606" max="4607" width="12" style="660" customWidth="1"/>
    <col min="4608" max="4608" width="14.5703125" style="660" customWidth="1"/>
    <col min="4609" max="4609" width="12.42578125" style="660" customWidth="1"/>
    <col min="4610" max="4610" width="19.7109375" style="660" customWidth="1"/>
    <col min="4611" max="4611" width="9.140625" style="660"/>
    <col min="4612" max="4612" width="16.85546875" style="660" customWidth="1"/>
    <col min="4613" max="4613" width="12.5703125" style="660" customWidth="1"/>
    <col min="4614" max="4614" width="11.7109375" style="660" customWidth="1"/>
    <col min="4615" max="4615" width="12.28515625" style="660" customWidth="1"/>
    <col min="4616" max="4859" width="9.140625" style="660"/>
    <col min="4860" max="4860" width="4.42578125" style="660" customWidth="1"/>
    <col min="4861" max="4861" width="20.85546875" style="660" customWidth="1"/>
    <col min="4862" max="4863" width="12" style="660" customWidth="1"/>
    <col min="4864" max="4864" width="14.5703125" style="660" customWidth="1"/>
    <col min="4865" max="4865" width="12.42578125" style="660" customWidth="1"/>
    <col min="4866" max="4866" width="19.7109375" style="660" customWidth="1"/>
    <col min="4867" max="4867" width="9.140625" style="660"/>
    <col min="4868" max="4868" width="16.85546875" style="660" customWidth="1"/>
    <col min="4869" max="4869" width="12.5703125" style="660" customWidth="1"/>
    <col min="4870" max="4870" width="11.7109375" style="660" customWidth="1"/>
    <col min="4871" max="4871" width="12.28515625" style="660" customWidth="1"/>
    <col min="4872" max="5115" width="9.140625" style="660"/>
    <col min="5116" max="5116" width="4.42578125" style="660" customWidth="1"/>
    <col min="5117" max="5117" width="20.85546875" style="660" customWidth="1"/>
    <col min="5118" max="5119" width="12" style="660" customWidth="1"/>
    <col min="5120" max="5120" width="14.5703125" style="660" customWidth="1"/>
    <col min="5121" max="5121" width="12.42578125" style="660" customWidth="1"/>
    <col min="5122" max="5122" width="19.7109375" style="660" customWidth="1"/>
    <col min="5123" max="5123" width="9.140625" style="660"/>
    <col min="5124" max="5124" width="16.85546875" style="660" customWidth="1"/>
    <col min="5125" max="5125" width="12.5703125" style="660" customWidth="1"/>
    <col min="5126" max="5126" width="11.7109375" style="660" customWidth="1"/>
    <col min="5127" max="5127" width="12.28515625" style="660" customWidth="1"/>
    <col min="5128" max="5371" width="9.140625" style="660"/>
    <col min="5372" max="5372" width="4.42578125" style="660" customWidth="1"/>
    <col min="5373" max="5373" width="20.85546875" style="660" customWidth="1"/>
    <col min="5374" max="5375" width="12" style="660" customWidth="1"/>
    <col min="5376" max="5376" width="14.5703125" style="660" customWidth="1"/>
    <col min="5377" max="5377" width="12.42578125" style="660" customWidth="1"/>
    <col min="5378" max="5378" width="19.7109375" style="660" customWidth="1"/>
    <col min="5379" max="5379" width="9.140625" style="660"/>
    <col min="5380" max="5380" width="16.85546875" style="660" customWidth="1"/>
    <col min="5381" max="5381" width="12.5703125" style="660" customWidth="1"/>
    <col min="5382" max="5382" width="11.7109375" style="660" customWidth="1"/>
    <col min="5383" max="5383" width="12.28515625" style="660" customWidth="1"/>
    <col min="5384" max="5627" width="9.140625" style="660"/>
    <col min="5628" max="5628" width="4.42578125" style="660" customWidth="1"/>
    <col min="5629" max="5629" width="20.85546875" style="660" customWidth="1"/>
    <col min="5630" max="5631" width="12" style="660" customWidth="1"/>
    <col min="5632" max="5632" width="14.5703125" style="660" customWidth="1"/>
    <col min="5633" max="5633" width="12.42578125" style="660" customWidth="1"/>
    <col min="5634" max="5634" width="19.7109375" style="660" customWidth="1"/>
    <col min="5635" max="5635" width="9.140625" style="660"/>
    <col min="5636" max="5636" width="16.85546875" style="660" customWidth="1"/>
    <col min="5637" max="5637" width="12.5703125" style="660" customWidth="1"/>
    <col min="5638" max="5638" width="11.7109375" style="660" customWidth="1"/>
    <col min="5639" max="5639" width="12.28515625" style="660" customWidth="1"/>
    <col min="5640" max="5883" width="9.140625" style="660"/>
    <col min="5884" max="5884" width="4.42578125" style="660" customWidth="1"/>
    <col min="5885" max="5885" width="20.85546875" style="660" customWidth="1"/>
    <col min="5886" max="5887" width="12" style="660" customWidth="1"/>
    <col min="5888" max="5888" width="14.5703125" style="660" customWidth="1"/>
    <col min="5889" max="5889" width="12.42578125" style="660" customWidth="1"/>
    <col min="5890" max="5890" width="19.7109375" style="660" customWidth="1"/>
    <col min="5891" max="5891" width="9.140625" style="660"/>
    <col min="5892" max="5892" width="16.85546875" style="660" customWidth="1"/>
    <col min="5893" max="5893" width="12.5703125" style="660" customWidth="1"/>
    <col min="5894" max="5894" width="11.7109375" style="660" customWidth="1"/>
    <col min="5895" max="5895" width="12.28515625" style="660" customWidth="1"/>
    <col min="5896" max="6139" width="9.140625" style="660"/>
    <col min="6140" max="6140" width="4.42578125" style="660" customWidth="1"/>
    <col min="6141" max="6141" width="20.85546875" style="660" customWidth="1"/>
    <col min="6142" max="6143" width="12" style="660" customWidth="1"/>
    <col min="6144" max="6144" width="14.5703125" style="660" customWidth="1"/>
    <col min="6145" max="6145" width="12.42578125" style="660" customWidth="1"/>
    <col min="6146" max="6146" width="19.7109375" style="660" customWidth="1"/>
    <col min="6147" max="6147" width="9.140625" style="660"/>
    <col min="6148" max="6148" width="16.85546875" style="660" customWidth="1"/>
    <col min="6149" max="6149" width="12.5703125" style="660" customWidth="1"/>
    <col min="6150" max="6150" width="11.7109375" style="660" customWidth="1"/>
    <col min="6151" max="6151" width="12.28515625" style="660" customWidth="1"/>
    <col min="6152" max="6395" width="9.140625" style="660"/>
    <col min="6396" max="6396" width="4.42578125" style="660" customWidth="1"/>
    <col min="6397" max="6397" width="20.85546875" style="660" customWidth="1"/>
    <col min="6398" max="6399" width="12" style="660" customWidth="1"/>
    <col min="6400" max="6400" width="14.5703125" style="660" customWidth="1"/>
    <col min="6401" max="6401" width="12.42578125" style="660" customWidth="1"/>
    <col min="6402" max="6402" width="19.7109375" style="660" customWidth="1"/>
    <col min="6403" max="6403" width="9.140625" style="660"/>
    <col min="6404" max="6404" width="16.85546875" style="660" customWidth="1"/>
    <col min="6405" max="6405" width="12.5703125" style="660" customWidth="1"/>
    <col min="6406" max="6406" width="11.7109375" style="660" customWidth="1"/>
    <col min="6407" max="6407" width="12.28515625" style="660" customWidth="1"/>
    <col min="6408" max="6651" width="9.140625" style="660"/>
    <col min="6652" max="6652" width="4.42578125" style="660" customWidth="1"/>
    <col min="6653" max="6653" width="20.85546875" style="660" customWidth="1"/>
    <col min="6654" max="6655" width="12" style="660" customWidth="1"/>
    <col min="6656" max="6656" width="14.5703125" style="660" customWidth="1"/>
    <col min="6657" max="6657" width="12.42578125" style="660" customWidth="1"/>
    <col min="6658" max="6658" width="19.7109375" style="660" customWidth="1"/>
    <col min="6659" max="6659" width="9.140625" style="660"/>
    <col min="6660" max="6660" width="16.85546875" style="660" customWidth="1"/>
    <col min="6661" max="6661" width="12.5703125" style="660" customWidth="1"/>
    <col min="6662" max="6662" width="11.7109375" style="660" customWidth="1"/>
    <col min="6663" max="6663" width="12.28515625" style="660" customWidth="1"/>
    <col min="6664" max="6907" width="9.140625" style="660"/>
    <col min="6908" max="6908" width="4.42578125" style="660" customWidth="1"/>
    <col min="6909" max="6909" width="20.85546875" style="660" customWidth="1"/>
    <col min="6910" max="6911" width="12" style="660" customWidth="1"/>
    <col min="6912" max="6912" width="14.5703125" style="660" customWidth="1"/>
    <col min="6913" max="6913" width="12.42578125" style="660" customWidth="1"/>
    <col min="6914" max="6914" width="19.7109375" style="660" customWidth="1"/>
    <col min="6915" max="6915" width="9.140625" style="660"/>
    <col min="6916" max="6916" width="16.85546875" style="660" customWidth="1"/>
    <col min="6917" max="6917" width="12.5703125" style="660" customWidth="1"/>
    <col min="6918" max="6918" width="11.7109375" style="660" customWidth="1"/>
    <col min="6919" max="6919" width="12.28515625" style="660" customWidth="1"/>
    <col min="6920" max="7163" width="9.140625" style="660"/>
    <col min="7164" max="7164" width="4.42578125" style="660" customWidth="1"/>
    <col min="7165" max="7165" width="20.85546875" style="660" customWidth="1"/>
    <col min="7166" max="7167" width="12" style="660" customWidth="1"/>
    <col min="7168" max="7168" width="14.5703125" style="660" customWidth="1"/>
    <col min="7169" max="7169" width="12.42578125" style="660" customWidth="1"/>
    <col min="7170" max="7170" width="19.7109375" style="660" customWidth="1"/>
    <col min="7171" max="7171" width="9.140625" style="660"/>
    <col min="7172" max="7172" width="16.85546875" style="660" customWidth="1"/>
    <col min="7173" max="7173" width="12.5703125" style="660" customWidth="1"/>
    <col min="7174" max="7174" width="11.7109375" style="660" customWidth="1"/>
    <col min="7175" max="7175" width="12.28515625" style="660" customWidth="1"/>
    <col min="7176" max="7419" width="9.140625" style="660"/>
    <col min="7420" max="7420" width="4.42578125" style="660" customWidth="1"/>
    <col min="7421" max="7421" width="20.85546875" style="660" customWidth="1"/>
    <col min="7422" max="7423" width="12" style="660" customWidth="1"/>
    <col min="7424" max="7424" width="14.5703125" style="660" customWidth="1"/>
    <col min="7425" max="7425" width="12.42578125" style="660" customWidth="1"/>
    <col min="7426" max="7426" width="19.7109375" style="660" customWidth="1"/>
    <col min="7427" max="7427" width="9.140625" style="660"/>
    <col min="7428" max="7428" width="16.85546875" style="660" customWidth="1"/>
    <col min="7429" max="7429" width="12.5703125" style="660" customWidth="1"/>
    <col min="7430" max="7430" width="11.7109375" style="660" customWidth="1"/>
    <col min="7431" max="7431" width="12.28515625" style="660" customWidth="1"/>
    <col min="7432" max="7675" width="9.140625" style="660"/>
    <col min="7676" max="7676" width="4.42578125" style="660" customWidth="1"/>
    <col min="7677" max="7677" width="20.85546875" style="660" customWidth="1"/>
    <col min="7678" max="7679" width="12" style="660" customWidth="1"/>
    <col min="7680" max="7680" width="14.5703125" style="660" customWidth="1"/>
    <col min="7681" max="7681" width="12.42578125" style="660" customWidth="1"/>
    <col min="7682" max="7682" width="19.7109375" style="660" customWidth="1"/>
    <col min="7683" max="7683" width="9.140625" style="660"/>
    <col min="7684" max="7684" width="16.85546875" style="660" customWidth="1"/>
    <col min="7685" max="7685" width="12.5703125" style="660" customWidth="1"/>
    <col min="7686" max="7686" width="11.7109375" style="660" customWidth="1"/>
    <col min="7687" max="7687" width="12.28515625" style="660" customWidth="1"/>
    <col min="7688" max="7931" width="9.140625" style="660"/>
    <col min="7932" max="7932" width="4.42578125" style="660" customWidth="1"/>
    <col min="7933" max="7933" width="20.85546875" style="660" customWidth="1"/>
    <col min="7934" max="7935" width="12" style="660" customWidth="1"/>
    <col min="7936" max="7936" width="14.5703125" style="660" customWidth="1"/>
    <col min="7937" max="7937" width="12.42578125" style="660" customWidth="1"/>
    <col min="7938" max="7938" width="19.7109375" style="660" customWidth="1"/>
    <col min="7939" max="7939" width="9.140625" style="660"/>
    <col min="7940" max="7940" width="16.85546875" style="660" customWidth="1"/>
    <col min="7941" max="7941" width="12.5703125" style="660" customWidth="1"/>
    <col min="7942" max="7942" width="11.7109375" style="660" customWidth="1"/>
    <col min="7943" max="7943" width="12.28515625" style="660" customWidth="1"/>
    <col min="7944" max="8187" width="9.140625" style="660"/>
    <col min="8188" max="8188" width="4.42578125" style="660" customWidth="1"/>
    <col min="8189" max="8189" width="20.85546875" style="660" customWidth="1"/>
    <col min="8190" max="8191" width="12" style="660" customWidth="1"/>
    <col min="8192" max="8192" width="14.5703125" style="660" customWidth="1"/>
    <col min="8193" max="8193" width="12.42578125" style="660" customWidth="1"/>
    <col min="8194" max="8194" width="19.7109375" style="660" customWidth="1"/>
    <col min="8195" max="8195" width="9.140625" style="660"/>
    <col min="8196" max="8196" width="16.85546875" style="660" customWidth="1"/>
    <col min="8197" max="8197" width="12.5703125" style="660" customWidth="1"/>
    <col min="8198" max="8198" width="11.7109375" style="660" customWidth="1"/>
    <col min="8199" max="8199" width="12.28515625" style="660" customWidth="1"/>
    <col min="8200" max="8443" width="9.140625" style="660"/>
    <col min="8444" max="8444" width="4.42578125" style="660" customWidth="1"/>
    <col min="8445" max="8445" width="20.85546875" style="660" customWidth="1"/>
    <col min="8446" max="8447" width="12" style="660" customWidth="1"/>
    <col min="8448" max="8448" width="14.5703125" style="660" customWidth="1"/>
    <col min="8449" max="8449" width="12.42578125" style="660" customWidth="1"/>
    <col min="8450" max="8450" width="19.7109375" style="660" customWidth="1"/>
    <col min="8451" max="8451" width="9.140625" style="660"/>
    <col min="8452" max="8452" width="16.85546875" style="660" customWidth="1"/>
    <col min="8453" max="8453" width="12.5703125" style="660" customWidth="1"/>
    <col min="8454" max="8454" width="11.7109375" style="660" customWidth="1"/>
    <col min="8455" max="8455" width="12.28515625" style="660" customWidth="1"/>
    <col min="8456" max="8699" width="9.140625" style="660"/>
    <col min="8700" max="8700" width="4.42578125" style="660" customWidth="1"/>
    <col min="8701" max="8701" width="20.85546875" style="660" customWidth="1"/>
    <col min="8702" max="8703" width="12" style="660" customWidth="1"/>
    <col min="8704" max="8704" width="14.5703125" style="660" customWidth="1"/>
    <col min="8705" max="8705" width="12.42578125" style="660" customWidth="1"/>
    <col min="8706" max="8706" width="19.7109375" style="660" customWidth="1"/>
    <col min="8707" max="8707" width="9.140625" style="660"/>
    <col min="8708" max="8708" width="16.85546875" style="660" customWidth="1"/>
    <col min="8709" max="8709" width="12.5703125" style="660" customWidth="1"/>
    <col min="8710" max="8710" width="11.7109375" style="660" customWidth="1"/>
    <col min="8711" max="8711" width="12.28515625" style="660" customWidth="1"/>
    <col min="8712" max="8955" width="9.140625" style="660"/>
    <col min="8956" max="8956" width="4.42578125" style="660" customWidth="1"/>
    <col min="8957" max="8957" width="20.85546875" style="660" customWidth="1"/>
    <col min="8958" max="8959" width="12" style="660" customWidth="1"/>
    <col min="8960" max="8960" width="14.5703125" style="660" customWidth="1"/>
    <col min="8961" max="8961" width="12.42578125" style="660" customWidth="1"/>
    <col min="8962" max="8962" width="19.7109375" style="660" customWidth="1"/>
    <col min="8963" max="8963" width="9.140625" style="660"/>
    <col min="8964" max="8964" width="16.85546875" style="660" customWidth="1"/>
    <col min="8965" max="8965" width="12.5703125" style="660" customWidth="1"/>
    <col min="8966" max="8966" width="11.7109375" style="660" customWidth="1"/>
    <col min="8967" max="8967" width="12.28515625" style="660" customWidth="1"/>
    <col min="8968" max="9211" width="9.140625" style="660"/>
    <col min="9212" max="9212" width="4.42578125" style="660" customWidth="1"/>
    <col min="9213" max="9213" width="20.85546875" style="660" customWidth="1"/>
    <col min="9214" max="9215" width="12" style="660" customWidth="1"/>
    <col min="9216" max="9216" width="14.5703125" style="660" customWidth="1"/>
    <col min="9217" max="9217" width="12.42578125" style="660" customWidth="1"/>
    <col min="9218" max="9218" width="19.7109375" style="660" customWidth="1"/>
    <col min="9219" max="9219" width="9.140625" style="660"/>
    <col min="9220" max="9220" width="16.85546875" style="660" customWidth="1"/>
    <col min="9221" max="9221" width="12.5703125" style="660" customWidth="1"/>
    <col min="9222" max="9222" width="11.7109375" style="660" customWidth="1"/>
    <col min="9223" max="9223" width="12.28515625" style="660" customWidth="1"/>
    <col min="9224" max="9467" width="9.140625" style="660"/>
    <col min="9468" max="9468" width="4.42578125" style="660" customWidth="1"/>
    <col min="9469" max="9469" width="20.85546875" style="660" customWidth="1"/>
    <col min="9470" max="9471" width="12" style="660" customWidth="1"/>
    <col min="9472" max="9472" width="14.5703125" style="660" customWidth="1"/>
    <col min="9473" max="9473" width="12.42578125" style="660" customWidth="1"/>
    <col min="9474" max="9474" width="19.7109375" style="660" customWidth="1"/>
    <col min="9475" max="9475" width="9.140625" style="660"/>
    <col min="9476" max="9476" width="16.85546875" style="660" customWidth="1"/>
    <col min="9477" max="9477" width="12.5703125" style="660" customWidth="1"/>
    <col min="9478" max="9478" width="11.7109375" style="660" customWidth="1"/>
    <col min="9479" max="9479" width="12.28515625" style="660" customWidth="1"/>
    <col min="9480" max="9723" width="9.140625" style="660"/>
    <col min="9724" max="9724" width="4.42578125" style="660" customWidth="1"/>
    <col min="9725" max="9725" width="20.85546875" style="660" customWidth="1"/>
    <col min="9726" max="9727" width="12" style="660" customWidth="1"/>
    <col min="9728" max="9728" width="14.5703125" style="660" customWidth="1"/>
    <col min="9729" max="9729" width="12.42578125" style="660" customWidth="1"/>
    <col min="9730" max="9730" width="19.7109375" style="660" customWidth="1"/>
    <col min="9731" max="9731" width="9.140625" style="660"/>
    <col min="9732" max="9732" width="16.85546875" style="660" customWidth="1"/>
    <col min="9733" max="9733" width="12.5703125" style="660" customWidth="1"/>
    <col min="9734" max="9734" width="11.7109375" style="660" customWidth="1"/>
    <col min="9735" max="9735" width="12.28515625" style="660" customWidth="1"/>
    <col min="9736" max="9979" width="9.140625" style="660"/>
    <col min="9980" max="9980" width="4.42578125" style="660" customWidth="1"/>
    <col min="9981" max="9981" width="20.85546875" style="660" customWidth="1"/>
    <col min="9982" max="9983" width="12" style="660" customWidth="1"/>
    <col min="9984" max="9984" width="14.5703125" style="660" customWidth="1"/>
    <col min="9985" max="9985" width="12.42578125" style="660" customWidth="1"/>
    <col min="9986" max="9986" width="19.7109375" style="660" customWidth="1"/>
    <col min="9987" max="9987" width="9.140625" style="660"/>
    <col min="9988" max="9988" width="16.85546875" style="660" customWidth="1"/>
    <col min="9989" max="9989" width="12.5703125" style="660" customWidth="1"/>
    <col min="9990" max="9990" width="11.7109375" style="660" customWidth="1"/>
    <col min="9991" max="9991" width="12.28515625" style="660" customWidth="1"/>
    <col min="9992" max="10235" width="9.140625" style="660"/>
    <col min="10236" max="10236" width="4.42578125" style="660" customWidth="1"/>
    <col min="10237" max="10237" width="20.85546875" style="660" customWidth="1"/>
    <col min="10238" max="10239" width="12" style="660" customWidth="1"/>
    <col min="10240" max="10240" width="14.5703125" style="660" customWidth="1"/>
    <col min="10241" max="10241" width="12.42578125" style="660" customWidth="1"/>
    <col min="10242" max="10242" width="19.7109375" style="660" customWidth="1"/>
    <col min="10243" max="10243" width="9.140625" style="660"/>
    <col min="10244" max="10244" width="16.85546875" style="660" customWidth="1"/>
    <col min="10245" max="10245" width="12.5703125" style="660" customWidth="1"/>
    <col min="10246" max="10246" width="11.7109375" style="660" customWidth="1"/>
    <col min="10247" max="10247" width="12.28515625" style="660" customWidth="1"/>
    <col min="10248" max="10491" width="9.140625" style="660"/>
    <col min="10492" max="10492" width="4.42578125" style="660" customWidth="1"/>
    <col min="10493" max="10493" width="20.85546875" style="660" customWidth="1"/>
    <col min="10494" max="10495" width="12" style="660" customWidth="1"/>
    <col min="10496" max="10496" width="14.5703125" style="660" customWidth="1"/>
    <col min="10497" max="10497" width="12.42578125" style="660" customWidth="1"/>
    <col min="10498" max="10498" width="19.7109375" style="660" customWidth="1"/>
    <col min="10499" max="10499" width="9.140625" style="660"/>
    <col min="10500" max="10500" width="16.85546875" style="660" customWidth="1"/>
    <col min="10501" max="10501" width="12.5703125" style="660" customWidth="1"/>
    <col min="10502" max="10502" width="11.7109375" style="660" customWidth="1"/>
    <col min="10503" max="10503" width="12.28515625" style="660" customWidth="1"/>
    <col min="10504" max="10747" width="9.140625" style="660"/>
    <col min="10748" max="10748" width="4.42578125" style="660" customWidth="1"/>
    <col min="10749" max="10749" width="20.85546875" style="660" customWidth="1"/>
    <col min="10750" max="10751" width="12" style="660" customWidth="1"/>
    <col min="10752" max="10752" width="14.5703125" style="660" customWidth="1"/>
    <col min="10753" max="10753" width="12.42578125" style="660" customWidth="1"/>
    <col min="10754" max="10754" width="19.7109375" style="660" customWidth="1"/>
    <col min="10755" max="10755" width="9.140625" style="660"/>
    <col min="10756" max="10756" width="16.85546875" style="660" customWidth="1"/>
    <col min="10757" max="10757" width="12.5703125" style="660" customWidth="1"/>
    <col min="10758" max="10758" width="11.7109375" style="660" customWidth="1"/>
    <col min="10759" max="10759" width="12.28515625" style="660" customWidth="1"/>
    <col min="10760" max="11003" width="9.140625" style="660"/>
    <col min="11004" max="11004" width="4.42578125" style="660" customWidth="1"/>
    <col min="11005" max="11005" width="20.85546875" style="660" customWidth="1"/>
    <col min="11006" max="11007" width="12" style="660" customWidth="1"/>
    <col min="11008" max="11008" width="14.5703125" style="660" customWidth="1"/>
    <col min="11009" max="11009" width="12.42578125" style="660" customWidth="1"/>
    <col min="11010" max="11010" width="19.7109375" style="660" customWidth="1"/>
    <col min="11011" max="11011" width="9.140625" style="660"/>
    <col min="11012" max="11012" width="16.85546875" style="660" customWidth="1"/>
    <col min="11013" max="11013" width="12.5703125" style="660" customWidth="1"/>
    <col min="11014" max="11014" width="11.7109375" style="660" customWidth="1"/>
    <col min="11015" max="11015" width="12.28515625" style="660" customWidth="1"/>
    <col min="11016" max="11259" width="9.140625" style="660"/>
    <col min="11260" max="11260" width="4.42578125" style="660" customWidth="1"/>
    <col min="11261" max="11261" width="20.85546875" style="660" customWidth="1"/>
    <col min="11262" max="11263" width="12" style="660" customWidth="1"/>
    <col min="11264" max="11264" width="14.5703125" style="660" customWidth="1"/>
    <col min="11265" max="11265" width="12.42578125" style="660" customWidth="1"/>
    <col min="11266" max="11266" width="19.7109375" style="660" customWidth="1"/>
    <col min="11267" max="11267" width="9.140625" style="660"/>
    <col min="11268" max="11268" width="16.85546875" style="660" customWidth="1"/>
    <col min="11269" max="11269" width="12.5703125" style="660" customWidth="1"/>
    <col min="11270" max="11270" width="11.7109375" style="660" customWidth="1"/>
    <col min="11271" max="11271" width="12.28515625" style="660" customWidth="1"/>
    <col min="11272" max="11515" width="9.140625" style="660"/>
    <col min="11516" max="11516" width="4.42578125" style="660" customWidth="1"/>
    <col min="11517" max="11517" width="20.85546875" style="660" customWidth="1"/>
    <col min="11518" max="11519" width="12" style="660" customWidth="1"/>
    <col min="11520" max="11520" width="14.5703125" style="660" customWidth="1"/>
    <col min="11521" max="11521" width="12.42578125" style="660" customWidth="1"/>
    <col min="11522" max="11522" width="19.7109375" style="660" customWidth="1"/>
    <col min="11523" max="11523" width="9.140625" style="660"/>
    <col min="11524" max="11524" width="16.85546875" style="660" customWidth="1"/>
    <col min="11525" max="11525" width="12.5703125" style="660" customWidth="1"/>
    <col min="11526" max="11526" width="11.7109375" style="660" customWidth="1"/>
    <col min="11527" max="11527" width="12.28515625" style="660" customWidth="1"/>
    <col min="11528" max="11771" width="9.140625" style="660"/>
    <col min="11772" max="11772" width="4.42578125" style="660" customWidth="1"/>
    <col min="11773" max="11773" width="20.85546875" style="660" customWidth="1"/>
    <col min="11774" max="11775" width="12" style="660" customWidth="1"/>
    <col min="11776" max="11776" width="14.5703125" style="660" customWidth="1"/>
    <col min="11777" max="11777" width="12.42578125" style="660" customWidth="1"/>
    <col min="11778" max="11778" width="19.7109375" style="660" customWidth="1"/>
    <col min="11779" max="11779" width="9.140625" style="660"/>
    <col min="11780" max="11780" width="16.85546875" style="660" customWidth="1"/>
    <col min="11781" max="11781" width="12.5703125" style="660" customWidth="1"/>
    <col min="11782" max="11782" width="11.7109375" style="660" customWidth="1"/>
    <col min="11783" max="11783" width="12.28515625" style="660" customWidth="1"/>
    <col min="11784" max="12027" width="9.140625" style="660"/>
    <col min="12028" max="12028" width="4.42578125" style="660" customWidth="1"/>
    <col min="12029" max="12029" width="20.85546875" style="660" customWidth="1"/>
    <col min="12030" max="12031" width="12" style="660" customWidth="1"/>
    <col min="12032" max="12032" width="14.5703125" style="660" customWidth="1"/>
    <col min="12033" max="12033" width="12.42578125" style="660" customWidth="1"/>
    <col min="12034" max="12034" width="19.7109375" style="660" customWidth="1"/>
    <col min="12035" max="12035" width="9.140625" style="660"/>
    <col min="12036" max="12036" width="16.85546875" style="660" customWidth="1"/>
    <col min="12037" max="12037" width="12.5703125" style="660" customWidth="1"/>
    <col min="12038" max="12038" width="11.7109375" style="660" customWidth="1"/>
    <col min="12039" max="12039" width="12.28515625" style="660" customWidth="1"/>
    <col min="12040" max="12283" width="9.140625" style="660"/>
    <col min="12284" max="12284" width="4.42578125" style="660" customWidth="1"/>
    <col min="12285" max="12285" width="20.85546875" style="660" customWidth="1"/>
    <col min="12286" max="12287" width="12" style="660" customWidth="1"/>
    <col min="12288" max="12288" width="14.5703125" style="660" customWidth="1"/>
    <col min="12289" max="12289" width="12.42578125" style="660" customWidth="1"/>
    <col min="12290" max="12290" width="19.7109375" style="660" customWidth="1"/>
    <col min="12291" max="12291" width="9.140625" style="660"/>
    <col min="12292" max="12292" width="16.85546875" style="660" customWidth="1"/>
    <col min="12293" max="12293" width="12.5703125" style="660" customWidth="1"/>
    <col min="12294" max="12294" width="11.7109375" style="660" customWidth="1"/>
    <col min="12295" max="12295" width="12.28515625" style="660" customWidth="1"/>
    <col min="12296" max="12539" width="9.140625" style="660"/>
    <col min="12540" max="12540" width="4.42578125" style="660" customWidth="1"/>
    <col min="12541" max="12541" width="20.85546875" style="660" customWidth="1"/>
    <col min="12542" max="12543" width="12" style="660" customWidth="1"/>
    <col min="12544" max="12544" width="14.5703125" style="660" customWidth="1"/>
    <col min="12545" max="12545" width="12.42578125" style="660" customWidth="1"/>
    <col min="12546" max="12546" width="19.7109375" style="660" customWidth="1"/>
    <col min="12547" max="12547" width="9.140625" style="660"/>
    <col min="12548" max="12548" width="16.85546875" style="660" customWidth="1"/>
    <col min="12549" max="12549" width="12.5703125" style="660" customWidth="1"/>
    <col min="12550" max="12550" width="11.7109375" style="660" customWidth="1"/>
    <col min="12551" max="12551" width="12.28515625" style="660" customWidth="1"/>
    <col min="12552" max="12795" width="9.140625" style="660"/>
    <col min="12796" max="12796" width="4.42578125" style="660" customWidth="1"/>
    <col min="12797" max="12797" width="20.85546875" style="660" customWidth="1"/>
    <col min="12798" max="12799" width="12" style="660" customWidth="1"/>
    <col min="12800" max="12800" width="14.5703125" style="660" customWidth="1"/>
    <col min="12801" max="12801" width="12.42578125" style="660" customWidth="1"/>
    <col min="12802" max="12802" width="19.7109375" style="660" customWidth="1"/>
    <col min="12803" max="12803" width="9.140625" style="660"/>
    <col min="12804" max="12804" width="16.85546875" style="660" customWidth="1"/>
    <col min="12805" max="12805" width="12.5703125" style="660" customWidth="1"/>
    <col min="12806" max="12806" width="11.7109375" style="660" customWidth="1"/>
    <col min="12807" max="12807" width="12.28515625" style="660" customWidth="1"/>
    <col min="12808" max="13051" width="9.140625" style="660"/>
    <col min="13052" max="13052" width="4.42578125" style="660" customWidth="1"/>
    <col min="13053" max="13053" width="20.85546875" style="660" customWidth="1"/>
    <col min="13054" max="13055" width="12" style="660" customWidth="1"/>
    <col min="13056" max="13056" width="14.5703125" style="660" customWidth="1"/>
    <col min="13057" max="13057" width="12.42578125" style="660" customWidth="1"/>
    <col min="13058" max="13058" width="19.7109375" style="660" customWidth="1"/>
    <col min="13059" max="13059" width="9.140625" style="660"/>
    <col min="13060" max="13060" width="16.85546875" style="660" customWidth="1"/>
    <col min="13061" max="13061" width="12.5703125" style="660" customWidth="1"/>
    <col min="13062" max="13062" width="11.7109375" style="660" customWidth="1"/>
    <col min="13063" max="13063" width="12.28515625" style="660" customWidth="1"/>
    <col min="13064" max="13307" width="9.140625" style="660"/>
    <col min="13308" max="13308" width="4.42578125" style="660" customWidth="1"/>
    <col min="13309" max="13309" width="20.85546875" style="660" customWidth="1"/>
    <col min="13310" max="13311" width="12" style="660" customWidth="1"/>
    <col min="13312" max="13312" width="14.5703125" style="660" customWidth="1"/>
    <col min="13313" max="13313" width="12.42578125" style="660" customWidth="1"/>
    <col min="13314" max="13314" width="19.7109375" style="660" customWidth="1"/>
    <col min="13315" max="13315" width="9.140625" style="660"/>
    <col min="13316" max="13316" width="16.85546875" style="660" customWidth="1"/>
    <col min="13317" max="13317" width="12.5703125" style="660" customWidth="1"/>
    <col min="13318" max="13318" width="11.7109375" style="660" customWidth="1"/>
    <col min="13319" max="13319" width="12.28515625" style="660" customWidth="1"/>
    <col min="13320" max="13563" width="9.140625" style="660"/>
    <col min="13564" max="13564" width="4.42578125" style="660" customWidth="1"/>
    <col min="13565" max="13565" width="20.85546875" style="660" customWidth="1"/>
    <col min="13566" max="13567" width="12" style="660" customWidth="1"/>
    <col min="13568" max="13568" width="14.5703125" style="660" customWidth="1"/>
    <col min="13569" max="13569" width="12.42578125" style="660" customWidth="1"/>
    <col min="13570" max="13570" width="19.7109375" style="660" customWidth="1"/>
    <col min="13571" max="13571" width="9.140625" style="660"/>
    <col min="13572" max="13572" width="16.85546875" style="660" customWidth="1"/>
    <col min="13573" max="13573" width="12.5703125" style="660" customWidth="1"/>
    <col min="13574" max="13574" width="11.7109375" style="660" customWidth="1"/>
    <col min="13575" max="13575" width="12.28515625" style="660" customWidth="1"/>
    <col min="13576" max="13819" width="9.140625" style="660"/>
    <col min="13820" max="13820" width="4.42578125" style="660" customWidth="1"/>
    <col min="13821" max="13821" width="20.85546875" style="660" customWidth="1"/>
    <col min="13822" max="13823" width="12" style="660" customWidth="1"/>
    <col min="13824" max="13824" width="14.5703125" style="660" customWidth="1"/>
    <col min="13825" max="13825" width="12.42578125" style="660" customWidth="1"/>
    <col min="13826" max="13826" width="19.7109375" style="660" customWidth="1"/>
    <col min="13827" max="13827" width="9.140625" style="660"/>
    <col min="13828" max="13828" width="16.85546875" style="660" customWidth="1"/>
    <col min="13829" max="13829" width="12.5703125" style="660" customWidth="1"/>
    <col min="13830" max="13830" width="11.7109375" style="660" customWidth="1"/>
    <col min="13831" max="13831" width="12.28515625" style="660" customWidth="1"/>
    <col min="13832" max="14075" width="9.140625" style="660"/>
    <col min="14076" max="14076" width="4.42578125" style="660" customWidth="1"/>
    <col min="14077" max="14077" width="20.85546875" style="660" customWidth="1"/>
    <col min="14078" max="14079" width="12" style="660" customWidth="1"/>
    <col min="14080" max="14080" width="14.5703125" style="660" customWidth="1"/>
    <col min="14081" max="14081" width="12.42578125" style="660" customWidth="1"/>
    <col min="14082" max="14082" width="19.7109375" style="660" customWidth="1"/>
    <col min="14083" max="14083" width="9.140625" style="660"/>
    <col min="14084" max="14084" width="16.85546875" style="660" customWidth="1"/>
    <col min="14085" max="14085" width="12.5703125" style="660" customWidth="1"/>
    <col min="14086" max="14086" width="11.7109375" style="660" customWidth="1"/>
    <col min="14087" max="14087" width="12.28515625" style="660" customWidth="1"/>
    <col min="14088" max="14331" width="9.140625" style="660"/>
    <col min="14332" max="14332" width="4.42578125" style="660" customWidth="1"/>
    <col min="14333" max="14333" width="20.85546875" style="660" customWidth="1"/>
    <col min="14334" max="14335" width="12" style="660" customWidth="1"/>
    <col min="14336" max="14336" width="14.5703125" style="660" customWidth="1"/>
    <col min="14337" max="14337" width="12.42578125" style="660" customWidth="1"/>
    <col min="14338" max="14338" width="19.7109375" style="660" customWidth="1"/>
    <col min="14339" max="14339" width="9.140625" style="660"/>
    <col min="14340" max="14340" width="16.85546875" style="660" customWidth="1"/>
    <col min="14341" max="14341" width="12.5703125" style="660" customWidth="1"/>
    <col min="14342" max="14342" width="11.7109375" style="660" customWidth="1"/>
    <col min="14343" max="14343" width="12.28515625" style="660" customWidth="1"/>
    <col min="14344" max="14587" width="9.140625" style="660"/>
    <col min="14588" max="14588" width="4.42578125" style="660" customWidth="1"/>
    <col min="14589" max="14589" width="20.85546875" style="660" customWidth="1"/>
    <col min="14590" max="14591" width="12" style="660" customWidth="1"/>
    <col min="14592" max="14592" width="14.5703125" style="660" customWidth="1"/>
    <col min="14593" max="14593" width="12.42578125" style="660" customWidth="1"/>
    <col min="14594" max="14594" width="19.7109375" style="660" customWidth="1"/>
    <col min="14595" max="14595" width="9.140625" style="660"/>
    <col min="14596" max="14596" width="16.85546875" style="660" customWidth="1"/>
    <col min="14597" max="14597" width="12.5703125" style="660" customWidth="1"/>
    <col min="14598" max="14598" width="11.7109375" style="660" customWidth="1"/>
    <col min="14599" max="14599" width="12.28515625" style="660" customWidth="1"/>
    <col min="14600" max="14843" width="9.140625" style="660"/>
    <col min="14844" max="14844" width="4.42578125" style="660" customWidth="1"/>
    <col min="14845" max="14845" width="20.85546875" style="660" customWidth="1"/>
    <col min="14846" max="14847" width="12" style="660" customWidth="1"/>
    <col min="14848" max="14848" width="14.5703125" style="660" customWidth="1"/>
    <col min="14849" max="14849" width="12.42578125" style="660" customWidth="1"/>
    <col min="14850" max="14850" width="19.7109375" style="660" customWidth="1"/>
    <col min="14851" max="14851" width="9.140625" style="660"/>
    <col min="14852" max="14852" width="16.85546875" style="660" customWidth="1"/>
    <col min="14853" max="14853" width="12.5703125" style="660" customWidth="1"/>
    <col min="14854" max="14854" width="11.7109375" style="660" customWidth="1"/>
    <col min="14855" max="14855" width="12.28515625" style="660" customWidth="1"/>
    <col min="14856" max="15099" width="9.140625" style="660"/>
    <col min="15100" max="15100" width="4.42578125" style="660" customWidth="1"/>
    <col min="15101" max="15101" width="20.85546875" style="660" customWidth="1"/>
    <col min="15102" max="15103" width="12" style="660" customWidth="1"/>
    <col min="15104" max="15104" width="14.5703125" style="660" customWidth="1"/>
    <col min="15105" max="15105" width="12.42578125" style="660" customWidth="1"/>
    <col min="15106" max="15106" width="19.7109375" style="660" customWidth="1"/>
    <col min="15107" max="15107" width="9.140625" style="660"/>
    <col min="15108" max="15108" width="16.85546875" style="660" customWidth="1"/>
    <col min="15109" max="15109" width="12.5703125" style="660" customWidth="1"/>
    <col min="15110" max="15110" width="11.7109375" style="660" customWidth="1"/>
    <col min="15111" max="15111" width="12.28515625" style="660" customWidth="1"/>
    <col min="15112" max="15355" width="9.140625" style="660"/>
    <col min="15356" max="15356" width="4.42578125" style="660" customWidth="1"/>
    <col min="15357" max="15357" width="20.85546875" style="660" customWidth="1"/>
    <col min="15358" max="15359" width="12" style="660" customWidth="1"/>
    <col min="15360" max="15360" width="14.5703125" style="660" customWidth="1"/>
    <col min="15361" max="15361" width="12.42578125" style="660" customWidth="1"/>
    <col min="15362" max="15362" width="19.7109375" style="660" customWidth="1"/>
    <col min="15363" max="15363" width="9.140625" style="660"/>
    <col min="15364" max="15364" width="16.85546875" style="660" customWidth="1"/>
    <col min="15365" max="15365" width="12.5703125" style="660" customWidth="1"/>
    <col min="15366" max="15366" width="11.7109375" style="660" customWidth="1"/>
    <col min="15367" max="15367" width="12.28515625" style="660" customWidth="1"/>
    <col min="15368" max="15611" width="9.140625" style="660"/>
    <col min="15612" max="15612" width="4.42578125" style="660" customWidth="1"/>
    <col min="15613" max="15613" width="20.85546875" style="660" customWidth="1"/>
    <col min="15614" max="15615" width="12" style="660" customWidth="1"/>
    <col min="15616" max="15616" width="14.5703125" style="660" customWidth="1"/>
    <col min="15617" max="15617" width="12.42578125" style="660" customWidth="1"/>
    <col min="15618" max="15618" width="19.7109375" style="660" customWidth="1"/>
    <col min="15619" max="15619" width="9.140625" style="660"/>
    <col min="15620" max="15620" width="16.85546875" style="660" customWidth="1"/>
    <col min="15621" max="15621" width="12.5703125" style="660" customWidth="1"/>
    <col min="15622" max="15622" width="11.7109375" style="660" customWidth="1"/>
    <col min="15623" max="15623" width="12.28515625" style="660" customWidth="1"/>
    <col min="15624" max="15867" width="9.140625" style="660"/>
    <col min="15868" max="15868" width="4.42578125" style="660" customWidth="1"/>
    <col min="15869" max="15869" width="20.85546875" style="660" customWidth="1"/>
    <col min="15870" max="15871" width="12" style="660" customWidth="1"/>
    <col min="15872" max="15872" width="14.5703125" style="660" customWidth="1"/>
    <col min="15873" max="15873" width="12.42578125" style="660" customWidth="1"/>
    <col min="15874" max="15874" width="19.7109375" style="660" customWidth="1"/>
    <col min="15875" max="15875" width="9.140625" style="660"/>
    <col min="15876" max="15876" width="16.85546875" style="660" customWidth="1"/>
    <col min="15877" max="15877" width="12.5703125" style="660" customWidth="1"/>
    <col min="15878" max="15878" width="11.7109375" style="660" customWidth="1"/>
    <col min="15879" max="15879" width="12.28515625" style="660" customWidth="1"/>
    <col min="15880" max="16123" width="9.140625" style="660"/>
    <col min="16124" max="16124" width="4.42578125" style="660" customWidth="1"/>
    <col min="16125" max="16125" width="20.85546875" style="660" customWidth="1"/>
    <col min="16126" max="16127" width="12" style="660" customWidth="1"/>
    <col min="16128" max="16128" width="14.5703125" style="660" customWidth="1"/>
    <col min="16129" max="16129" width="12.42578125" style="660" customWidth="1"/>
    <col min="16130" max="16130" width="19.7109375" style="660" customWidth="1"/>
    <col min="16131" max="16131" width="9.140625" style="660"/>
    <col min="16132" max="16132" width="16.85546875" style="660" customWidth="1"/>
    <col min="16133" max="16133" width="12.5703125" style="660" customWidth="1"/>
    <col min="16134" max="16134" width="11.7109375" style="660" customWidth="1"/>
    <col min="16135" max="16135" width="12.28515625" style="660" customWidth="1"/>
    <col min="16136" max="16384" width="9.140625" style="660"/>
  </cols>
  <sheetData>
    <row r="1" spans="1:20" ht="15.75">
      <c r="A1" s="425"/>
    </row>
    <row r="2" spans="1:20" ht="26.25" customHeight="1">
      <c r="A2" s="426" t="s">
        <v>224</v>
      </c>
    </row>
    <row r="5" spans="1:20" ht="38.25" customHeight="1" thickBot="1">
      <c r="A5" s="1430" t="s">
        <v>408</v>
      </c>
      <c r="B5" s="1430"/>
      <c r="C5" s="1430"/>
      <c r="D5" s="1430"/>
      <c r="E5" s="1430"/>
      <c r="F5" s="1430"/>
      <c r="H5" s="471" t="s">
        <v>239</v>
      </c>
    </row>
    <row r="6" spans="1:20" ht="15.75" customHeight="1" thickBot="1">
      <c r="A6" s="1431" t="s">
        <v>92</v>
      </c>
      <c r="B6" s="1423" t="s">
        <v>407</v>
      </c>
      <c r="C6" s="1424"/>
      <c r="D6" s="1425"/>
      <c r="E6" s="1426" t="s">
        <v>401</v>
      </c>
      <c r="F6" s="1428" t="s">
        <v>402</v>
      </c>
    </row>
    <row r="7" spans="1:20" ht="21" customHeight="1" thickBot="1">
      <c r="A7" s="1439"/>
      <c r="B7" s="667" t="s">
        <v>228</v>
      </c>
      <c r="C7" s="667" t="s">
        <v>230</v>
      </c>
      <c r="D7" s="667" t="s">
        <v>231</v>
      </c>
      <c r="E7" s="1427"/>
      <c r="F7" s="1429"/>
    </row>
    <row r="8" spans="1:20" ht="17.25" customHeight="1" thickBot="1">
      <c r="A8" s="568" t="s">
        <v>93</v>
      </c>
      <c r="B8" s="544">
        <v>14038.891</v>
      </c>
      <c r="C8" s="544">
        <v>4836.6369999999997</v>
      </c>
      <c r="D8" s="575">
        <f t="shared" ref="D8:D13" si="0">(C8/B8)*100</f>
        <v>34.451702773388583</v>
      </c>
      <c r="E8" s="544">
        <v>10934.939</v>
      </c>
      <c r="F8" s="575">
        <f t="shared" ref="F8:F13" si="1">((B8-E8)/E8)*100</f>
        <v>28.385636170444105</v>
      </c>
      <c r="H8" s="495" t="s">
        <v>94</v>
      </c>
    </row>
    <row r="9" spans="1:20" ht="18" customHeight="1" thickBot="1">
      <c r="A9" s="569" t="s">
        <v>95</v>
      </c>
      <c r="B9" s="545">
        <v>50520</v>
      </c>
      <c r="C9" s="545">
        <v>10098</v>
      </c>
      <c r="D9" s="576">
        <f t="shared" si="0"/>
        <v>19.98812351543943</v>
      </c>
      <c r="E9" s="545">
        <v>51011</v>
      </c>
      <c r="F9" s="576">
        <f t="shared" si="1"/>
        <v>-0.96253749191350879</v>
      </c>
      <c r="H9" s="470">
        <f>B9-E9</f>
        <v>-491</v>
      </c>
      <c r="O9" s="3"/>
      <c r="P9" s="3"/>
      <c r="Q9" s="3"/>
      <c r="R9" s="3"/>
      <c r="S9" s="3"/>
      <c r="T9" s="3"/>
    </row>
    <row r="10" spans="1:20" ht="15" customHeight="1" thickBot="1">
      <c r="A10" s="570" t="s">
        <v>225</v>
      </c>
      <c r="B10" s="546">
        <v>21098</v>
      </c>
      <c r="C10" s="655">
        <v>0</v>
      </c>
      <c r="D10" s="576">
        <f t="shared" si="0"/>
        <v>0</v>
      </c>
      <c r="E10" s="547">
        <v>25583</v>
      </c>
      <c r="F10" s="576">
        <f t="shared" si="1"/>
        <v>-17.531173044599928</v>
      </c>
      <c r="O10" s="3"/>
      <c r="P10" s="3"/>
      <c r="Q10" s="3"/>
      <c r="R10" s="3"/>
      <c r="S10" s="3"/>
      <c r="T10" s="3"/>
    </row>
    <row r="11" spans="1:20" ht="17.25" customHeight="1" thickBot="1">
      <c r="A11" s="569" t="s">
        <v>96</v>
      </c>
      <c r="B11" s="699">
        <v>275566.08799999999</v>
      </c>
      <c r="C11" s="548">
        <v>12231.944</v>
      </c>
      <c r="D11" s="577">
        <f t="shared" si="0"/>
        <v>4.4388422714771778</v>
      </c>
      <c r="E11" s="548">
        <v>306802.46600000001</v>
      </c>
      <c r="F11" s="577">
        <f t="shared" si="1"/>
        <v>-10.181266926322563</v>
      </c>
      <c r="J11" s="566"/>
      <c r="O11" s="3"/>
      <c r="P11" s="3"/>
      <c r="Q11" s="3"/>
      <c r="R11" s="3"/>
      <c r="S11" s="3"/>
      <c r="T11" s="3"/>
    </row>
    <row r="12" spans="1:20" ht="15" customHeight="1" thickBot="1">
      <c r="A12" s="568" t="s">
        <v>97</v>
      </c>
      <c r="B12" s="544">
        <v>106578.781</v>
      </c>
      <c r="C12" s="544">
        <v>21111.114000000001</v>
      </c>
      <c r="D12" s="576">
        <f t="shared" si="0"/>
        <v>19.807989734842248</v>
      </c>
      <c r="E12" s="544">
        <v>89043.978000000003</v>
      </c>
      <c r="F12" s="576">
        <f t="shared" si="1"/>
        <v>19.692295193730001</v>
      </c>
      <c r="O12" s="3"/>
      <c r="P12" s="3"/>
      <c r="Q12" s="3"/>
      <c r="R12" s="3"/>
      <c r="S12" s="3"/>
      <c r="T12" s="3"/>
    </row>
    <row r="13" spans="1:20" ht="15" customHeight="1" thickBot="1">
      <c r="A13" s="568" t="s">
        <v>98</v>
      </c>
      <c r="B13" s="544">
        <f>B11+B12</f>
        <v>382144.86900000001</v>
      </c>
      <c r="C13" s="544">
        <f>C11+C12</f>
        <v>33343.058000000005</v>
      </c>
      <c r="D13" s="578">
        <f t="shared" si="0"/>
        <v>8.7252402700715059</v>
      </c>
      <c r="E13" s="544">
        <f>E11+E12</f>
        <v>395846.44400000002</v>
      </c>
      <c r="F13" s="578">
        <f t="shared" si="1"/>
        <v>-3.4613358810417938</v>
      </c>
      <c r="O13" s="3"/>
      <c r="P13" s="3"/>
      <c r="Q13" s="3"/>
      <c r="R13" s="3"/>
      <c r="S13" s="3"/>
      <c r="T13" s="3"/>
    </row>
    <row r="14" spans="1:20">
      <c r="E14" s="648"/>
      <c r="O14" s="3"/>
      <c r="P14" s="3"/>
      <c r="Q14" s="3"/>
      <c r="R14" s="3"/>
      <c r="S14" s="3"/>
      <c r="T14" s="3"/>
    </row>
    <row r="15" spans="1:20">
      <c r="O15" s="3"/>
      <c r="P15" s="3"/>
      <c r="Q15" s="3"/>
      <c r="R15" s="3"/>
      <c r="S15" s="3"/>
      <c r="T15" s="3"/>
    </row>
    <row r="16" spans="1:20" ht="15.75">
      <c r="A16" s="429" t="s">
        <v>226</v>
      </c>
      <c r="O16" s="3"/>
      <c r="P16" s="3"/>
      <c r="Q16" s="3"/>
      <c r="R16" s="3"/>
      <c r="S16" s="3"/>
      <c r="T16" s="3"/>
    </row>
    <row r="17" spans="1:20">
      <c r="O17" s="3"/>
      <c r="P17" s="3"/>
      <c r="Q17" s="3"/>
      <c r="R17" s="3"/>
      <c r="S17" s="3"/>
      <c r="T17" s="3"/>
    </row>
    <row r="18" spans="1:20" ht="33" customHeight="1" thickBot="1">
      <c r="A18" s="1430" t="s">
        <v>409</v>
      </c>
      <c r="B18" s="1430"/>
      <c r="C18" s="1430"/>
      <c r="D18" s="1430"/>
      <c r="E18" s="1430"/>
      <c r="F18" s="1430"/>
      <c r="O18" s="3"/>
      <c r="P18" s="3"/>
      <c r="Q18" s="3"/>
      <c r="R18" s="3"/>
      <c r="S18" s="3"/>
      <c r="T18" s="3"/>
    </row>
    <row r="19" spans="1:20" ht="16.5" customHeight="1" thickBot="1">
      <c r="A19" s="1421" t="s">
        <v>99</v>
      </c>
      <c r="B19" s="1423" t="s">
        <v>407</v>
      </c>
      <c r="C19" s="1424"/>
      <c r="D19" s="1425"/>
      <c r="E19" s="1426" t="s">
        <v>401</v>
      </c>
      <c r="F19" s="1428" t="s">
        <v>402</v>
      </c>
      <c r="K19" s="3"/>
      <c r="L19" s="3"/>
      <c r="M19" s="3"/>
      <c r="O19" s="3"/>
      <c r="P19" s="3"/>
      <c r="Q19" s="3"/>
      <c r="R19" s="3"/>
      <c r="S19" s="3"/>
      <c r="T19" s="3"/>
    </row>
    <row r="20" spans="1:20" ht="21" customHeight="1" thickBot="1">
      <c r="A20" s="1422"/>
      <c r="B20" s="567" t="s">
        <v>228</v>
      </c>
      <c r="C20" s="567" t="s">
        <v>337</v>
      </c>
      <c r="D20" s="567" t="s">
        <v>338</v>
      </c>
      <c r="E20" s="1427"/>
      <c r="F20" s="1429"/>
      <c r="K20" s="3"/>
      <c r="L20" s="3"/>
      <c r="M20" s="3"/>
      <c r="O20" s="3"/>
      <c r="P20" s="3"/>
      <c r="Q20" s="3"/>
      <c r="R20" s="3"/>
      <c r="S20" s="3"/>
      <c r="T20" s="3"/>
    </row>
    <row r="21" spans="1:20" ht="15.75" thickBot="1">
      <c r="A21" s="427" t="s">
        <v>93</v>
      </c>
      <c r="B21" s="544">
        <v>32996.713000000003</v>
      </c>
      <c r="C21" s="549">
        <v>0</v>
      </c>
      <c r="D21" s="575">
        <f t="shared" ref="D21:D26" si="2">(C21/B21)*100</f>
        <v>0</v>
      </c>
      <c r="E21" s="544">
        <v>45324.656000000003</v>
      </c>
      <c r="F21" s="575">
        <f t="shared" ref="F21:F26" si="3">((B21-E21)/E21)*100</f>
        <v>-27.199198158282766</v>
      </c>
      <c r="H21" s="495" t="s">
        <v>100</v>
      </c>
      <c r="K21" s="3"/>
      <c r="L21" s="3"/>
      <c r="M21" s="3"/>
      <c r="O21" s="3"/>
      <c r="P21" s="3"/>
      <c r="Q21" s="3"/>
      <c r="R21" s="3"/>
      <c r="S21" s="3"/>
      <c r="T21" s="3"/>
    </row>
    <row r="22" spans="1:20" ht="15.75" thickBot="1">
      <c r="A22" s="427" t="s">
        <v>95</v>
      </c>
      <c r="B22" s="544">
        <v>161383</v>
      </c>
      <c r="C22" s="549">
        <v>0</v>
      </c>
      <c r="D22" s="576">
        <f t="shared" si="2"/>
        <v>0</v>
      </c>
      <c r="E22" s="544">
        <v>192967</v>
      </c>
      <c r="F22" s="576">
        <f t="shared" si="3"/>
        <v>-16.367565438650132</v>
      </c>
      <c r="H22" s="470">
        <f>B22-E22</f>
        <v>-31584</v>
      </c>
      <c r="O22" s="3"/>
      <c r="P22" s="3"/>
      <c r="Q22" s="3"/>
      <c r="R22" s="3"/>
      <c r="S22" s="3"/>
      <c r="T22" s="3"/>
    </row>
    <row r="23" spans="1:20" ht="15.75" thickBot="1">
      <c r="A23" s="428" t="s">
        <v>225</v>
      </c>
      <c r="B23" s="547">
        <v>48910</v>
      </c>
      <c r="C23" s="550">
        <v>0</v>
      </c>
      <c r="D23" s="576">
        <f t="shared" si="2"/>
        <v>0</v>
      </c>
      <c r="E23" s="547">
        <v>52966</v>
      </c>
      <c r="F23" s="576">
        <f t="shared" si="3"/>
        <v>-7.6577427028659901</v>
      </c>
      <c r="O23" s="3"/>
      <c r="P23" s="3"/>
      <c r="Q23" s="3"/>
      <c r="R23" s="3"/>
      <c r="S23" s="3"/>
      <c r="T23" s="3"/>
    </row>
    <row r="24" spans="1:20" ht="15.75" thickBot="1">
      <c r="A24" s="427" t="s">
        <v>96</v>
      </c>
      <c r="B24" s="544">
        <v>19137.920999999998</v>
      </c>
      <c r="C24" s="551">
        <v>58.238999999999997</v>
      </c>
      <c r="D24" s="577">
        <f t="shared" si="2"/>
        <v>0.30431205145010265</v>
      </c>
      <c r="E24" s="544">
        <v>17494.170999999998</v>
      </c>
      <c r="F24" s="577">
        <f t="shared" si="3"/>
        <v>9.3959868118357832</v>
      </c>
      <c r="O24" s="3"/>
      <c r="P24" s="3"/>
      <c r="Q24" s="3"/>
      <c r="R24" s="3"/>
      <c r="S24" s="3"/>
      <c r="T24" s="3"/>
    </row>
    <row r="25" spans="1:20" ht="15.75" thickBot="1">
      <c r="A25" s="427" t="s">
        <v>97</v>
      </c>
      <c r="B25" s="544">
        <v>5243.3869999999997</v>
      </c>
      <c r="C25" s="551">
        <v>52.505000000000003</v>
      </c>
      <c r="D25" s="576">
        <f t="shared" si="2"/>
        <v>1.001356565899103</v>
      </c>
      <c r="E25" s="544">
        <v>5563.3559999999998</v>
      </c>
      <c r="F25" s="576">
        <f>((B25-E25)/E25)*100</f>
        <v>-5.7513666211545704</v>
      </c>
      <c r="O25" s="3"/>
      <c r="P25" s="3"/>
      <c r="Q25" s="3"/>
      <c r="R25" s="3"/>
      <c r="S25" s="3"/>
      <c r="T25" s="3"/>
    </row>
    <row r="26" spans="1:20" ht="15.75" thickBot="1">
      <c r="A26" s="427" t="s">
        <v>98</v>
      </c>
      <c r="B26" s="544">
        <f>B24+B25</f>
        <v>24381.307999999997</v>
      </c>
      <c r="C26" s="552">
        <f>C24+C25</f>
        <v>110.744</v>
      </c>
      <c r="D26" s="578">
        <f t="shared" si="2"/>
        <v>0.45421681232196404</v>
      </c>
      <c r="E26" s="544">
        <f>E24+E25</f>
        <v>23057.526999999998</v>
      </c>
      <c r="F26" s="578">
        <f t="shared" si="3"/>
        <v>5.7412098010337322</v>
      </c>
      <c r="O26" s="3"/>
      <c r="P26" s="3"/>
      <c r="Q26" s="3"/>
      <c r="R26" s="3"/>
      <c r="S26" s="3"/>
      <c r="T26" s="3"/>
    </row>
    <row r="27" spans="1:20" ht="16.5" customHeight="1">
      <c r="A27" s="1440"/>
      <c r="B27" s="1440"/>
      <c r="C27" s="1440"/>
      <c r="D27" s="1440"/>
      <c r="E27" s="1440"/>
      <c r="F27" s="1440"/>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74" t="s">
        <v>340</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420"/>
      <c r="D32" s="1420"/>
      <c r="E32" s="430"/>
      <c r="F32" s="430"/>
      <c r="G32" s="430"/>
      <c r="H32" s="3"/>
      <c r="I32" s="3"/>
      <c r="J32" s="3"/>
      <c r="K32" s="3"/>
      <c r="L32" s="3"/>
      <c r="M32" s="3"/>
      <c r="N32" s="3"/>
      <c r="O32" s="3"/>
      <c r="P32" s="3"/>
      <c r="Q32" s="3"/>
      <c r="R32" s="3"/>
      <c r="S32" s="3"/>
      <c r="T32" s="3"/>
    </row>
    <row r="33" spans="1:20">
      <c r="A33" s="430"/>
      <c r="B33" s="442"/>
      <c r="C33" s="430"/>
      <c r="D33" s="430"/>
      <c r="E33" s="430"/>
      <c r="F33" s="430" t="s">
        <v>89</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420"/>
      <c r="C43" s="1420"/>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60" customWidth="1"/>
    <col min="2" max="2" width="11.140625" style="660" customWidth="1"/>
    <col min="3" max="3" width="12.140625" style="660" customWidth="1"/>
    <col min="4" max="4" width="8.85546875" style="660" bestFit="1" customWidth="1"/>
    <col min="5" max="5" width="3" style="660" customWidth="1"/>
    <col min="6" max="6" width="20.28515625" style="660" customWidth="1"/>
    <col min="7" max="7" width="10.5703125" style="660" customWidth="1"/>
    <col min="8" max="8" width="9.85546875" style="566" bestFit="1" customWidth="1"/>
    <col min="9" max="9" width="8.85546875" style="660" bestFit="1" customWidth="1"/>
    <col min="10" max="10" width="2.85546875" style="660" customWidth="1"/>
    <col min="11" max="11" width="19.85546875" style="660" customWidth="1"/>
    <col min="12" max="12" width="12.140625" style="660" customWidth="1"/>
    <col min="13" max="13" width="11.7109375" style="660" customWidth="1"/>
    <col min="14" max="14" width="8.85546875" style="660" bestFit="1" customWidth="1"/>
    <col min="15" max="15" width="4.42578125" style="660" customWidth="1"/>
    <col min="16" max="16" width="16.7109375" style="660" customWidth="1"/>
    <col min="17" max="17" width="12.42578125" style="660" customWidth="1"/>
    <col min="18" max="18" width="15" style="660" customWidth="1"/>
    <col min="19" max="19" width="8.85546875" style="660" bestFit="1" customWidth="1"/>
    <col min="20" max="252" width="9.140625" style="660"/>
    <col min="253" max="253" width="5" style="660" customWidth="1"/>
    <col min="254" max="254" width="17.7109375" style="660" customWidth="1"/>
    <col min="255" max="255" width="13.85546875" style="660" customWidth="1"/>
    <col min="256" max="256" width="13.140625" style="660" customWidth="1"/>
    <col min="257" max="257" width="12.28515625" style="660" customWidth="1"/>
    <col min="258" max="258" width="3" style="660" customWidth="1"/>
    <col min="259" max="259" width="20.28515625" style="660" customWidth="1"/>
    <col min="260" max="260" width="12.5703125" style="660" customWidth="1"/>
    <col min="261" max="261" width="11.7109375" style="660" customWidth="1"/>
    <col min="262" max="262" width="9.140625" style="660"/>
    <col min="263" max="263" width="2.85546875" style="660" customWidth="1"/>
    <col min="264" max="264" width="18.5703125" style="660" customWidth="1"/>
    <col min="265" max="265" width="14.42578125" style="660" customWidth="1"/>
    <col min="266" max="266" width="13.7109375" style="660" customWidth="1"/>
    <col min="267" max="267" width="10.140625" style="660" customWidth="1"/>
    <col min="268" max="268" width="4.42578125" style="660" customWidth="1"/>
    <col min="269" max="269" width="24" style="660" customWidth="1"/>
    <col min="270" max="270" width="13.140625" style="660" customWidth="1"/>
    <col min="271" max="271" width="13" style="660" customWidth="1"/>
    <col min="272" max="272" width="10.42578125" style="660" customWidth="1"/>
    <col min="273" max="508" width="9.140625" style="660"/>
    <col min="509" max="509" width="5" style="660" customWidth="1"/>
    <col min="510" max="510" width="17.7109375" style="660" customWidth="1"/>
    <col min="511" max="511" width="13.85546875" style="660" customWidth="1"/>
    <col min="512" max="512" width="13.140625" style="660" customWidth="1"/>
    <col min="513" max="513" width="12.28515625" style="660" customWidth="1"/>
    <col min="514" max="514" width="3" style="660" customWidth="1"/>
    <col min="515" max="515" width="20.28515625" style="660" customWidth="1"/>
    <col min="516" max="516" width="12.5703125" style="660" customWidth="1"/>
    <col min="517" max="517" width="11.7109375" style="660" customWidth="1"/>
    <col min="518" max="518" width="9.140625" style="660"/>
    <col min="519" max="519" width="2.85546875" style="660" customWidth="1"/>
    <col min="520" max="520" width="18.5703125" style="660" customWidth="1"/>
    <col min="521" max="521" width="14.42578125" style="660" customWidth="1"/>
    <col min="522" max="522" width="13.7109375" style="660" customWidth="1"/>
    <col min="523" max="523" width="10.140625" style="660" customWidth="1"/>
    <col min="524" max="524" width="4.42578125" style="660" customWidth="1"/>
    <col min="525" max="525" width="24" style="660" customWidth="1"/>
    <col min="526" max="526" width="13.140625" style="660" customWidth="1"/>
    <col min="527" max="527" width="13" style="660" customWidth="1"/>
    <col min="528" max="528" width="10.42578125" style="660" customWidth="1"/>
    <col min="529" max="764" width="9.140625" style="660"/>
    <col min="765" max="765" width="5" style="660" customWidth="1"/>
    <col min="766" max="766" width="17.7109375" style="660" customWidth="1"/>
    <col min="767" max="767" width="13.85546875" style="660" customWidth="1"/>
    <col min="768" max="768" width="13.140625" style="660" customWidth="1"/>
    <col min="769" max="769" width="12.28515625" style="660" customWidth="1"/>
    <col min="770" max="770" width="3" style="660" customWidth="1"/>
    <col min="771" max="771" width="20.28515625" style="660" customWidth="1"/>
    <col min="772" max="772" width="12.5703125" style="660" customWidth="1"/>
    <col min="773" max="773" width="11.7109375" style="660" customWidth="1"/>
    <col min="774" max="774" width="9.140625" style="660"/>
    <col min="775" max="775" width="2.85546875" style="660" customWidth="1"/>
    <col min="776" max="776" width="18.5703125" style="660" customWidth="1"/>
    <col min="777" max="777" width="14.42578125" style="660" customWidth="1"/>
    <col min="778" max="778" width="13.7109375" style="660" customWidth="1"/>
    <col min="779" max="779" width="10.140625" style="660" customWidth="1"/>
    <col min="780" max="780" width="4.42578125" style="660" customWidth="1"/>
    <col min="781" max="781" width="24" style="660" customWidth="1"/>
    <col min="782" max="782" width="13.140625" style="660" customWidth="1"/>
    <col min="783" max="783" width="13" style="660" customWidth="1"/>
    <col min="784" max="784" width="10.42578125" style="660" customWidth="1"/>
    <col min="785" max="1020" width="9.140625" style="660"/>
    <col min="1021" max="1021" width="5" style="660" customWidth="1"/>
    <col min="1022" max="1022" width="17.7109375" style="660" customWidth="1"/>
    <col min="1023" max="1023" width="13.85546875" style="660" customWidth="1"/>
    <col min="1024" max="1024" width="13.140625" style="660" customWidth="1"/>
    <col min="1025" max="1025" width="12.28515625" style="660" customWidth="1"/>
    <col min="1026" max="1026" width="3" style="660" customWidth="1"/>
    <col min="1027" max="1027" width="20.28515625" style="660" customWidth="1"/>
    <col min="1028" max="1028" width="12.5703125" style="660" customWidth="1"/>
    <col min="1029" max="1029" width="11.7109375" style="660" customWidth="1"/>
    <col min="1030" max="1030" width="9.140625" style="660"/>
    <col min="1031" max="1031" width="2.85546875" style="660" customWidth="1"/>
    <col min="1032" max="1032" width="18.5703125" style="660" customWidth="1"/>
    <col min="1033" max="1033" width="14.42578125" style="660" customWidth="1"/>
    <col min="1034" max="1034" width="13.7109375" style="660" customWidth="1"/>
    <col min="1035" max="1035" width="10.140625" style="660" customWidth="1"/>
    <col min="1036" max="1036" width="4.42578125" style="660" customWidth="1"/>
    <col min="1037" max="1037" width="24" style="660" customWidth="1"/>
    <col min="1038" max="1038" width="13.140625" style="660" customWidth="1"/>
    <col min="1039" max="1039" width="13" style="660" customWidth="1"/>
    <col min="1040" max="1040" width="10.42578125" style="660" customWidth="1"/>
    <col min="1041" max="1276" width="9.140625" style="660"/>
    <col min="1277" max="1277" width="5" style="660" customWidth="1"/>
    <col min="1278" max="1278" width="17.7109375" style="660" customWidth="1"/>
    <col min="1279" max="1279" width="13.85546875" style="660" customWidth="1"/>
    <col min="1280" max="1280" width="13.140625" style="660" customWidth="1"/>
    <col min="1281" max="1281" width="12.28515625" style="660" customWidth="1"/>
    <col min="1282" max="1282" width="3" style="660" customWidth="1"/>
    <col min="1283" max="1283" width="20.28515625" style="660" customWidth="1"/>
    <col min="1284" max="1284" width="12.5703125" style="660" customWidth="1"/>
    <col min="1285" max="1285" width="11.7109375" style="660" customWidth="1"/>
    <col min="1286" max="1286" width="9.140625" style="660"/>
    <col min="1287" max="1287" width="2.85546875" style="660" customWidth="1"/>
    <col min="1288" max="1288" width="18.5703125" style="660" customWidth="1"/>
    <col min="1289" max="1289" width="14.42578125" style="660" customWidth="1"/>
    <col min="1290" max="1290" width="13.7109375" style="660" customWidth="1"/>
    <col min="1291" max="1291" width="10.140625" style="660" customWidth="1"/>
    <col min="1292" max="1292" width="4.42578125" style="660" customWidth="1"/>
    <col min="1293" max="1293" width="24" style="660" customWidth="1"/>
    <col min="1294" max="1294" width="13.140625" style="660" customWidth="1"/>
    <col min="1295" max="1295" width="13" style="660" customWidth="1"/>
    <col min="1296" max="1296" width="10.42578125" style="660" customWidth="1"/>
    <col min="1297" max="1532" width="9.140625" style="660"/>
    <col min="1533" max="1533" width="5" style="660" customWidth="1"/>
    <col min="1534" max="1534" width="17.7109375" style="660" customWidth="1"/>
    <col min="1535" max="1535" width="13.85546875" style="660" customWidth="1"/>
    <col min="1536" max="1536" width="13.140625" style="660" customWidth="1"/>
    <col min="1537" max="1537" width="12.28515625" style="660" customWidth="1"/>
    <col min="1538" max="1538" width="3" style="660" customWidth="1"/>
    <col min="1539" max="1539" width="20.28515625" style="660" customWidth="1"/>
    <col min="1540" max="1540" width="12.5703125" style="660" customWidth="1"/>
    <col min="1541" max="1541" width="11.7109375" style="660" customWidth="1"/>
    <col min="1542" max="1542" width="9.140625" style="660"/>
    <col min="1543" max="1543" width="2.85546875" style="660" customWidth="1"/>
    <col min="1544" max="1544" width="18.5703125" style="660" customWidth="1"/>
    <col min="1545" max="1545" width="14.42578125" style="660" customWidth="1"/>
    <col min="1546" max="1546" width="13.7109375" style="660" customWidth="1"/>
    <col min="1547" max="1547" width="10.140625" style="660" customWidth="1"/>
    <col min="1548" max="1548" width="4.42578125" style="660" customWidth="1"/>
    <col min="1549" max="1549" width="24" style="660" customWidth="1"/>
    <col min="1550" max="1550" width="13.140625" style="660" customWidth="1"/>
    <col min="1551" max="1551" width="13" style="660" customWidth="1"/>
    <col min="1552" max="1552" width="10.42578125" style="660" customWidth="1"/>
    <col min="1553" max="1788" width="9.140625" style="660"/>
    <col min="1789" max="1789" width="5" style="660" customWidth="1"/>
    <col min="1790" max="1790" width="17.7109375" style="660" customWidth="1"/>
    <col min="1791" max="1791" width="13.85546875" style="660" customWidth="1"/>
    <col min="1792" max="1792" width="13.140625" style="660" customWidth="1"/>
    <col min="1793" max="1793" width="12.28515625" style="660" customWidth="1"/>
    <col min="1794" max="1794" width="3" style="660" customWidth="1"/>
    <col min="1795" max="1795" width="20.28515625" style="660" customWidth="1"/>
    <col min="1796" max="1796" width="12.5703125" style="660" customWidth="1"/>
    <col min="1797" max="1797" width="11.7109375" style="660" customWidth="1"/>
    <col min="1798" max="1798" width="9.140625" style="660"/>
    <col min="1799" max="1799" width="2.85546875" style="660" customWidth="1"/>
    <col min="1800" max="1800" width="18.5703125" style="660" customWidth="1"/>
    <col min="1801" max="1801" width="14.42578125" style="660" customWidth="1"/>
    <col min="1802" max="1802" width="13.7109375" style="660" customWidth="1"/>
    <col min="1803" max="1803" width="10.140625" style="660" customWidth="1"/>
    <col min="1804" max="1804" width="4.42578125" style="660" customWidth="1"/>
    <col min="1805" max="1805" width="24" style="660" customWidth="1"/>
    <col min="1806" max="1806" width="13.140625" style="660" customWidth="1"/>
    <col min="1807" max="1807" width="13" style="660" customWidth="1"/>
    <col min="1808" max="1808" width="10.42578125" style="660" customWidth="1"/>
    <col min="1809" max="2044" width="9.140625" style="660"/>
    <col min="2045" max="2045" width="5" style="660" customWidth="1"/>
    <col min="2046" max="2046" width="17.7109375" style="660" customWidth="1"/>
    <col min="2047" max="2047" width="13.85546875" style="660" customWidth="1"/>
    <col min="2048" max="2048" width="13.140625" style="660" customWidth="1"/>
    <col min="2049" max="2049" width="12.28515625" style="660" customWidth="1"/>
    <col min="2050" max="2050" width="3" style="660" customWidth="1"/>
    <col min="2051" max="2051" width="20.28515625" style="660" customWidth="1"/>
    <col min="2052" max="2052" width="12.5703125" style="660" customWidth="1"/>
    <col min="2053" max="2053" width="11.7109375" style="660" customWidth="1"/>
    <col min="2054" max="2054" width="9.140625" style="660"/>
    <col min="2055" max="2055" width="2.85546875" style="660" customWidth="1"/>
    <col min="2056" max="2056" width="18.5703125" style="660" customWidth="1"/>
    <col min="2057" max="2057" width="14.42578125" style="660" customWidth="1"/>
    <col min="2058" max="2058" width="13.7109375" style="660" customWidth="1"/>
    <col min="2059" max="2059" width="10.140625" style="660" customWidth="1"/>
    <col min="2060" max="2060" width="4.42578125" style="660" customWidth="1"/>
    <col min="2061" max="2061" width="24" style="660" customWidth="1"/>
    <col min="2062" max="2062" width="13.140625" style="660" customWidth="1"/>
    <col min="2063" max="2063" width="13" style="660" customWidth="1"/>
    <col min="2064" max="2064" width="10.42578125" style="660" customWidth="1"/>
    <col min="2065" max="2300" width="9.140625" style="660"/>
    <col min="2301" max="2301" width="5" style="660" customWidth="1"/>
    <col min="2302" max="2302" width="17.7109375" style="660" customWidth="1"/>
    <col min="2303" max="2303" width="13.85546875" style="660" customWidth="1"/>
    <col min="2304" max="2304" width="13.140625" style="660" customWidth="1"/>
    <col min="2305" max="2305" width="12.28515625" style="660" customWidth="1"/>
    <col min="2306" max="2306" width="3" style="660" customWidth="1"/>
    <col min="2307" max="2307" width="20.28515625" style="660" customWidth="1"/>
    <col min="2308" max="2308" width="12.5703125" style="660" customWidth="1"/>
    <col min="2309" max="2309" width="11.7109375" style="660" customWidth="1"/>
    <col min="2310" max="2310" width="9.140625" style="660"/>
    <col min="2311" max="2311" width="2.85546875" style="660" customWidth="1"/>
    <col min="2312" max="2312" width="18.5703125" style="660" customWidth="1"/>
    <col min="2313" max="2313" width="14.42578125" style="660" customWidth="1"/>
    <col min="2314" max="2314" width="13.7109375" style="660" customWidth="1"/>
    <col min="2315" max="2315" width="10.140625" style="660" customWidth="1"/>
    <col min="2316" max="2316" width="4.42578125" style="660" customWidth="1"/>
    <col min="2317" max="2317" width="24" style="660" customWidth="1"/>
    <col min="2318" max="2318" width="13.140625" style="660" customWidth="1"/>
    <col min="2319" max="2319" width="13" style="660" customWidth="1"/>
    <col min="2320" max="2320" width="10.42578125" style="660" customWidth="1"/>
    <col min="2321" max="2556" width="9.140625" style="660"/>
    <col min="2557" max="2557" width="5" style="660" customWidth="1"/>
    <col min="2558" max="2558" width="17.7109375" style="660" customWidth="1"/>
    <col min="2559" max="2559" width="13.85546875" style="660" customWidth="1"/>
    <col min="2560" max="2560" width="13.140625" style="660" customWidth="1"/>
    <col min="2561" max="2561" width="12.28515625" style="660" customWidth="1"/>
    <col min="2562" max="2562" width="3" style="660" customWidth="1"/>
    <col min="2563" max="2563" width="20.28515625" style="660" customWidth="1"/>
    <col min="2564" max="2564" width="12.5703125" style="660" customWidth="1"/>
    <col min="2565" max="2565" width="11.7109375" style="660" customWidth="1"/>
    <col min="2566" max="2566" width="9.140625" style="660"/>
    <col min="2567" max="2567" width="2.85546875" style="660" customWidth="1"/>
    <col min="2568" max="2568" width="18.5703125" style="660" customWidth="1"/>
    <col min="2569" max="2569" width="14.42578125" style="660" customWidth="1"/>
    <col min="2570" max="2570" width="13.7109375" style="660" customWidth="1"/>
    <col min="2571" max="2571" width="10.140625" style="660" customWidth="1"/>
    <col min="2572" max="2572" width="4.42578125" style="660" customWidth="1"/>
    <col min="2573" max="2573" width="24" style="660" customWidth="1"/>
    <col min="2574" max="2574" width="13.140625" style="660" customWidth="1"/>
    <col min="2575" max="2575" width="13" style="660" customWidth="1"/>
    <col min="2576" max="2576" width="10.42578125" style="660" customWidth="1"/>
    <col min="2577" max="2812" width="9.140625" style="660"/>
    <col min="2813" max="2813" width="5" style="660" customWidth="1"/>
    <col min="2814" max="2814" width="17.7109375" style="660" customWidth="1"/>
    <col min="2815" max="2815" width="13.85546875" style="660" customWidth="1"/>
    <col min="2816" max="2816" width="13.140625" style="660" customWidth="1"/>
    <col min="2817" max="2817" width="12.28515625" style="660" customWidth="1"/>
    <col min="2818" max="2818" width="3" style="660" customWidth="1"/>
    <col min="2819" max="2819" width="20.28515625" style="660" customWidth="1"/>
    <col min="2820" max="2820" width="12.5703125" style="660" customWidth="1"/>
    <col min="2821" max="2821" width="11.7109375" style="660" customWidth="1"/>
    <col min="2822" max="2822" width="9.140625" style="660"/>
    <col min="2823" max="2823" width="2.85546875" style="660" customWidth="1"/>
    <col min="2824" max="2824" width="18.5703125" style="660" customWidth="1"/>
    <col min="2825" max="2825" width="14.42578125" style="660" customWidth="1"/>
    <col min="2826" max="2826" width="13.7109375" style="660" customWidth="1"/>
    <col min="2827" max="2827" width="10.140625" style="660" customWidth="1"/>
    <col min="2828" max="2828" width="4.42578125" style="660" customWidth="1"/>
    <col min="2829" max="2829" width="24" style="660" customWidth="1"/>
    <col min="2830" max="2830" width="13.140625" style="660" customWidth="1"/>
    <col min="2831" max="2831" width="13" style="660" customWidth="1"/>
    <col min="2832" max="2832" width="10.42578125" style="660" customWidth="1"/>
    <col min="2833" max="3068" width="9.140625" style="660"/>
    <col min="3069" max="3069" width="5" style="660" customWidth="1"/>
    <col min="3070" max="3070" width="17.7109375" style="660" customWidth="1"/>
    <col min="3071" max="3071" width="13.85546875" style="660" customWidth="1"/>
    <col min="3072" max="3072" width="13.140625" style="660" customWidth="1"/>
    <col min="3073" max="3073" width="12.28515625" style="660" customWidth="1"/>
    <col min="3074" max="3074" width="3" style="660" customWidth="1"/>
    <col min="3075" max="3075" width="20.28515625" style="660" customWidth="1"/>
    <col min="3076" max="3076" width="12.5703125" style="660" customWidth="1"/>
    <col min="3077" max="3077" width="11.7109375" style="660" customWidth="1"/>
    <col min="3078" max="3078" width="9.140625" style="660"/>
    <col min="3079" max="3079" width="2.85546875" style="660" customWidth="1"/>
    <col min="3080" max="3080" width="18.5703125" style="660" customWidth="1"/>
    <col min="3081" max="3081" width="14.42578125" style="660" customWidth="1"/>
    <col min="3082" max="3082" width="13.7109375" style="660" customWidth="1"/>
    <col min="3083" max="3083" width="10.140625" style="660" customWidth="1"/>
    <col min="3084" max="3084" width="4.42578125" style="660" customWidth="1"/>
    <col min="3085" max="3085" width="24" style="660" customWidth="1"/>
    <col min="3086" max="3086" width="13.140625" style="660" customWidth="1"/>
    <col min="3087" max="3087" width="13" style="660" customWidth="1"/>
    <col min="3088" max="3088" width="10.42578125" style="660" customWidth="1"/>
    <col min="3089" max="3324" width="9.140625" style="660"/>
    <col min="3325" max="3325" width="5" style="660" customWidth="1"/>
    <col min="3326" max="3326" width="17.7109375" style="660" customWidth="1"/>
    <col min="3327" max="3327" width="13.85546875" style="660" customWidth="1"/>
    <col min="3328" max="3328" width="13.140625" style="660" customWidth="1"/>
    <col min="3329" max="3329" width="12.28515625" style="660" customWidth="1"/>
    <col min="3330" max="3330" width="3" style="660" customWidth="1"/>
    <col min="3331" max="3331" width="20.28515625" style="660" customWidth="1"/>
    <col min="3332" max="3332" width="12.5703125" style="660" customWidth="1"/>
    <col min="3333" max="3333" width="11.7109375" style="660" customWidth="1"/>
    <col min="3334" max="3334" width="9.140625" style="660"/>
    <col min="3335" max="3335" width="2.85546875" style="660" customWidth="1"/>
    <col min="3336" max="3336" width="18.5703125" style="660" customWidth="1"/>
    <col min="3337" max="3337" width="14.42578125" style="660" customWidth="1"/>
    <col min="3338" max="3338" width="13.7109375" style="660" customWidth="1"/>
    <col min="3339" max="3339" width="10.140625" style="660" customWidth="1"/>
    <col min="3340" max="3340" width="4.42578125" style="660" customWidth="1"/>
    <col min="3341" max="3341" width="24" style="660" customWidth="1"/>
    <col min="3342" max="3342" width="13.140625" style="660" customWidth="1"/>
    <col min="3343" max="3343" width="13" style="660" customWidth="1"/>
    <col min="3344" max="3344" width="10.42578125" style="660" customWidth="1"/>
    <col min="3345" max="3580" width="9.140625" style="660"/>
    <col min="3581" max="3581" width="5" style="660" customWidth="1"/>
    <col min="3582" max="3582" width="17.7109375" style="660" customWidth="1"/>
    <col min="3583" max="3583" width="13.85546875" style="660" customWidth="1"/>
    <col min="3584" max="3584" width="13.140625" style="660" customWidth="1"/>
    <col min="3585" max="3585" width="12.28515625" style="660" customWidth="1"/>
    <col min="3586" max="3586" width="3" style="660" customWidth="1"/>
    <col min="3587" max="3587" width="20.28515625" style="660" customWidth="1"/>
    <col min="3588" max="3588" width="12.5703125" style="660" customWidth="1"/>
    <col min="3589" max="3589" width="11.7109375" style="660" customWidth="1"/>
    <col min="3590" max="3590" width="9.140625" style="660"/>
    <col min="3591" max="3591" width="2.85546875" style="660" customWidth="1"/>
    <col min="3592" max="3592" width="18.5703125" style="660" customWidth="1"/>
    <col min="3593" max="3593" width="14.42578125" style="660" customWidth="1"/>
    <col min="3594" max="3594" width="13.7109375" style="660" customWidth="1"/>
    <col min="3595" max="3595" width="10.140625" style="660" customWidth="1"/>
    <col min="3596" max="3596" width="4.42578125" style="660" customWidth="1"/>
    <col min="3597" max="3597" width="24" style="660" customWidth="1"/>
    <col min="3598" max="3598" width="13.140625" style="660" customWidth="1"/>
    <col min="3599" max="3599" width="13" style="660" customWidth="1"/>
    <col min="3600" max="3600" width="10.42578125" style="660" customWidth="1"/>
    <col min="3601" max="3836" width="9.140625" style="660"/>
    <col min="3837" max="3837" width="5" style="660" customWidth="1"/>
    <col min="3838" max="3838" width="17.7109375" style="660" customWidth="1"/>
    <col min="3839" max="3839" width="13.85546875" style="660" customWidth="1"/>
    <col min="3840" max="3840" width="13.140625" style="660" customWidth="1"/>
    <col min="3841" max="3841" width="12.28515625" style="660" customWidth="1"/>
    <col min="3842" max="3842" width="3" style="660" customWidth="1"/>
    <col min="3843" max="3843" width="20.28515625" style="660" customWidth="1"/>
    <col min="3844" max="3844" width="12.5703125" style="660" customWidth="1"/>
    <col min="3845" max="3845" width="11.7109375" style="660" customWidth="1"/>
    <col min="3846" max="3846" width="9.140625" style="660"/>
    <col min="3847" max="3847" width="2.85546875" style="660" customWidth="1"/>
    <col min="3848" max="3848" width="18.5703125" style="660" customWidth="1"/>
    <col min="3849" max="3849" width="14.42578125" style="660" customWidth="1"/>
    <col min="3850" max="3850" width="13.7109375" style="660" customWidth="1"/>
    <col min="3851" max="3851" width="10.140625" style="660" customWidth="1"/>
    <col min="3852" max="3852" width="4.42578125" style="660" customWidth="1"/>
    <col min="3853" max="3853" width="24" style="660" customWidth="1"/>
    <col min="3854" max="3854" width="13.140625" style="660" customWidth="1"/>
    <col min="3855" max="3855" width="13" style="660" customWidth="1"/>
    <col min="3856" max="3856" width="10.42578125" style="660" customWidth="1"/>
    <col min="3857" max="4092" width="9.140625" style="660"/>
    <col min="4093" max="4093" width="5" style="660" customWidth="1"/>
    <col min="4094" max="4094" width="17.7109375" style="660" customWidth="1"/>
    <col min="4095" max="4095" width="13.85546875" style="660" customWidth="1"/>
    <col min="4096" max="4096" width="13.140625" style="660" customWidth="1"/>
    <col min="4097" max="4097" width="12.28515625" style="660" customWidth="1"/>
    <col min="4098" max="4098" width="3" style="660" customWidth="1"/>
    <col min="4099" max="4099" width="20.28515625" style="660" customWidth="1"/>
    <col min="4100" max="4100" width="12.5703125" style="660" customWidth="1"/>
    <col min="4101" max="4101" width="11.7109375" style="660" customWidth="1"/>
    <col min="4102" max="4102" width="9.140625" style="660"/>
    <col min="4103" max="4103" width="2.85546875" style="660" customWidth="1"/>
    <col min="4104" max="4104" width="18.5703125" style="660" customWidth="1"/>
    <col min="4105" max="4105" width="14.42578125" style="660" customWidth="1"/>
    <col min="4106" max="4106" width="13.7109375" style="660" customWidth="1"/>
    <col min="4107" max="4107" width="10.140625" style="660" customWidth="1"/>
    <col min="4108" max="4108" width="4.42578125" style="660" customWidth="1"/>
    <col min="4109" max="4109" width="24" style="660" customWidth="1"/>
    <col min="4110" max="4110" width="13.140625" style="660" customWidth="1"/>
    <col min="4111" max="4111" width="13" style="660" customWidth="1"/>
    <col min="4112" max="4112" width="10.42578125" style="660" customWidth="1"/>
    <col min="4113" max="4348" width="9.140625" style="660"/>
    <col min="4349" max="4349" width="5" style="660" customWidth="1"/>
    <col min="4350" max="4350" width="17.7109375" style="660" customWidth="1"/>
    <col min="4351" max="4351" width="13.85546875" style="660" customWidth="1"/>
    <col min="4352" max="4352" width="13.140625" style="660" customWidth="1"/>
    <col min="4353" max="4353" width="12.28515625" style="660" customWidth="1"/>
    <col min="4354" max="4354" width="3" style="660" customWidth="1"/>
    <col min="4355" max="4355" width="20.28515625" style="660" customWidth="1"/>
    <col min="4356" max="4356" width="12.5703125" style="660" customWidth="1"/>
    <col min="4357" max="4357" width="11.7109375" style="660" customWidth="1"/>
    <col min="4358" max="4358" width="9.140625" style="660"/>
    <col min="4359" max="4359" width="2.85546875" style="660" customWidth="1"/>
    <col min="4360" max="4360" width="18.5703125" style="660" customWidth="1"/>
    <col min="4361" max="4361" width="14.42578125" style="660" customWidth="1"/>
    <col min="4362" max="4362" width="13.7109375" style="660" customWidth="1"/>
    <col min="4363" max="4363" width="10.140625" style="660" customWidth="1"/>
    <col min="4364" max="4364" width="4.42578125" style="660" customWidth="1"/>
    <col min="4365" max="4365" width="24" style="660" customWidth="1"/>
    <col min="4366" max="4366" width="13.140625" style="660" customWidth="1"/>
    <col min="4367" max="4367" width="13" style="660" customWidth="1"/>
    <col min="4368" max="4368" width="10.42578125" style="660" customWidth="1"/>
    <col min="4369" max="4604" width="9.140625" style="660"/>
    <col min="4605" max="4605" width="5" style="660" customWidth="1"/>
    <col min="4606" max="4606" width="17.7109375" style="660" customWidth="1"/>
    <col min="4607" max="4607" width="13.85546875" style="660" customWidth="1"/>
    <col min="4608" max="4608" width="13.140625" style="660" customWidth="1"/>
    <col min="4609" max="4609" width="12.28515625" style="660" customWidth="1"/>
    <col min="4610" max="4610" width="3" style="660" customWidth="1"/>
    <col min="4611" max="4611" width="20.28515625" style="660" customWidth="1"/>
    <col min="4612" max="4612" width="12.5703125" style="660" customWidth="1"/>
    <col min="4613" max="4613" width="11.7109375" style="660" customWidth="1"/>
    <col min="4614" max="4614" width="9.140625" style="660"/>
    <col min="4615" max="4615" width="2.85546875" style="660" customWidth="1"/>
    <col min="4616" max="4616" width="18.5703125" style="660" customWidth="1"/>
    <col min="4617" max="4617" width="14.42578125" style="660" customWidth="1"/>
    <col min="4618" max="4618" width="13.7109375" style="660" customWidth="1"/>
    <col min="4619" max="4619" width="10.140625" style="660" customWidth="1"/>
    <col min="4620" max="4620" width="4.42578125" style="660" customWidth="1"/>
    <col min="4621" max="4621" width="24" style="660" customWidth="1"/>
    <col min="4622" max="4622" width="13.140625" style="660" customWidth="1"/>
    <col min="4623" max="4623" width="13" style="660" customWidth="1"/>
    <col min="4624" max="4624" width="10.42578125" style="660" customWidth="1"/>
    <col min="4625" max="4860" width="9.140625" style="660"/>
    <col min="4861" max="4861" width="5" style="660" customWidth="1"/>
    <col min="4862" max="4862" width="17.7109375" style="660" customWidth="1"/>
    <col min="4863" max="4863" width="13.85546875" style="660" customWidth="1"/>
    <col min="4864" max="4864" width="13.140625" style="660" customWidth="1"/>
    <col min="4865" max="4865" width="12.28515625" style="660" customWidth="1"/>
    <col min="4866" max="4866" width="3" style="660" customWidth="1"/>
    <col min="4867" max="4867" width="20.28515625" style="660" customWidth="1"/>
    <col min="4868" max="4868" width="12.5703125" style="660" customWidth="1"/>
    <col min="4869" max="4869" width="11.7109375" style="660" customWidth="1"/>
    <col min="4870" max="4870" width="9.140625" style="660"/>
    <col min="4871" max="4871" width="2.85546875" style="660" customWidth="1"/>
    <col min="4872" max="4872" width="18.5703125" style="660" customWidth="1"/>
    <col min="4873" max="4873" width="14.42578125" style="660" customWidth="1"/>
    <col min="4874" max="4874" width="13.7109375" style="660" customWidth="1"/>
    <col min="4875" max="4875" width="10.140625" style="660" customWidth="1"/>
    <col min="4876" max="4876" width="4.42578125" style="660" customWidth="1"/>
    <col min="4877" max="4877" width="24" style="660" customWidth="1"/>
    <col min="4878" max="4878" width="13.140625" style="660" customWidth="1"/>
    <col min="4879" max="4879" width="13" style="660" customWidth="1"/>
    <col min="4880" max="4880" width="10.42578125" style="660" customWidth="1"/>
    <col min="4881" max="5116" width="9.140625" style="660"/>
    <col min="5117" max="5117" width="5" style="660" customWidth="1"/>
    <col min="5118" max="5118" width="17.7109375" style="660" customWidth="1"/>
    <col min="5119" max="5119" width="13.85546875" style="660" customWidth="1"/>
    <col min="5120" max="5120" width="13.140625" style="660" customWidth="1"/>
    <col min="5121" max="5121" width="12.28515625" style="660" customWidth="1"/>
    <col min="5122" max="5122" width="3" style="660" customWidth="1"/>
    <col min="5123" max="5123" width="20.28515625" style="660" customWidth="1"/>
    <col min="5124" max="5124" width="12.5703125" style="660" customWidth="1"/>
    <col min="5125" max="5125" width="11.7109375" style="660" customWidth="1"/>
    <col min="5126" max="5126" width="9.140625" style="660"/>
    <col min="5127" max="5127" width="2.85546875" style="660" customWidth="1"/>
    <col min="5128" max="5128" width="18.5703125" style="660" customWidth="1"/>
    <col min="5129" max="5129" width="14.42578125" style="660" customWidth="1"/>
    <col min="5130" max="5130" width="13.7109375" style="660" customWidth="1"/>
    <col min="5131" max="5131" width="10.140625" style="660" customWidth="1"/>
    <col min="5132" max="5132" width="4.42578125" style="660" customWidth="1"/>
    <col min="5133" max="5133" width="24" style="660" customWidth="1"/>
    <col min="5134" max="5134" width="13.140625" style="660" customWidth="1"/>
    <col min="5135" max="5135" width="13" style="660" customWidth="1"/>
    <col min="5136" max="5136" width="10.42578125" style="660" customWidth="1"/>
    <col min="5137" max="5372" width="9.140625" style="660"/>
    <col min="5373" max="5373" width="5" style="660" customWidth="1"/>
    <col min="5374" max="5374" width="17.7109375" style="660" customWidth="1"/>
    <col min="5375" max="5375" width="13.85546875" style="660" customWidth="1"/>
    <col min="5376" max="5376" width="13.140625" style="660" customWidth="1"/>
    <col min="5377" max="5377" width="12.28515625" style="660" customWidth="1"/>
    <col min="5378" max="5378" width="3" style="660" customWidth="1"/>
    <col min="5379" max="5379" width="20.28515625" style="660" customWidth="1"/>
    <col min="5380" max="5380" width="12.5703125" style="660" customWidth="1"/>
    <col min="5381" max="5381" width="11.7109375" style="660" customWidth="1"/>
    <col min="5382" max="5382" width="9.140625" style="660"/>
    <col min="5383" max="5383" width="2.85546875" style="660" customWidth="1"/>
    <col min="5384" max="5384" width="18.5703125" style="660" customWidth="1"/>
    <col min="5385" max="5385" width="14.42578125" style="660" customWidth="1"/>
    <col min="5386" max="5386" width="13.7109375" style="660" customWidth="1"/>
    <col min="5387" max="5387" width="10.140625" style="660" customWidth="1"/>
    <col min="5388" max="5388" width="4.42578125" style="660" customWidth="1"/>
    <col min="5389" max="5389" width="24" style="660" customWidth="1"/>
    <col min="5390" max="5390" width="13.140625" style="660" customWidth="1"/>
    <col min="5391" max="5391" width="13" style="660" customWidth="1"/>
    <col min="5392" max="5392" width="10.42578125" style="660" customWidth="1"/>
    <col min="5393" max="5628" width="9.140625" style="660"/>
    <col min="5629" max="5629" width="5" style="660" customWidth="1"/>
    <col min="5630" max="5630" width="17.7109375" style="660" customWidth="1"/>
    <col min="5631" max="5631" width="13.85546875" style="660" customWidth="1"/>
    <col min="5632" max="5632" width="13.140625" style="660" customWidth="1"/>
    <col min="5633" max="5633" width="12.28515625" style="660" customWidth="1"/>
    <col min="5634" max="5634" width="3" style="660" customWidth="1"/>
    <col min="5635" max="5635" width="20.28515625" style="660" customWidth="1"/>
    <col min="5636" max="5636" width="12.5703125" style="660" customWidth="1"/>
    <col min="5637" max="5637" width="11.7109375" style="660" customWidth="1"/>
    <col min="5638" max="5638" width="9.140625" style="660"/>
    <col min="5639" max="5639" width="2.85546875" style="660" customWidth="1"/>
    <col min="5640" max="5640" width="18.5703125" style="660" customWidth="1"/>
    <col min="5641" max="5641" width="14.42578125" style="660" customWidth="1"/>
    <col min="5642" max="5642" width="13.7109375" style="660" customWidth="1"/>
    <col min="5643" max="5643" width="10.140625" style="660" customWidth="1"/>
    <col min="5644" max="5644" width="4.42578125" style="660" customWidth="1"/>
    <col min="5645" max="5645" width="24" style="660" customWidth="1"/>
    <col min="5646" max="5646" width="13.140625" style="660" customWidth="1"/>
    <col min="5647" max="5647" width="13" style="660" customWidth="1"/>
    <col min="5648" max="5648" width="10.42578125" style="660" customWidth="1"/>
    <col min="5649" max="5884" width="9.140625" style="660"/>
    <col min="5885" max="5885" width="5" style="660" customWidth="1"/>
    <col min="5886" max="5886" width="17.7109375" style="660" customWidth="1"/>
    <col min="5887" max="5887" width="13.85546875" style="660" customWidth="1"/>
    <col min="5888" max="5888" width="13.140625" style="660" customWidth="1"/>
    <col min="5889" max="5889" width="12.28515625" style="660" customWidth="1"/>
    <col min="5890" max="5890" width="3" style="660" customWidth="1"/>
    <col min="5891" max="5891" width="20.28515625" style="660" customWidth="1"/>
    <col min="5892" max="5892" width="12.5703125" style="660" customWidth="1"/>
    <col min="5893" max="5893" width="11.7109375" style="660" customWidth="1"/>
    <col min="5894" max="5894" width="9.140625" style="660"/>
    <col min="5895" max="5895" width="2.85546875" style="660" customWidth="1"/>
    <col min="5896" max="5896" width="18.5703125" style="660" customWidth="1"/>
    <col min="5897" max="5897" width="14.42578125" style="660" customWidth="1"/>
    <col min="5898" max="5898" width="13.7109375" style="660" customWidth="1"/>
    <col min="5899" max="5899" width="10.140625" style="660" customWidth="1"/>
    <col min="5900" max="5900" width="4.42578125" style="660" customWidth="1"/>
    <col min="5901" max="5901" width="24" style="660" customWidth="1"/>
    <col min="5902" max="5902" width="13.140625" style="660" customWidth="1"/>
    <col min="5903" max="5903" width="13" style="660" customWidth="1"/>
    <col min="5904" max="5904" width="10.42578125" style="660" customWidth="1"/>
    <col min="5905" max="6140" width="9.140625" style="660"/>
    <col min="6141" max="6141" width="5" style="660" customWidth="1"/>
    <col min="6142" max="6142" width="17.7109375" style="660" customWidth="1"/>
    <col min="6143" max="6143" width="13.85546875" style="660" customWidth="1"/>
    <col min="6144" max="6144" width="13.140625" style="660" customWidth="1"/>
    <col min="6145" max="6145" width="12.28515625" style="660" customWidth="1"/>
    <col min="6146" max="6146" width="3" style="660" customWidth="1"/>
    <col min="6147" max="6147" width="20.28515625" style="660" customWidth="1"/>
    <col min="6148" max="6148" width="12.5703125" style="660" customWidth="1"/>
    <col min="6149" max="6149" width="11.7109375" style="660" customWidth="1"/>
    <col min="6150" max="6150" width="9.140625" style="660"/>
    <col min="6151" max="6151" width="2.85546875" style="660" customWidth="1"/>
    <col min="6152" max="6152" width="18.5703125" style="660" customWidth="1"/>
    <col min="6153" max="6153" width="14.42578125" style="660" customWidth="1"/>
    <col min="6154" max="6154" width="13.7109375" style="660" customWidth="1"/>
    <col min="6155" max="6155" width="10.140625" style="660" customWidth="1"/>
    <col min="6156" max="6156" width="4.42578125" style="660" customWidth="1"/>
    <col min="6157" max="6157" width="24" style="660" customWidth="1"/>
    <col min="6158" max="6158" width="13.140625" style="660" customWidth="1"/>
    <col min="6159" max="6159" width="13" style="660" customWidth="1"/>
    <col min="6160" max="6160" width="10.42578125" style="660" customWidth="1"/>
    <col min="6161" max="6396" width="9.140625" style="660"/>
    <col min="6397" max="6397" width="5" style="660" customWidth="1"/>
    <col min="6398" max="6398" width="17.7109375" style="660" customWidth="1"/>
    <col min="6399" max="6399" width="13.85546875" style="660" customWidth="1"/>
    <col min="6400" max="6400" width="13.140625" style="660" customWidth="1"/>
    <col min="6401" max="6401" width="12.28515625" style="660" customWidth="1"/>
    <col min="6402" max="6402" width="3" style="660" customWidth="1"/>
    <col min="6403" max="6403" width="20.28515625" style="660" customWidth="1"/>
    <col min="6404" max="6404" width="12.5703125" style="660" customWidth="1"/>
    <col min="6405" max="6405" width="11.7109375" style="660" customWidth="1"/>
    <col min="6406" max="6406" width="9.140625" style="660"/>
    <col min="6407" max="6407" width="2.85546875" style="660" customWidth="1"/>
    <col min="6408" max="6408" width="18.5703125" style="660" customWidth="1"/>
    <col min="6409" max="6409" width="14.42578125" style="660" customWidth="1"/>
    <col min="6410" max="6410" width="13.7109375" style="660" customWidth="1"/>
    <col min="6411" max="6411" width="10.140625" style="660" customWidth="1"/>
    <col min="6412" max="6412" width="4.42578125" style="660" customWidth="1"/>
    <col min="6413" max="6413" width="24" style="660" customWidth="1"/>
    <col min="6414" max="6414" width="13.140625" style="660" customWidth="1"/>
    <col min="6415" max="6415" width="13" style="660" customWidth="1"/>
    <col min="6416" max="6416" width="10.42578125" style="660" customWidth="1"/>
    <col min="6417" max="6652" width="9.140625" style="660"/>
    <col min="6653" max="6653" width="5" style="660" customWidth="1"/>
    <col min="6654" max="6654" width="17.7109375" style="660" customWidth="1"/>
    <col min="6655" max="6655" width="13.85546875" style="660" customWidth="1"/>
    <col min="6656" max="6656" width="13.140625" style="660" customWidth="1"/>
    <col min="6657" max="6657" width="12.28515625" style="660" customWidth="1"/>
    <col min="6658" max="6658" width="3" style="660" customWidth="1"/>
    <col min="6659" max="6659" width="20.28515625" style="660" customWidth="1"/>
    <col min="6660" max="6660" width="12.5703125" style="660" customWidth="1"/>
    <col min="6661" max="6661" width="11.7109375" style="660" customWidth="1"/>
    <col min="6662" max="6662" width="9.140625" style="660"/>
    <col min="6663" max="6663" width="2.85546875" style="660" customWidth="1"/>
    <col min="6664" max="6664" width="18.5703125" style="660" customWidth="1"/>
    <col min="6665" max="6665" width="14.42578125" style="660" customWidth="1"/>
    <col min="6666" max="6666" width="13.7109375" style="660" customWidth="1"/>
    <col min="6667" max="6667" width="10.140625" style="660" customWidth="1"/>
    <col min="6668" max="6668" width="4.42578125" style="660" customWidth="1"/>
    <col min="6669" max="6669" width="24" style="660" customWidth="1"/>
    <col min="6670" max="6670" width="13.140625" style="660" customWidth="1"/>
    <col min="6671" max="6671" width="13" style="660" customWidth="1"/>
    <col min="6672" max="6672" width="10.42578125" style="660" customWidth="1"/>
    <col min="6673" max="6908" width="9.140625" style="660"/>
    <col min="6909" max="6909" width="5" style="660" customWidth="1"/>
    <col min="6910" max="6910" width="17.7109375" style="660" customWidth="1"/>
    <col min="6911" max="6911" width="13.85546875" style="660" customWidth="1"/>
    <col min="6912" max="6912" width="13.140625" style="660" customWidth="1"/>
    <col min="6913" max="6913" width="12.28515625" style="660" customWidth="1"/>
    <col min="6914" max="6914" width="3" style="660" customWidth="1"/>
    <col min="6915" max="6915" width="20.28515625" style="660" customWidth="1"/>
    <col min="6916" max="6916" width="12.5703125" style="660" customWidth="1"/>
    <col min="6917" max="6917" width="11.7109375" style="660" customWidth="1"/>
    <col min="6918" max="6918" width="9.140625" style="660"/>
    <col min="6919" max="6919" width="2.85546875" style="660" customWidth="1"/>
    <col min="6920" max="6920" width="18.5703125" style="660" customWidth="1"/>
    <col min="6921" max="6921" width="14.42578125" style="660" customWidth="1"/>
    <col min="6922" max="6922" width="13.7109375" style="660" customWidth="1"/>
    <col min="6923" max="6923" width="10.140625" style="660" customWidth="1"/>
    <col min="6924" max="6924" width="4.42578125" style="660" customWidth="1"/>
    <col min="6925" max="6925" width="24" style="660" customWidth="1"/>
    <col min="6926" max="6926" width="13.140625" style="660" customWidth="1"/>
    <col min="6927" max="6927" width="13" style="660" customWidth="1"/>
    <col min="6928" max="6928" width="10.42578125" style="660" customWidth="1"/>
    <col min="6929" max="7164" width="9.140625" style="660"/>
    <col min="7165" max="7165" width="5" style="660" customWidth="1"/>
    <col min="7166" max="7166" width="17.7109375" style="660" customWidth="1"/>
    <col min="7167" max="7167" width="13.85546875" style="660" customWidth="1"/>
    <col min="7168" max="7168" width="13.140625" style="660" customWidth="1"/>
    <col min="7169" max="7169" width="12.28515625" style="660" customWidth="1"/>
    <col min="7170" max="7170" width="3" style="660" customWidth="1"/>
    <col min="7171" max="7171" width="20.28515625" style="660" customWidth="1"/>
    <col min="7172" max="7172" width="12.5703125" style="660" customWidth="1"/>
    <col min="7173" max="7173" width="11.7109375" style="660" customWidth="1"/>
    <col min="7174" max="7174" width="9.140625" style="660"/>
    <col min="7175" max="7175" width="2.85546875" style="660" customWidth="1"/>
    <col min="7176" max="7176" width="18.5703125" style="660" customWidth="1"/>
    <col min="7177" max="7177" width="14.42578125" style="660" customWidth="1"/>
    <col min="7178" max="7178" width="13.7109375" style="660" customWidth="1"/>
    <col min="7179" max="7179" width="10.140625" style="660" customWidth="1"/>
    <col min="7180" max="7180" width="4.42578125" style="660" customWidth="1"/>
    <col min="7181" max="7181" width="24" style="660" customWidth="1"/>
    <col min="7182" max="7182" width="13.140625" style="660" customWidth="1"/>
    <col min="7183" max="7183" width="13" style="660" customWidth="1"/>
    <col min="7184" max="7184" width="10.42578125" style="660" customWidth="1"/>
    <col min="7185" max="7420" width="9.140625" style="660"/>
    <col min="7421" max="7421" width="5" style="660" customWidth="1"/>
    <col min="7422" max="7422" width="17.7109375" style="660" customWidth="1"/>
    <col min="7423" max="7423" width="13.85546875" style="660" customWidth="1"/>
    <col min="7424" max="7424" width="13.140625" style="660" customWidth="1"/>
    <col min="7425" max="7425" width="12.28515625" style="660" customWidth="1"/>
    <col min="7426" max="7426" width="3" style="660" customWidth="1"/>
    <col min="7427" max="7427" width="20.28515625" style="660" customWidth="1"/>
    <col min="7428" max="7428" width="12.5703125" style="660" customWidth="1"/>
    <col min="7429" max="7429" width="11.7109375" style="660" customWidth="1"/>
    <col min="7430" max="7430" width="9.140625" style="660"/>
    <col min="7431" max="7431" width="2.85546875" style="660" customWidth="1"/>
    <col min="7432" max="7432" width="18.5703125" style="660" customWidth="1"/>
    <col min="7433" max="7433" width="14.42578125" style="660" customWidth="1"/>
    <col min="7434" max="7434" width="13.7109375" style="660" customWidth="1"/>
    <col min="7435" max="7435" width="10.140625" style="660" customWidth="1"/>
    <col min="7436" max="7436" width="4.42578125" style="660" customWidth="1"/>
    <col min="7437" max="7437" width="24" style="660" customWidth="1"/>
    <col min="7438" max="7438" width="13.140625" style="660" customWidth="1"/>
    <col min="7439" max="7439" width="13" style="660" customWidth="1"/>
    <col min="7440" max="7440" width="10.42578125" style="660" customWidth="1"/>
    <col min="7441" max="7676" width="9.140625" style="660"/>
    <col min="7677" max="7677" width="5" style="660" customWidth="1"/>
    <col min="7678" max="7678" width="17.7109375" style="660" customWidth="1"/>
    <col min="7679" max="7679" width="13.85546875" style="660" customWidth="1"/>
    <col min="7680" max="7680" width="13.140625" style="660" customWidth="1"/>
    <col min="7681" max="7681" width="12.28515625" style="660" customWidth="1"/>
    <col min="7682" max="7682" width="3" style="660" customWidth="1"/>
    <col min="7683" max="7683" width="20.28515625" style="660" customWidth="1"/>
    <col min="7684" max="7684" width="12.5703125" style="660" customWidth="1"/>
    <col min="7685" max="7685" width="11.7109375" style="660" customWidth="1"/>
    <col min="7686" max="7686" width="9.140625" style="660"/>
    <col min="7687" max="7687" width="2.85546875" style="660" customWidth="1"/>
    <col min="7688" max="7688" width="18.5703125" style="660" customWidth="1"/>
    <col min="7689" max="7689" width="14.42578125" style="660" customWidth="1"/>
    <col min="7690" max="7690" width="13.7109375" style="660" customWidth="1"/>
    <col min="7691" max="7691" width="10.140625" style="660" customWidth="1"/>
    <col min="7692" max="7692" width="4.42578125" style="660" customWidth="1"/>
    <col min="7693" max="7693" width="24" style="660" customWidth="1"/>
    <col min="7694" max="7694" width="13.140625" style="660" customWidth="1"/>
    <col min="7695" max="7695" width="13" style="660" customWidth="1"/>
    <col min="7696" max="7696" width="10.42578125" style="660" customWidth="1"/>
    <col min="7697" max="7932" width="9.140625" style="660"/>
    <col min="7933" max="7933" width="5" style="660" customWidth="1"/>
    <col min="7934" max="7934" width="17.7109375" style="660" customWidth="1"/>
    <col min="7935" max="7935" width="13.85546875" style="660" customWidth="1"/>
    <col min="7936" max="7936" width="13.140625" style="660" customWidth="1"/>
    <col min="7937" max="7937" width="12.28515625" style="660" customWidth="1"/>
    <col min="7938" max="7938" width="3" style="660" customWidth="1"/>
    <col min="7939" max="7939" width="20.28515625" style="660" customWidth="1"/>
    <col min="7940" max="7940" width="12.5703125" style="660" customWidth="1"/>
    <col min="7941" max="7941" width="11.7109375" style="660" customWidth="1"/>
    <col min="7942" max="7942" width="9.140625" style="660"/>
    <col min="7943" max="7943" width="2.85546875" style="660" customWidth="1"/>
    <col min="7944" max="7944" width="18.5703125" style="660" customWidth="1"/>
    <col min="7945" max="7945" width="14.42578125" style="660" customWidth="1"/>
    <col min="7946" max="7946" width="13.7109375" style="660" customWidth="1"/>
    <col min="7947" max="7947" width="10.140625" style="660" customWidth="1"/>
    <col min="7948" max="7948" width="4.42578125" style="660" customWidth="1"/>
    <col min="7949" max="7949" width="24" style="660" customWidth="1"/>
    <col min="7950" max="7950" width="13.140625" style="660" customWidth="1"/>
    <col min="7951" max="7951" width="13" style="660" customWidth="1"/>
    <col min="7952" max="7952" width="10.42578125" style="660" customWidth="1"/>
    <col min="7953" max="8188" width="9.140625" style="660"/>
    <col min="8189" max="8189" width="5" style="660" customWidth="1"/>
    <col min="8190" max="8190" width="17.7109375" style="660" customWidth="1"/>
    <col min="8191" max="8191" width="13.85546875" style="660" customWidth="1"/>
    <col min="8192" max="8192" width="13.140625" style="660" customWidth="1"/>
    <col min="8193" max="8193" width="12.28515625" style="660" customWidth="1"/>
    <col min="8194" max="8194" width="3" style="660" customWidth="1"/>
    <col min="8195" max="8195" width="20.28515625" style="660" customWidth="1"/>
    <col min="8196" max="8196" width="12.5703125" style="660" customWidth="1"/>
    <col min="8197" max="8197" width="11.7109375" style="660" customWidth="1"/>
    <col min="8198" max="8198" width="9.140625" style="660"/>
    <col min="8199" max="8199" width="2.85546875" style="660" customWidth="1"/>
    <col min="8200" max="8200" width="18.5703125" style="660" customWidth="1"/>
    <col min="8201" max="8201" width="14.42578125" style="660" customWidth="1"/>
    <col min="8202" max="8202" width="13.7109375" style="660" customWidth="1"/>
    <col min="8203" max="8203" width="10.140625" style="660" customWidth="1"/>
    <col min="8204" max="8204" width="4.42578125" style="660" customWidth="1"/>
    <col min="8205" max="8205" width="24" style="660" customWidth="1"/>
    <col min="8206" max="8206" width="13.140625" style="660" customWidth="1"/>
    <col min="8207" max="8207" width="13" style="660" customWidth="1"/>
    <col min="8208" max="8208" width="10.42578125" style="660" customWidth="1"/>
    <col min="8209" max="8444" width="9.140625" style="660"/>
    <col min="8445" max="8445" width="5" style="660" customWidth="1"/>
    <col min="8446" max="8446" width="17.7109375" style="660" customWidth="1"/>
    <col min="8447" max="8447" width="13.85546875" style="660" customWidth="1"/>
    <col min="8448" max="8448" width="13.140625" style="660" customWidth="1"/>
    <col min="8449" max="8449" width="12.28515625" style="660" customWidth="1"/>
    <col min="8450" max="8450" width="3" style="660" customWidth="1"/>
    <col min="8451" max="8451" width="20.28515625" style="660" customWidth="1"/>
    <col min="8452" max="8452" width="12.5703125" style="660" customWidth="1"/>
    <col min="8453" max="8453" width="11.7109375" style="660" customWidth="1"/>
    <col min="8454" max="8454" width="9.140625" style="660"/>
    <col min="8455" max="8455" width="2.85546875" style="660" customWidth="1"/>
    <col min="8456" max="8456" width="18.5703125" style="660" customWidth="1"/>
    <col min="8457" max="8457" width="14.42578125" style="660" customWidth="1"/>
    <col min="8458" max="8458" width="13.7109375" style="660" customWidth="1"/>
    <col min="8459" max="8459" width="10.140625" style="660" customWidth="1"/>
    <col min="8460" max="8460" width="4.42578125" style="660" customWidth="1"/>
    <col min="8461" max="8461" width="24" style="660" customWidth="1"/>
    <col min="8462" max="8462" width="13.140625" style="660" customWidth="1"/>
    <col min="8463" max="8463" width="13" style="660" customWidth="1"/>
    <col min="8464" max="8464" width="10.42578125" style="660" customWidth="1"/>
    <col min="8465" max="8700" width="9.140625" style="660"/>
    <col min="8701" max="8701" width="5" style="660" customWidth="1"/>
    <col min="8702" max="8702" width="17.7109375" style="660" customWidth="1"/>
    <col min="8703" max="8703" width="13.85546875" style="660" customWidth="1"/>
    <col min="8704" max="8704" width="13.140625" style="660" customWidth="1"/>
    <col min="8705" max="8705" width="12.28515625" style="660" customWidth="1"/>
    <col min="8706" max="8706" width="3" style="660" customWidth="1"/>
    <col min="8707" max="8707" width="20.28515625" style="660" customWidth="1"/>
    <col min="8708" max="8708" width="12.5703125" style="660" customWidth="1"/>
    <col min="8709" max="8709" width="11.7109375" style="660" customWidth="1"/>
    <col min="8710" max="8710" width="9.140625" style="660"/>
    <col min="8711" max="8711" width="2.85546875" style="660" customWidth="1"/>
    <col min="8712" max="8712" width="18.5703125" style="660" customWidth="1"/>
    <col min="8713" max="8713" width="14.42578125" style="660" customWidth="1"/>
    <col min="8714" max="8714" width="13.7109375" style="660" customWidth="1"/>
    <col min="8715" max="8715" width="10.140625" style="660" customWidth="1"/>
    <col min="8716" max="8716" width="4.42578125" style="660" customWidth="1"/>
    <col min="8717" max="8717" width="24" style="660" customWidth="1"/>
    <col min="8718" max="8718" width="13.140625" style="660" customWidth="1"/>
    <col min="8719" max="8719" width="13" style="660" customWidth="1"/>
    <col min="8720" max="8720" width="10.42578125" style="660" customWidth="1"/>
    <col min="8721" max="8956" width="9.140625" style="660"/>
    <col min="8957" max="8957" width="5" style="660" customWidth="1"/>
    <col min="8958" max="8958" width="17.7109375" style="660" customWidth="1"/>
    <col min="8959" max="8959" width="13.85546875" style="660" customWidth="1"/>
    <col min="8960" max="8960" width="13.140625" style="660" customWidth="1"/>
    <col min="8961" max="8961" width="12.28515625" style="660" customWidth="1"/>
    <col min="8962" max="8962" width="3" style="660" customWidth="1"/>
    <col min="8963" max="8963" width="20.28515625" style="660" customWidth="1"/>
    <col min="8964" max="8964" width="12.5703125" style="660" customWidth="1"/>
    <col min="8965" max="8965" width="11.7109375" style="660" customWidth="1"/>
    <col min="8966" max="8966" width="9.140625" style="660"/>
    <col min="8967" max="8967" width="2.85546875" style="660" customWidth="1"/>
    <col min="8968" max="8968" width="18.5703125" style="660" customWidth="1"/>
    <col min="8969" max="8969" width="14.42578125" style="660" customWidth="1"/>
    <col min="8970" max="8970" width="13.7109375" style="660" customWidth="1"/>
    <col min="8971" max="8971" width="10.140625" style="660" customWidth="1"/>
    <col min="8972" max="8972" width="4.42578125" style="660" customWidth="1"/>
    <col min="8973" max="8973" width="24" style="660" customWidth="1"/>
    <col min="8974" max="8974" width="13.140625" style="660" customWidth="1"/>
    <col min="8975" max="8975" width="13" style="660" customWidth="1"/>
    <col min="8976" max="8976" width="10.42578125" style="660" customWidth="1"/>
    <col min="8977" max="9212" width="9.140625" style="660"/>
    <col min="9213" max="9213" width="5" style="660" customWidth="1"/>
    <col min="9214" max="9214" width="17.7109375" style="660" customWidth="1"/>
    <col min="9215" max="9215" width="13.85546875" style="660" customWidth="1"/>
    <col min="9216" max="9216" width="13.140625" style="660" customWidth="1"/>
    <col min="9217" max="9217" width="12.28515625" style="660" customWidth="1"/>
    <col min="9218" max="9218" width="3" style="660" customWidth="1"/>
    <col min="9219" max="9219" width="20.28515625" style="660" customWidth="1"/>
    <col min="9220" max="9220" width="12.5703125" style="660" customWidth="1"/>
    <col min="9221" max="9221" width="11.7109375" style="660" customWidth="1"/>
    <col min="9222" max="9222" width="9.140625" style="660"/>
    <col min="9223" max="9223" width="2.85546875" style="660" customWidth="1"/>
    <col min="9224" max="9224" width="18.5703125" style="660" customWidth="1"/>
    <col min="9225" max="9225" width="14.42578125" style="660" customWidth="1"/>
    <col min="9226" max="9226" width="13.7109375" style="660" customWidth="1"/>
    <col min="9227" max="9227" width="10.140625" style="660" customWidth="1"/>
    <col min="9228" max="9228" width="4.42578125" style="660" customWidth="1"/>
    <col min="9229" max="9229" width="24" style="660" customWidth="1"/>
    <col min="9230" max="9230" width="13.140625" style="660" customWidth="1"/>
    <col min="9231" max="9231" width="13" style="660" customWidth="1"/>
    <col min="9232" max="9232" width="10.42578125" style="660" customWidth="1"/>
    <col min="9233" max="9468" width="9.140625" style="660"/>
    <col min="9469" max="9469" width="5" style="660" customWidth="1"/>
    <col min="9470" max="9470" width="17.7109375" style="660" customWidth="1"/>
    <col min="9471" max="9471" width="13.85546875" style="660" customWidth="1"/>
    <col min="9472" max="9472" width="13.140625" style="660" customWidth="1"/>
    <col min="9473" max="9473" width="12.28515625" style="660" customWidth="1"/>
    <col min="9474" max="9474" width="3" style="660" customWidth="1"/>
    <col min="9475" max="9475" width="20.28515625" style="660" customWidth="1"/>
    <col min="9476" max="9476" width="12.5703125" style="660" customWidth="1"/>
    <col min="9477" max="9477" width="11.7109375" style="660" customWidth="1"/>
    <col min="9478" max="9478" width="9.140625" style="660"/>
    <col min="9479" max="9479" width="2.85546875" style="660" customWidth="1"/>
    <col min="9480" max="9480" width="18.5703125" style="660" customWidth="1"/>
    <col min="9481" max="9481" width="14.42578125" style="660" customWidth="1"/>
    <col min="9482" max="9482" width="13.7109375" style="660" customWidth="1"/>
    <col min="9483" max="9483" width="10.140625" style="660" customWidth="1"/>
    <col min="9484" max="9484" width="4.42578125" style="660" customWidth="1"/>
    <col min="9485" max="9485" width="24" style="660" customWidth="1"/>
    <col min="9486" max="9486" width="13.140625" style="660" customWidth="1"/>
    <col min="9487" max="9487" width="13" style="660" customWidth="1"/>
    <col min="9488" max="9488" width="10.42578125" style="660" customWidth="1"/>
    <col min="9489" max="9724" width="9.140625" style="660"/>
    <col min="9725" max="9725" width="5" style="660" customWidth="1"/>
    <col min="9726" max="9726" width="17.7109375" style="660" customWidth="1"/>
    <col min="9727" max="9727" width="13.85546875" style="660" customWidth="1"/>
    <col min="9728" max="9728" width="13.140625" style="660" customWidth="1"/>
    <col min="9729" max="9729" width="12.28515625" style="660" customWidth="1"/>
    <col min="9730" max="9730" width="3" style="660" customWidth="1"/>
    <col min="9731" max="9731" width="20.28515625" style="660" customWidth="1"/>
    <col min="9732" max="9732" width="12.5703125" style="660" customWidth="1"/>
    <col min="9733" max="9733" width="11.7109375" style="660" customWidth="1"/>
    <col min="9734" max="9734" width="9.140625" style="660"/>
    <col min="9735" max="9735" width="2.85546875" style="660" customWidth="1"/>
    <col min="9736" max="9736" width="18.5703125" style="660" customWidth="1"/>
    <col min="9737" max="9737" width="14.42578125" style="660" customWidth="1"/>
    <col min="9738" max="9738" width="13.7109375" style="660" customWidth="1"/>
    <col min="9739" max="9739" width="10.140625" style="660" customWidth="1"/>
    <col min="9740" max="9740" width="4.42578125" style="660" customWidth="1"/>
    <col min="9741" max="9741" width="24" style="660" customWidth="1"/>
    <col min="9742" max="9742" width="13.140625" style="660" customWidth="1"/>
    <col min="9743" max="9743" width="13" style="660" customWidth="1"/>
    <col min="9744" max="9744" width="10.42578125" style="660" customWidth="1"/>
    <col min="9745" max="9980" width="9.140625" style="660"/>
    <col min="9981" max="9981" width="5" style="660" customWidth="1"/>
    <col min="9982" max="9982" width="17.7109375" style="660" customWidth="1"/>
    <col min="9983" max="9983" width="13.85546875" style="660" customWidth="1"/>
    <col min="9984" max="9984" width="13.140625" style="660" customWidth="1"/>
    <col min="9985" max="9985" width="12.28515625" style="660" customWidth="1"/>
    <col min="9986" max="9986" width="3" style="660" customWidth="1"/>
    <col min="9987" max="9987" width="20.28515625" style="660" customWidth="1"/>
    <col min="9988" max="9988" width="12.5703125" style="660" customWidth="1"/>
    <col min="9989" max="9989" width="11.7109375" style="660" customWidth="1"/>
    <col min="9990" max="9990" width="9.140625" style="660"/>
    <col min="9991" max="9991" width="2.85546875" style="660" customWidth="1"/>
    <col min="9992" max="9992" width="18.5703125" style="660" customWidth="1"/>
    <col min="9993" max="9993" width="14.42578125" style="660" customWidth="1"/>
    <col min="9994" max="9994" width="13.7109375" style="660" customWidth="1"/>
    <col min="9995" max="9995" width="10.140625" style="660" customWidth="1"/>
    <col min="9996" max="9996" width="4.42578125" style="660" customWidth="1"/>
    <col min="9997" max="9997" width="24" style="660" customWidth="1"/>
    <col min="9998" max="9998" width="13.140625" style="660" customWidth="1"/>
    <col min="9999" max="9999" width="13" style="660" customWidth="1"/>
    <col min="10000" max="10000" width="10.42578125" style="660" customWidth="1"/>
    <col min="10001" max="10236" width="9.140625" style="660"/>
    <col min="10237" max="10237" width="5" style="660" customWidth="1"/>
    <col min="10238" max="10238" width="17.7109375" style="660" customWidth="1"/>
    <col min="10239" max="10239" width="13.85546875" style="660" customWidth="1"/>
    <col min="10240" max="10240" width="13.140625" style="660" customWidth="1"/>
    <col min="10241" max="10241" width="12.28515625" style="660" customWidth="1"/>
    <col min="10242" max="10242" width="3" style="660" customWidth="1"/>
    <col min="10243" max="10243" width="20.28515625" style="660" customWidth="1"/>
    <col min="10244" max="10244" width="12.5703125" style="660" customWidth="1"/>
    <col min="10245" max="10245" width="11.7109375" style="660" customWidth="1"/>
    <col min="10246" max="10246" width="9.140625" style="660"/>
    <col min="10247" max="10247" width="2.85546875" style="660" customWidth="1"/>
    <col min="10248" max="10248" width="18.5703125" style="660" customWidth="1"/>
    <col min="10249" max="10249" width="14.42578125" style="660" customWidth="1"/>
    <col min="10250" max="10250" width="13.7109375" style="660" customWidth="1"/>
    <col min="10251" max="10251" width="10.140625" style="660" customWidth="1"/>
    <col min="10252" max="10252" width="4.42578125" style="660" customWidth="1"/>
    <col min="10253" max="10253" width="24" style="660" customWidth="1"/>
    <col min="10254" max="10254" width="13.140625" style="660" customWidth="1"/>
    <col min="10255" max="10255" width="13" style="660" customWidth="1"/>
    <col min="10256" max="10256" width="10.42578125" style="660" customWidth="1"/>
    <col min="10257" max="10492" width="9.140625" style="660"/>
    <col min="10493" max="10493" width="5" style="660" customWidth="1"/>
    <col min="10494" max="10494" width="17.7109375" style="660" customWidth="1"/>
    <col min="10495" max="10495" width="13.85546875" style="660" customWidth="1"/>
    <col min="10496" max="10496" width="13.140625" style="660" customWidth="1"/>
    <col min="10497" max="10497" width="12.28515625" style="660" customWidth="1"/>
    <col min="10498" max="10498" width="3" style="660" customWidth="1"/>
    <col min="10499" max="10499" width="20.28515625" style="660" customWidth="1"/>
    <col min="10500" max="10500" width="12.5703125" style="660" customWidth="1"/>
    <col min="10501" max="10501" width="11.7109375" style="660" customWidth="1"/>
    <col min="10502" max="10502" width="9.140625" style="660"/>
    <col min="10503" max="10503" width="2.85546875" style="660" customWidth="1"/>
    <col min="10504" max="10504" width="18.5703125" style="660" customWidth="1"/>
    <col min="10505" max="10505" width="14.42578125" style="660" customWidth="1"/>
    <col min="10506" max="10506" width="13.7109375" style="660" customWidth="1"/>
    <col min="10507" max="10507" width="10.140625" style="660" customWidth="1"/>
    <col min="10508" max="10508" width="4.42578125" style="660" customWidth="1"/>
    <col min="10509" max="10509" width="24" style="660" customWidth="1"/>
    <col min="10510" max="10510" width="13.140625" style="660" customWidth="1"/>
    <col min="10511" max="10511" width="13" style="660" customWidth="1"/>
    <col min="10512" max="10512" width="10.42578125" style="660" customWidth="1"/>
    <col min="10513" max="10748" width="9.140625" style="660"/>
    <col min="10749" max="10749" width="5" style="660" customWidth="1"/>
    <col min="10750" max="10750" width="17.7109375" style="660" customWidth="1"/>
    <col min="10751" max="10751" width="13.85546875" style="660" customWidth="1"/>
    <col min="10752" max="10752" width="13.140625" style="660" customWidth="1"/>
    <col min="10753" max="10753" width="12.28515625" style="660" customWidth="1"/>
    <col min="10754" max="10754" width="3" style="660" customWidth="1"/>
    <col min="10755" max="10755" width="20.28515625" style="660" customWidth="1"/>
    <col min="10756" max="10756" width="12.5703125" style="660" customWidth="1"/>
    <col min="10757" max="10757" width="11.7109375" style="660" customWidth="1"/>
    <col min="10758" max="10758" width="9.140625" style="660"/>
    <col min="10759" max="10759" width="2.85546875" style="660" customWidth="1"/>
    <col min="10760" max="10760" width="18.5703125" style="660" customWidth="1"/>
    <col min="10761" max="10761" width="14.42578125" style="660" customWidth="1"/>
    <col min="10762" max="10762" width="13.7109375" style="660" customWidth="1"/>
    <col min="10763" max="10763" width="10.140625" style="660" customWidth="1"/>
    <col min="10764" max="10764" width="4.42578125" style="660" customWidth="1"/>
    <col min="10765" max="10765" width="24" style="660" customWidth="1"/>
    <col min="10766" max="10766" width="13.140625" style="660" customWidth="1"/>
    <col min="10767" max="10767" width="13" style="660" customWidth="1"/>
    <col min="10768" max="10768" width="10.42578125" style="660" customWidth="1"/>
    <col min="10769" max="11004" width="9.140625" style="660"/>
    <col min="11005" max="11005" width="5" style="660" customWidth="1"/>
    <col min="11006" max="11006" width="17.7109375" style="660" customWidth="1"/>
    <col min="11007" max="11007" width="13.85546875" style="660" customWidth="1"/>
    <col min="11008" max="11008" width="13.140625" style="660" customWidth="1"/>
    <col min="11009" max="11009" width="12.28515625" style="660" customWidth="1"/>
    <col min="11010" max="11010" width="3" style="660" customWidth="1"/>
    <col min="11011" max="11011" width="20.28515625" style="660" customWidth="1"/>
    <col min="11012" max="11012" width="12.5703125" style="660" customWidth="1"/>
    <col min="11013" max="11013" width="11.7109375" style="660" customWidth="1"/>
    <col min="11014" max="11014" width="9.140625" style="660"/>
    <col min="11015" max="11015" width="2.85546875" style="660" customWidth="1"/>
    <col min="11016" max="11016" width="18.5703125" style="660" customWidth="1"/>
    <col min="11017" max="11017" width="14.42578125" style="660" customWidth="1"/>
    <col min="11018" max="11018" width="13.7109375" style="660" customWidth="1"/>
    <col min="11019" max="11019" width="10.140625" style="660" customWidth="1"/>
    <col min="11020" max="11020" width="4.42578125" style="660" customWidth="1"/>
    <col min="11021" max="11021" width="24" style="660" customWidth="1"/>
    <col min="11022" max="11022" width="13.140625" style="660" customWidth="1"/>
    <col min="11023" max="11023" width="13" style="660" customWidth="1"/>
    <col min="11024" max="11024" width="10.42578125" style="660" customWidth="1"/>
    <col min="11025" max="11260" width="9.140625" style="660"/>
    <col min="11261" max="11261" width="5" style="660" customWidth="1"/>
    <col min="11262" max="11262" width="17.7109375" style="660" customWidth="1"/>
    <col min="11263" max="11263" width="13.85546875" style="660" customWidth="1"/>
    <col min="11264" max="11264" width="13.140625" style="660" customWidth="1"/>
    <col min="11265" max="11265" width="12.28515625" style="660" customWidth="1"/>
    <col min="11266" max="11266" width="3" style="660" customWidth="1"/>
    <col min="11267" max="11267" width="20.28515625" style="660" customWidth="1"/>
    <col min="11268" max="11268" width="12.5703125" style="660" customWidth="1"/>
    <col min="11269" max="11269" width="11.7109375" style="660" customWidth="1"/>
    <col min="11270" max="11270" width="9.140625" style="660"/>
    <col min="11271" max="11271" width="2.85546875" style="660" customWidth="1"/>
    <col min="11272" max="11272" width="18.5703125" style="660" customWidth="1"/>
    <col min="11273" max="11273" width="14.42578125" style="660" customWidth="1"/>
    <col min="11274" max="11274" width="13.7109375" style="660" customWidth="1"/>
    <col min="11275" max="11275" width="10.140625" style="660" customWidth="1"/>
    <col min="11276" max="11276" width="4.42578125" style="660" customWidth="1"/>
    <col min="11277" max="11277" width="24" style="660" customWidth="1"/>
    <col min="11278" max="11278" width="13.140625" style="660" customWidth="1"/>
    <col min="11279" max="11279" width="13" style="660" customWidth="1"/>
    <col min="11280" max="11280" width="10.42578125" style="660" customWidth="1"/>
    <col min="11281" max="11516" width="9.140625" style="660"/>
    <col min="11517" max="11517" width="5" style="660" customWidth="1"/>
    <col min="11518" max="11518" width="17.7109375" style="660" customWidth="1"/>
    <col min="11519" max="11519" width="13.85546875" style="660" customWidth="1"/>
    <col min="11520" max="11520" width="13.140625" style="660" customWidth="1"/>
    <col min="11521" max="11521" width="12.28515625" style="660" customWidth="1"/>
    <col min="11522" max="11522" width="3" style="660" customWidth="1"/>
    <col min="11523" max="11523" width="20.28515625" style="660" customWidth="1"/>
    <col min="11524" max="11524" width="12.5703125" style="660" customWidth="1"/>
    <col min="11525" max="11525" width="11.7109375" style="660" customWidth="1"/>
    <col min="11526" max="11526" width="9.140625" style="660"/>
    <col min="11527" max="11527" width="2.85546875" style="660" customWidth="1"/>
    <col min="11528" max="11528" width="18.5703125" style="660" customWidth="1"/>
    <col min="11529" max="11529" width="14.42578125" style="660" customWidth="1"/>
    <col min="11530" max="11530" width="13.7109375" style="660" customWidth="1"/>
    <col min="11531" max="11531" width="10.140625" style="660" customWidth="1"/>
    <col min="11532" max="11532" width="4.42578125" style="660" customWidth="1"/>
    <col min="11533" max="11533" width="24" style="660" customWidth="1"/>
    <col min="11534" max="11534" width="13.140625" style="660" customWidth="1"/>
    <col min="11535" max="11535" width="13" style="660" customWidth="1"/>
    <col min="11536" max="11536" width="10.42578125" style="660" customWidth="1"/>
    <col min="11537" max="11772" width="9.140625" style="660"/>
    <col min="11773" max="11773" width="5" style="660" customWidth="1"/>
    <col min="11774" max="11774" width="17.7109375" style="660" customWidth="1"/>
    <col min="11775" max="11775" width="13.85546875" style="660" customWidth="1"/>
    <col min="11776" max="11776" width="13.140625" style="660" customWidth="1"/>
    <col min="11777" max="11777" width="12.28515625" style="660" customWidth="1"/>
    <col min="11778" max="11778" width="3" style="660" customWidth="1"/>
    <col min="11779" max="11779" width="20.28515625" style="660" customWidth="1"/>
    <col min="11780" max="11780" width="12.5703125" style="660" customWidth="1"/>
    <col min="11781" max="11781" width="11.7109375" style="660" customWidth="1"/>
    <col min="11782" max="11782" width="9.140625" style="660"/>
    <col min="11783" max="11783" width="2.85546875" style="660" customWidth="1"/>
    <col min="11784" max="11784" width="18.5703125" style="660" customWidth="1"/>
    <col min="11785" max="11785" width="14.42578125" style="660" customWidth="1"/>
    <col min="11786" max="11786" width="13.7109375" style="660" customWidth="1"/>
    <col min="11787" max="11787" width="10.140625" style="660" customWidth="1"/>
    <col min="11788" max="11788" width="4.42578125" style="660" customWidth="1"/>
    <col min="11789" max="11789" width="24" style="660" customWidth="1"/>
    <col min="11790" max="11790" width="13.140625" style="660" customWidth="1"/>
    <col min="11791" max="11791" width="13" style="660" customWidth="1"/>
    <col min="11792" max="11792" width="10.42578125" style="660" customWidth="1"/>
    <col min="11793" max="12028" width="9.140625" style="660"/>
    <col min="12029" max="12029" width="5" style="660" customWidth="1"/>
    <col min="12030" max="12030" width="17.7109375" style="660" customWidth="1"/>
    <col min="12031" max="12031" width="13.85546875" style="660" customWidth="1"/>
    <col min="12032" max="12032" width="13.140625" style="660" customWidth="1"/>
    <col min="12033" max="12033" width="12.28515625" style="660" customWidth="1"/>
    <col min="12034" max="12034" width="3" style="660" customWidth="1"/>
    <col min="12035" max="12035" width="20.28515625" style="660" customWidth="1"/>
    <col min="12036" max="12036" width="12.5703125" style="660" customWidth="1"/>
    <col min="12037" max="12037" width="11.7109375" style="660" customWidth="1"/>
    <col min="12038" max="12038" width="9.140625" style="660"/>
    <col min="12039" max="12039" width="2.85546875" style="660" customWidth="1"/>
    <col min="12040" max="12040" width="18.5703125" style="660" customWidth="1"/>
    <col min="12041" max="12041" width="14.42578125" style="660" customWidth="1"/>
    <col min="12042" max="12042" width="13.7109375" style="660" customWidth="1"/>
    <col min="12043" max="12043" width="10.140625" style="660" customWidth="1"/>
    <col min="12044" max="12044" width="4.42578125" style="660" customWidth="1"/>
    <col min="12045" max="12045" width="24" style="660" customWidth="1"/>
    <col min="12046" max="12046" width="13.140625" style="660" customWidth="1"/>
    <col min="12047" max="12047" width="13" style="660" customWidth="1"/>
    <col min="12048" max="12048" width="10.42578125" style="660" customWidth="1"/>
    <col min="12049" max="12284" width="9.140625" style="660"/>
    <col min="12285" max="12285" width="5" style="660" customWidth="1"/>
    <col min="12286" max="12286" width="17.7109375" style="660" customWidth="1"/>
    <col min="12287" max="12287" width="13.85546875" style="660" customWidth="1"/>
    <col min="12288" max="12288" width="13.140625" style="660" customWidth="1"/>
    <col min="12289" max="12289" width="12.28515625" style="660" customWidth="1"/>
    <col min="12290" max="12290" width="3" style="660" customWidth="1"/>
    <col min="12291" max="12291" width="20.28515625" style="660" customWidth="1"/>
    <col min="12292" max="12292" width="12.5703125" style="660" customWidth="1"/>
    <col min="12293" max="12293" width="11.7109375" style="660" customWidth="1"/>
    <col min="12294" max="12294" width="9.140625" style="660"/>
    <col min="12295" max="12295" width="2.85546875" style="660" customWidth="1"/>
    <col min="12296" max="12296" width="18.5703125" style="660" customWidth="1"/>
    <col min="12297" max="12297" width="14.42578125" style="660" customWidth="1"/>
    <col min="12298" max="12298" width="13.7109375" style="660" customWidth="1"/>
    <col min="12299" max="12299" width="10.140625" style="660" customWidth="1"/>
    <col min="12300" max="12300" width="4.42578125" style="660" customWidth="1"/>
    <col min="12301" max="12301" width="24" style="660" customWidth="1"/>
    <col min="12302" max="12302" width="13.140625" style="660" customWidth="1"/>
    <col min="12303" max="12303" width="13" style="660" customWidth="1"/>
    <col min="12304" max="12304" width="10.42578125" style="660" customWidth="1"/>
    <col min="12305" max="12540" width="9.140625" style="660"/>
    <col min="12541" max="12541" width="5" style="660" customWidth="1"/>
    <col min="12542" max="12542" width="17.7109375" style="660" customWidth="1"/>
    <col min="12543" max="12543" width="13.85546875" style="660" customWidth="1"/>
    <col min="12544" max="12544" width="13.140625" style="660" customWidth="1"/>
    <col min="12545" max="12545" width="12.28515625" style="660" customWidth="1"/>
    <col min="12546" max="12546" width="3" style="660" customWidth="1"/>
    <col min="12547" max="12547" width="20.28515625" style="660" customWidth="1"/>
    <col min="12548" max="12548" width="12.5703125" style="660" customWidth="1"/>
    <col min="12549" max="12549" width="11.7109375" style="660" customWidth="1"/>
    <col min="12550" max="12550" width="9.140625" style="660"/>
    <col min="12551" max="12551" width="2.85546875" style="660" customWidth="1"/>
    <col min="12552" max="12552" width="18.5703125" style="660" customWidth="1"/>
    <col min="12553" max="12553" width="14.42578125" style="660" customWidth="1"/>
    <col min="12554" max="12554" width="13.7109375" style="660" customWidth="1"/>
    <col min="12555" max="12555" width="10.140625" style="660" customWidth="1"/>
    <col min="12556" max="12556" width="4.42578125" style="660" customWidth="1"/>
    <col min="12557" max="12557" width="24" style="660" customWidth="1"/>
    <col min="12558" max="12558" width="13.140625" style="660" customWidth="1"/>
    <col min="12559" max="12559" width="13" style="660" customWidth="1"/>
    <col min="12560" max="12560" width="10.42578125" style="660" customWidth="1"/>
    <col min="12561" max="12796" width="9.140625" style="660"/>
    <col min="12797" max="12797" width="5" style="660" customWidth="1"/>
    <col min="12798" max="12798" width="17.7109375" style="660" customWidth="1"/>
    <col min="12799" max="12799" width="13.85546875" style="660" customWidth="1"/>
    <col min="12800" max="12800" width="13.140625" style="660" customWidth="1"/>
    <col min="12801" max="12801" width="12.28515625" style="660" customWidth="1"/>
    <col min="12802" max="12802" width="3" style="660" customWidth="1"/>
    <col min="12803" max="12803" width="20.28515625" style="660" customWidth="1"/>
    <col min="12804" max="12804" width="12.5703125" style="660" customWidth="1"/>
    <col min="12805" max="12805" width="11.7109375" style="660" customWidth="1"/>
    <col min="12806" max="12806" width="9.140625" style="660"/>
    <col min="12807" max="12807" width="2.85546875" style="660" customWidth="1"/>
    <col min="12808" max="12808" width="18.5703125" style="660" customWidth="1"/>
    <col min="12809" max="12809" width="14.42578125" style="660" customWidth="1"/>
    <col min="12810" max="12810" width="13.7109375" style="660" customWidth="1"/>
    <col min="12811" max="12811" width="10.140625" style="660" customWidth="1"/>
    <col min="12812" max="12812" width="4.42578125" style="660" customWidth="1"/>
    <col min="12813" max="12813" width="24" style="660" customWidth="1"/>
    <col min="12814" max="12814" width="13.140625" style="660" customWidth="1"/>
    <col min="12815" max="12815" width="13" style="660" customWidth="1"/>
    <col min="12816" max="12816" width="10.42578125" style="660" customWidth="1"/>
    <col min="12817" max="13052" width="9.140625" style="660"/>
    <col min="13053" max="13053" width="5" style="660" customWidth="1"/>
    <col min="13054" max="13054" width="17.7109375" style="660" customWidth="1"/>
    <col min="13055" max="13055" width="13.85546875" style="660" customWidth="1"/>
    <col min="13056" max="13056" width="13.140625" style="660" customWidth="1"/>
    <col min="13057" max="13057" width="12.28515625" style="660" customWidth="1"/>
    <col min="13058" max="13058" width="3" style="660" customWidth="1"/>
    <col min="13059" max="13059" width="20.28515625" style="660" customWidth="1"/>
    <col min="13060" max="13060" width="12.5703125" style="660" customWidth="1"/>
    <col min="13061" max="13061" width="11.7109375" style="660" customWidth="1"/>
    <col min="13062" max="13062" width="9.140625" style="660"/>
    <col min="13063" max="13063" width="2.85546875" style="660" customWidth="1"/>
    <col min="13064" max="13064" width="18.5703125" style="660" customWidth="1"/>
    <col min="13065" max="13065" width="14.42578125" style="660" customWidth="1"/>
    <col min="13066" max="13066" width="13.7109375" style="660" customWidth="1"/>
    <col min="13067" max="13067" width="10.140625" style="660" customWidth="1"/>
    <col min="13068" max="13068" width="4.42578125" style="660" customWidth="1"/>
    <col min="13069" max="13069" width="24" style="660" customWidth="1"/>
    <col min="13070" max="13070" width="13.140625" style="660" customWidth="1"/>
    <col min="13071" max="13071" width="13" style="660" customWidth="1"/>
    <col min="13072" max="13072" width="10.42578125" style="660" customWidth="1"/>
    <col min="13073" max="13308" width="9.140625" style="660"/>
    <col min="13309" max="13309" width="5" style="660" customWidth="1"/>
    <col min="13310" max="13310" width="17.7109375" style="660" customWidth="1"/>
    <col min="13311" max="13311" width="13.85546875" style="660" customWidth="1"/>
    <col min="13312" max="13312" width="13.140625" style="660" customWidth="1"/>
    <col min="13313" max="13313" width="12.28515625" style="660" customWidth="1"/>
    <col min="13314" max="13314" width="3" style="660" customWidth="1"/>
    <col min="13315" max="13315" width="20.28515625" style="660" customWidth="1"/>
    <col min="13316" max="13316" width="12.5703125" style="660" customWidth="1"/>
    <col min="13317" max="13317" width="11.7109375" style="660" customWidth="1"/>
    <col min="13318" max="13318" width="9.140625" style="660"/>
    <col min="13319" max="13319" width="2.85546875" style="660" customWidth="1"/>
    <col min="13320" max="13320" width="18.5703125" style="660" customWidth="1"/>
    <col min="13321" max="13321" width="14.42578125" style="660" customWidth="1"/>
    <col min="13322" max="13322" width="13.7109375" style="660" customWidth="1"/>
    <col min="13323" max="13323" width="10.140625" style="660" customWidth="1"/>
    <col min="13324" max="13324" width="4.42578125" style="660" customWidth="1"/>
    <col min="13325" max="13325" width="24" style="660" customWidth="1"/>
    <col min="13326" max="13326" width="13.140625" style="660" customWidth="1"/>
    <col min="13327" max="13327" width="13" style="660" customWidth="1"/>
    <col min="13328" max="13328" width="10.42578125" style="660" customWidth="1"/>
    <col min="13329" max="13564" width="9.140625" style="660"/>
    <col min="13565" max="13565" width="5" style="660" customWidth="1"/>
    <col min="13566" max="13566" width="17.7109375" style="660" customWidth="1"/>
    <col min="13567" max="13567" width="13.85546875" style="660" customWidth="1"/>
    <col min="13568" max="13568" width="13.140625" style="660" customWidth="1"/>
    <col min="13569" max="13569" width="12.28515625" style="660" customWidth="1"/>
    <col min="13570" max="13570" width="3" style="660" customWidth="1"/>
    <col min="13571" max="13571" width="20.28515625" style="660" customWidth="1"/>
    <col min="13572" max="13572" width="12.5703125" style="660" customWidth="1"/>
    <col min="13573" max="13573" width="11.7109375" style="660" customWidth="1"/>
    <col min="13574" max="13574" width="9.140625" style="660"/>
    <col min="13575" max="13575" width="2.85546875" style="660" customWidth="1"/>
    <col min="13576" max="13576" width="18.5703125" style="660" customWidth="1"/>
    <col min="13577" max="13577" width="14.42578125" style="660" customWidth="1"/>
    <col min="13578" max="13578" width="13.7109375" style="660" customWidth="1"/>
    <col min="13579" max="13579" width="10.140625" style="660" customWidth="1"/>
    <col min="13580" max="13580" width="4.42578125" style="660" customWidth="1"/>
    <col min="13581" max="13581" width="24" style="660" customWidth="1"/>
    <col min="13582" max="13582" width="13.140625" style="660" customWidth="1"/>
    <col min="13583" max="13583" width="13" style="660" customWidth="1"/>
    <col min="13584" max="13584" width="10.42578125" style="660" customWidth="1"/>
    <col min="13585" max="13820" width="9.140625" style="660"/>
    <col min="13821" max="13821" width="5" style="660" customWidth="1"/>
    <col min="13822" max="13822" width="17.7109375" style="660" customWidth="1"/>
    <col min="13823" max="13823" width="13.85546875" style="660" customWidth="1"/>
    <col min="13824" max="13824" width="13.140625" style="660" customWidth="1"/>
    <col min="13825" max="13825" width="12.28515625" style="660" customWidth="1"/>
    <col min="13826" max="13826" width="3" style="660" customWidth="1"/>
    <col min="13827" max="13827" width="20.28515625" style="660" customWidth="1"/>
    <col min="13828" max="13828" width="12.5703125" style="660" customWidth="1"/>
    <col min="13829" max="13829" width="11.7109375" style="660" customWidth="1"/>
    <col min="13830" max="13830" width="9.140625" style="660"/>
    <col min="13831" max="13831" width="2.85546875" style="660" customWidth="1"/>
    <col min="13832" max="13832" width="18.5703125" style="660" customWidth="1"/>
    <col min="13833" max="13833" width="14.42578125" style="660" customWidth="1"/>
    <col min="13834" max="13834" width="13.7109375" style="660" customWidth="1"/>
    <col min="13835" max="13835" width="10.140625" style="660" customWidth="1"/>
    <col min="13836" max="13836" width="4.42578125" style="660" customWidth="1"/>
    <col min="13837" max="13837" width="24" style="660" customWidth="1"/>
    <col min="13838" max="13838" width="13.140625" style="660" customWidth="1"/>
    <col min="13839" max="13839" width="13" style="660" customWidth="1"/>
    <col min="13840" max="13840" width="10.42578125" style="660" customWidth="1"/>
    <col min="13841" max="14076" width="9.140625" style="660"/>
    <col min="14077" max="14077" width="5" style="660" customWidth="1"/>
    <col min="14078" max="14078" width="17.7109375" style="660" customWidth="1"/>
    <col min="14079" max="14079" width="13.85546875" style="660" customWidth="1"/>
    <col min="14080" max="14080" width="13.140625" style="660" customWidth="1"/>
    <col min="14081" max="14081" width="12.28515625" style="660" customWidth="1"/>
    <col min="14082" max="14082" width="3" style="660" customWidth="1"/>
    <col min="14083" max="14083" width="20.28515625" style="660" customWidth="1"/>
    <col min="14084" max="14084" width="12.5703125" style="660" customWidth="1"/>
    <col min="14085" max="14085" width="11.7109375" style="660" customWidth="1"/>
    <col min="14086" max="14086" width="9.140625" style="660"/>
    <col min="14087" max="14087" width="2.85546875" style="660" customWidth="1"/>
    <col min="14088" max="14088" width="18.5703125" style="660" customWidth="1"/>
    <col min="14089" max="14089" width="14.42578125" style="660" customWidth="1"/>
    <col min="14090" max="14090" width="13.7109375" style="660" customWidth="1"/>
    <col min="14091" max="14091" width="10.140625" style="660" customWidth="1"/>
    <col min="14092" max="14092" width="4.42578125" style="660" customWidth="1"/>
    <col min="14093" max="14093" width="24" style="660" customWidth="1"/>
    <col min="14094" max="14094" width="13.140625" style="660" customWidth="1"/>
    <col min="14095" max="14095" width="13" style="660" customWidth="1"/>
    <col min="14096" max="14096" width="10.42578125" style="660" customWidth="1"/>
    <col min="14097" max="14332" width="9.140625" style="660"/>
    <col min="14333" max="14333" width="5" style="660" customWidth="1"/>
    <col min="14334" max="14334" width="17.7109375" style="660" customWidth="1"/>
    <col min="14335" max="14335" width="13.85546875" style="660" customWidth="1"/>
    <col min="14336" max="14336" width="13.140625" style="660" customWidth="1"/>
    <col min="14337" max="14337" width="12.28515625" style="660" customWidth="1"/>
    <col min="14338" max="14338" width="3" style="660" customWidth="1"/>
    <col min="14339" max="14339" width="20.28515625" style="660" customWidth="1"/>
    <col min="14340" max="14340" width="12.5703125" style="660" customWidth="1"/>
    <col min="14341" max="14341" width="11.7109375" style="660" customWidth="1"/>
    <col min="14342" max="14342" width="9.140625" style="660"/>
    <col min="14343" max="14343" width="2.85546875" style="660" customWidth="1"/>
    <col min="14344" max="14344" width="18.5703125" style="660" customWidth="1"/>
    <col min="14345" max="14345" width="14.42578125" style="660" customWidth="1"/>
    <col min="14346" max="14346" width="13.7109375" style="660" customWidth="1"/>
    <col min="14347" max="14347" width="10.140625" style="660" customWidth="1"/>
    <col min="14348" max="14348" width="4.42578125" style="660" customWidth="1"/>
    <col min="14349" max="14349" width="24" style="660" customWidth="1"/>
    <col min="14350" max="14350" width="13.140625" style="660" customWidth="1"/>
    <col min="14351" max="14351" width="13" style="660" customWidth="1"/>
    <col min="14352" max="14352" width="10.42578125" style="660" customWidth="1"/>
    <col min="14353" max="14588" width="9.140625" style="660"/>
    <col min="14589" max="14589" width="5" style="660" customWidth="1"/>
    <col min="14590" max="14590" width="17.7109375" style="660" customWidth="1"/>
    <col min="14591" max="14591" width="13.85546875" style="660" customWidth="1"/>
    <col min="14592" max="14592" width="13.140625" style="660" customWidth="1"/>
    <col min="14593" max="14593" width="12.28515625" style="660" customWidth="1"/>
    <col min="14594" max="14594" width="3" style="660" customWidth="1"/>
    <col min="14595" max="14595" width="20.28515625" style="660" customWidth="1"/>
    <col min="14596" max="14596" width="12.5703125" style="660" customWidth="1"/>
    <col min="14597" max="14597" width="11.7109375" style="660" customWidth="1"/>
    <col min="14598" max="14598" width="9.140625" style="660"/>
    <col min="14599" max="14599" width="2.85546875" style="660" customWidth="1"/>
    <col min="14600" max="14600" width="18.5703125" style="660" customWidth="1"/>
    <col min="14601" max="14601" width="14.42578125" style="660" customWidth="1"/>
    <col min="14602" max="14602" width="13.7109375" style="660" customWidth="1"/>
    <col min="14603" max="14603" width="10.140625" style="660" customWidth="1"/>
    <col min="14604" max="14604" width="4.42578125" style="660" customWidth="1"/>
    <col min="14605" max="14605" width="24" style="660" customWidth="1"/>
    <col min="14606" max="14606" width="13.140625" style="660" customWidth="1"/>
    <col min="14607" max="14607" width="13" style="660" customWidth="1"/>
    <col min="14608" max="14608" width="10.42578125" style="660" customWidth="1"/>
    <col min="14609" max="14844" width="9.140625" style="660"/>
    <col min="14845" max="14845" width="5" style="660" customWidth="1"/>
    <col min="14846" max="14846" width="17.7109375" style="660" customWidth="1"/>
    <col min="14847" max="14847" width="13.85546875" style="660" customWidth="1"/>
    <col min="14848" max="14848" width="13.140625" style="660" customWidth="1"/>
    <col min="14849" max="14849" width="12.28515625" style="660" customWidth="1"/>
    <col min="14850" max="14850" width="3" style="660" customWidth="1"/>
    <col min="14851" max="14851" width="20.28515625" style="660" customWidth="1"/>
    <col min="14852" max="14852" width="12.5703125" style="660" customWidth="1"/>
    <col min="14853" max="14853" width="11.7109375" style="660" customWidth="1"/>
    <col min="14854" max="14854" width="9.140625" style="660"/>
    <col min="14855" max="14855" width="2.85546875" style="660" customWidth="1"/>
    <col min="14856" max="14856" width="18.5703125" style="660" customWidth="1"/>
    <col min="14857" max="14857" width="14.42578125" style="660" customWidth="1"/>
    <col min="14858" max="14858" width="13.7109375" style="660" customWidth="1"/>
    <col min="14859" max="14859" width="10.140625" style="660" customWidth="1"/>
    <col min="14860" max="14860" width="4.42578125" style="660" customWidth="1"/>
    <col min="14861" max="14861" width="24" style="660" customWidth="1"/>
    <col min="14862" max="14862" width="13.140625" style="660" customWidth="1"/>
    <col min="14863" max="14863" width="13" style="660" customWidth="1"/>
    <col min="14864" max="14864" width="10.42578125" style="660" customWidth="1"/>
    <col min="14865" max="15100" width="9.140625" style="660"/>
    <col min="15101" max="15101" width="5" style="660" customWidth="1"/>
    <col min="15102" max="15102" width="17.7109375" style="660" customWidth="1"/>
    <col min="15103" max="15103" width="13.85546875" style="660" customWidth="1"/>
    <col min="15104" max="15104" width="13.140625" style="660" customWidth="1"/>
    <col min="15105" max="15105" width="12.28515625" style="660" customWidth="1"/>
    <col min="15106" max="15106" width="3" style="660" customWidth="1"/>
    <col min="15107" max="15107" width="20.28515625" style="660" customWidth="1"/>
    <col min="15108" max="15108" width="12.5703125" style="660" customWidth="1"/>
    <col min="15109" max="15109" width="11.7109375" style="660" customWidth="1"/>
    <col min="15110" max="15110" width="9.140625" style="660"/>
    <col min="15111" max="15111" width="2.85546875" style="660" customWidth="1"/>
    <col min="15112" max="15112" width="18.5703125" style="660" customWidth="1"/>
    <col min="15113" max="15113" width="14.42578125" style="660" customWidth="1"/>
    <col min="15114" max="15114" width="13.7109375" style="660" customWidth="1"/>
    <col min="15115" max="15115" width="10.140625" style="660" customWidth="1"/>
    <col min="15116" max="15116" width="4.42578125" style="660" customWidth="1"/>
    <col min="15117" max="15117" width="24" style="660" customWidth="1"/>
    <col min="15118" max="15118" width="13.140625" style="660" customWidth="1"/>
    <col min="15119" max="15119" width="13" style="660" customWidth="1"/>
    <col min="15120" max="15120" width="10.42578125" style="660" customWidth="1"/>
    <col min="15121" max="15356" width="9.140625" style="660"/>
    <col min="15357" max="15357" width="5" style="660" customWidth="1"/>
    <col min="15358" max="15358" width="17.7109375" style="660" customWidth="1"/>
    <col min="15359" max="15359" width="13.85546875" style="660" customWidth="1"/>
    <col min="15360" max="15360" width="13.140625" style="660" customWidth="1"/>
    <col min="15361" max="15361" width="12.28515625" style="660" customWidth="1"/>
    <col min="15362" max="15362" width="3" style="660" customWidth="1"/>
    <col min="15363" max="15363" width="20.28515625" style="660" customWidth="1"/>
    <col min="15364" max="15364" width="12.5703125" style="660" customWidth="1"/>
    <col min="15365" max="15365" width="11.7109375" style="660" customWidth="1"/>
    <col min="15366" max="15366" width="9.140625" style="660"/>
    <col min="15367" max="15367" width="2.85546875" style="660" customWidth="1"/>
    <col min="15368" max="15368" width="18.5703125" style="660" customWidth="1"/>
    <col min="15369" max="15369" width="14.42578125" style="660" customWidth="1"/>
    <col min="15370" max="15370" width="13.7109375" style="660" customWidth="1"/>
    <col min="15371" max="15371" width="10.140625" style="660" customWidth="1"/>
    <col min="15372" max="15372" width="4.42578125" style="660" customWidth="1"/>
    <col min="15373" max="15373" width="24" style="660" customWidth="1"/>
    <col min="15374" max="15374" width="13.140625" style="660" customWidth="1"/>
    <col min="15375" max="15375" width="13" style="660" customWidth="1"/>
    <col min="15376" max="15376" width="10.42578125" style="660" customWidth="1"/>
    <col min="15377" max="15612" width="9.140625" style="660"/>
    <col min="15613" max="15613" width="5" style="660" customWidth="1"/>
    <col min="15614" max="15614" width="17.7109375" style="660" customWidth="1"/>
    <col min="15615" max="15615" width="13.85546875" style="660" customWidth="1"/>
    <col min="15616" max="15616" width="13.140625" style="660" customWidth="1"/>
    <col min="15617" max="15617" width="12.28515625" style="660" customWidth="1"/>
    <col min="15618" max="15618" width="3" style="660" customWidth="1"/>
    <col min="15619" max="15619" width="20.28515625" style="660" customWidth="1"/>
    <col min="15620" max="15620" width="12.5703125" style="660" customWidth="1"/>
    <col min="15621" max="15621" width="11.7109375" style="660" customWidth="1"/>
    <col min="15622" max="15622" width="9.140625" style="660"/>
    <col min="15623" max="15623" width="2.85546875" style="660" customWidth="1"/>
    <col min="15624" max="15624" width="18.5703125" style="660" customWidth="1"/>
    <col min="15625" max="15625" width="14.42578125" style="660" customWidth="1"/>
    <col min="15626" max="15626" width="13.7109375" style="660" customWidth="1"/>
    <col min="15627" max="15627" width="10.140625" style="660" customWidth="1"/>
    <col min="15628" max="15628" width="4.42578125" style="660" customWidth="1"/>
    <col min="15629" max="15629" width="24" style="660" customWidth="1"/>
    <col min="15630" max="15630" width="13.140625" style="660" customWidth="1"/>
    <col min="15631" max="15631" width="13" style="660" customWidth="1"/>
    <col min="15632" max="15632" width="10.42578125" style="660" customWidth="1"/>
    <col min="15633" max="15868" width="9.140625" style="660"/>
    <col min="15869" max="15869" width="5" style="660" customWidth="1"/>
    <col min="15870" max="15870" width="17.7109375" style="660" customWidth="1"/>
    <col min="15871" max="15871" width="13.85546875" style="660" customWidth="1"/>
    <col min="15872" max="15872" width="13.140625" style="660" customWidth="1"/>
    <col min="15873" max="15873" width="12.28515625" style="660" customWidth="1"/>
    <col min="15874" max="15874" width="3" style="660" customWidth="1"/>
    <col min="15875" max="15875" width="20.28515625" style="660" customWidth="1"/>
    <col min="15876" max="15876" width="12.5703125" style="660" customWidth="1"/>
    <col min="15877" max="15877" width="11.7109375" style="660" customWidth="1"/>
    <col min="15878" max="15878" width="9.140625" style="660"/>
    <col min="15879" max="15879" width="2.85546875" style="660" customWidth="1"/>
    <col min="15880" max="15880" width="18.5703125" style="660" customWidth="1"/>
    <col min="15881" max="15881" width="14.42578125" style="660" customWidth="1"/>
    <col min="15882" max="15882" width="13.7109375" style="660" customWidth="1"/>
    <col min="15883" max="15883" width="10.140625" style="660" customWidth="1"/>
    <col min="15884" max="15884" width="4.42578125" style="660" customWidth="1"/>
    <col min="15885" max="15885" width="24" style="660" customWidth="1"/>
    <col min="15886" max="15886" width="13.140625" style="660" customWidth="1"/>
    <col min="15887" max="15887" width="13" style="660" customWidth="1"/>
    <col min="15888" max="15888" width="10.42578125" style="660" customWidth="1"/>
    <col min="15889" max="16124" width="9.140625" style="660"/>
    <col min="16125" max="16125" width="5" style="660" customWidth="1"/>
    <col min="16126" max="16126" width="17.7109375" style="660" customWidth="1"/>
    <col min="16127" max="16127" width="13.85546875" style="660" customWidth="1"/>
    <col min="16128" max="16128" width="13.140625" style="660" customWidth="1"/>
    <col min="16129" max="16129" width="12.28515625" style="660" customWidth="1"/>
    <col min="16130" max="16130" width="3" style="660" customWidth="1"/>
    <col min="16131" max="16131" width="20.28515625" style="660" customWidth="1"/>
    <col min="16132" max="16132" width="12.5703125" style="660" customWidth="1"/>
    <col min="16133" max="16133" width="11.7109375" style="660" customWidth="1"/>
    <col min="16134" max="16134" width="9.140625" style="660"/>
    <col min="16135" max="16135" width="2.85546875" style="660" customWidth="1"/>
    <col min="16136" max="16136" width="18.5703125" style="660" customWidth="1"/>
    <col min="16137" max="16137" width="14.42578125" style="660" customWidth="1"/>
    <col min="16138" max="16138" width="13.7109375" style="660" customWidth="1"/>
    <col min="16139" max="16139" width="10.140625" style="660" customWidth="1"/>
    <col min="16140" max="16140" width="4.42578125" style="660" customWidth="1"/>
    <col min="16141" max="16141" width="24" style="660" customWidth="1"/>
    <col min="16142" max="16142" width="13.140625" style="660" customWidth="1"/>
    <col min="16143" max="16143" width="13" style="660" customWidth="1"/>
    <col min="16144" max="16144" width="10.42578125" style="660" customWidth="1"/>
    <col min="16145" max="16384" width="9.140625" style="660"/>
  </cols>
  <sheetData>
    <row r="1" spans="1:24" ht="18.75">
      <c r="A1" s="445"/>
    </row>
    <row r="2" spans="1:24" ht="28.5" customHeight="1">
      <c r="A2" s="1435" t="s">
        <v>400</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15.75" customHeight="1">
      <c r="A3" s="1436" t="s">
        <v>399</v>
      </c>
      <c r="B3" s="1436"/>
      <c r="C3" s="1436"/>
      <c r="D3" s="1436"/>
      <c r="E3" s="1436"/>
      <c r="F3" s="1436"/>
      <c r="P3" s="447"/>
    </row>
    <row r="4" spans="1:24" ht="4.5" customHeight="1">
      <c r="A4" s="448"/>
      <c r="B4" s="448"/>
      <c r="C4" s="446"/>
      <c r="D4" s="446"/>
    </row>
    <row r="5" spans="1:24" ht="15.75" thickBot="1">
      <c r="A5" s="449" t="s">
        <v>101</v>
      </c>
      <c r="B5" s="1437" t="s">
        <v>102</v>
      </c>
      <c r="C5" s="1437"/>
      <c r="D5" s="450"/>
      <c r="E5" s="450"/>
      <c r="F5" s="449" t="s">
        <v>103</v>
      </c>
      <c r="G5" s="451" t="s">
        <v>104</v>
      </c>
      <c r="H5" s="617"/>
      <c r="I5" s="450"/>
      <c r="J5" s="450"/>
      <c r="K5" s="449" t="s">
        <v>105</v>
      </c>
      <c r="L5" s="452" t="s">
        <v>106</v>
      </c>
      <c r="M5" s="450"/>
      <c r="N5" s="453"/>
      <c r="O5" s="450"/>
      <c r="P5" s="449" t="s">
        <v>107</v>
      </c>
      <c r="Q5" s="452" t="s">
        <v>108</v>
      </c>
      <c r="R5" s="450"/>
    </row>
    <row r="6" spans="1:24" ht="43.5" thickBot="1">
      <c r="A6" s="454" t="s">
        <v>109</v>
      </c>
      <c r="B6" s="455" t="s">
        <v>110</v>
      </c>
      <c r="C6" s="456" t="s">
        <v>111</v>
      </c>
      <c r="D6" s="469" t="s">
        <v>112</v>
      </c>
      <c r="F6" s="454" t="s">
        <v>109</v>
      </c>
      <c r="G6" s="455" t="s">
        <v>110</v>
      </c>
      <c r="H6" s="618" t="s">
        <v>111</v>
      </c>
      <c r="I6" s="469" t="s">
        <v>112</v>
      </c>
      <c r="K6" s="454" t="s">
        <v>109</v>
      </c>
      <c r="L6" s="455" t="s">
        <v>110</v>
      </c>
      <c r="M6" s="456" t="s">
        <v>113</v>
      </c>
      <c r="N6" s="469" t="s">
        <v>112</v>
      </c>
      <c r="P6" s="458" t="s">
        <v>109</v>
      </c>
      <c r="Q6" s="459" t="s">
        <v>110</v>
      </c>
      <c r="R6" s="460" t="s">
        <v>113</v>
      </c>
      <c r="S6" s="474" t="s">
        <v>112</v>
      </c>
    </row>
    <row r="7" spans="1:24" ht="15.75">
      <c r="A7" s="462" t="s">
        <v>114</v>
      </c>
      <c r="B7" s="463">
        <v>9406.6440000000002</v>
      </c>
      <c r="C7" s="463">
        <v>18022</v>
      </c>
      <c r="D7" s="472">
        <v>2.5620990014871468</v>
      </c>
      <c r="F7" s="553" t="s">
        <v>114</v>
      </c>
      <c r="G7" s="461">
        <v>2025.673</v>
      </c>
      <c r="H7" s="461">
        <v>9713</v>
      </c>
      <c r="I7" s="572">
        <v>3.1576196496128719</v>
      </c>
      <c r="K7" s="553" t="s">
        <v>114</v>
      </c>
      <c r="L7" s="461">
        <v>314688.65999999997</v>
      </c>
      <c r="M7" s="461">
        <v>82869.316000000006</v>
      </c>
      <c r="N7" s="542">
        <v>3.7974086813990349</v>
      </c>
      <c r="P7" s="553" t="s">
        <v>115</v>
      </c>
      <c r="Q7" s="461">
        <v>53160.981</v>
      </c>
      <c r="R7" s="461">
        <v>14171.507</v>
      </c>
      <c r="S7" s="542">
        <v>3.7512581407185559</v>
      </c>
    </row>
    <row r="8" spans="1:24" ht="16.5" thickBot="1">
      <c r="A8" s="462" t="s">
        <v>126</v>
      </c>
      <c r="B8" s="463">
        <v>8808.41</v>
      </c>
      <c r="C8" s="463">
        <v>5773</v>
      </c>
      <c r="D8" s="472">
        <v>2.355936306022095</v>
      </c>
      <c r="F8" s="462" t="s">
        <v>116</v>
      </c>
      <c r="G8" s="463">
        <v>1472.316</v>
      </c>
      <c r="H8" s="463">
        <v>8077</v>
      </c>
      <c r="I8" s="472">
        <v>2.5718792524285243</v>
      </c>
      <c r="K8" s="462" t="s">
        <v>117</v>
      </c>
      <c r="L8" s="463">
        <v>165627.80900000001</v>
      </c>
      <c r="M8" s="463">
        <v>46804.182000000001</v>
      </c>
      <c r="N8" s="472">
        <v>3.5387395297283479</v>
      </c>
      <c r="P8" s="462" t="s">
        <v>117</v>
      </c>
      <c r="Q8" s="463">
        <v>51137.707999999999</v>
      </c>
      <c r="R8" s="463">
        <v>15448.28</v>
      </c>
      <c r="S8" s="472">
        <v>3.3102525329680712</v>
      </c>
    </row>
    <row r="9" spans="1:24" ht="16.5" thickBot="1">
      <c r="A9" s="462" t="s">
        <v>124</v>
      </c>
      <c r="B9" s="463">
        <v>4708.5169999999998</v>
      </c>
      <c r="C9" s="463">
        <v>3523</v>
      </c>
      <c r="D9" s="472">
        <v>2.3472226999568795</v>
      </c>
      <c r="F9" s="620" t="s">
        <v>232</v>
      </c>
      <c r="G9" s="466">
        <v>4136.0169999999998</v>
      </c>
      <c r="H9" s="466">
        <v>21098</v>
      </c>
      <c r="I9" s="541">
        <v>2.8881791836877202</v>
      </c>
      <c r="K9" s="462" t="s">
        <v>403</v>
      </c>
      <c r="L9" s="463">
        <v>96035.165999999997</v>
      </c>
      <c r="M9" s="463">
        <v>31047.847000000002</v>
      </c>
      <c r="N9" s="472">
        <v>3.093134477247327</v>
      </c>
      <c r="P9" s="462" t="s">
        <v>121</v>
      </c>
      <c r="Q9" s="463">
        <v>42833.593000000001</v>
      </c>
      <c r="R9" s="463">
        <v>7825.6270000000004</v>
      </c>
      <c r="S9" s="472">
        <v>5.4735030177134689</v>
      </c>
    </row>
    <row r="10" spans="1:24" ht="15.75">
      <c r="A10" s="462" t="s">
        <v>122</v>
      </c>
      <c r="B10" s="463">
        <v>2545.8009999999999</v>
      </c>
      <c r="C10" s="463">
        <v>3800</v>
      </c>
      <c r="D10" s="472">
        <v>2.9073404092521407</v>
      </c>
      <c r="K10" s="462" t="s">
        <v>116</v>
      </c>
      <c r="L10" s="463">
        <v>86180.22</v>
      </c>
      <c r="M10" s="463">
        <v>21462.157999999999</v>
      </c>
      <c r="N10" s="472">
        <v>4.0154498909196361</v>
      </c>
      <c r="P10" s="462" t="s">
        <v>116</v>
      </c>
      <c r="Q10" s="463">
        <v>31761.125</v>
      </c>
      <c r="R10" s="463">
        <v>8956.6779999999999</v>
      </c>
      <c r="S10" s="472">
        <v>3.5460831571705493</v>
      </c>
    </row>
    <row r="11" spans="1:24" ht="15.75">
      <c r="A11" s="462" t="s">
        <v>256</v>
      </c>
      <c r="B11" s="463">
        <v>2397.2089999999998</v>
      </c>
      <c r="C11" s="463">
        <v>1693</v>
      </c>
      <c r="D11" s="472">
        <v>2.0660411913907804</v>
      </c>
      <c r="F11"/>
      <c r="G11"/>
      <c r="H11"/>
      <c r="I11"/>
      <c r="K11" s="462" t="s">
        <v>123</v>
      </c>
      <c r="L11" s="463">
        <v>55736.453000000001</v>
      </c>
      <c r="M11" s="463">
        <v>12275.362999999999</v>
      </c>
      <c r="N11" s="472">
        <v>4.5405136288026675</v>
      </c>
      <c r="P11" s="462" t="s">
        <v>118</v>
      </c>
      <c r="Q11" s="463">
        <v>24410.694</v>
      </c>
      <c r="R11" s="463">
        <v>5631.1679999999997</v>
      </c>
      <c r="S11" s="472">
        <v>4.3349255429779401</v>
      </c>
    </row>
    <row r="12" spans="1:24" ht="15.75">
      <c r="A12" s="462" t="s">
        <v>279</v>
      </c>
      <c r="B12" s="463">
        <v>1735.22</v>
      </c>
      <c r="C12" s="463">
        <v>848</v>
      </c>
      <c r="D12" s="472">
        <v>4.2556291033410423</v>
      </c>
      <c r="H12" s="660"/>
      <c r="K12" s="462" t="s">
        <v>121</v>
      </c>
      <c r="L12" s="463">
        <v>41922.322</v>
      </c>
      <c r="M12" s="463">
        <v>6536.9639999999999</v>
      </c>
      <c r="N12" s="472">
        <v>6.4131180774439018</v>
      </c>
      <c r="P12" s="462" t="s">
        <v>403</v>
      </c>
      <c r="Q12" s="463">
        <v>21494.968000000001</v>
      </c>
      <c r="R12" s="463">
        <v>8622.7270000000008</v>
      </c>
      <c r="S12" s="472">
        <v>2.492827153173236</v>
      </c>
    </row>
    <row r="13" spans="1:24" ht="15.75">
      <c r="A13" s="462" t="s">
        <v>116</v>
      </c>
      <c r="B13" s="463">
        <v>1472.316</v>
      </c>
      <c r="C13" s="463">
        <v>8077</v>
      </c>
      <c r="D13" s="472">
        <v>2.5718792524285243</v>
      </c>
      <c r="H13" s="660"/>
      <c r="K13" s="462" t="s">
        <v>124</v>
      </c>
      <c r="L13" s="463">
        <v>35941.868999999999</v>
      </c>
      <c r="M13" s="463">
        <v>10739.472</v>
      </c>
      <c r="N13" s="472">
        <v>3.3467072682902845</v>
      </c>
      <c r="P13" s="462" t="s">
        <v>114</v>
      </c>
      <c r="Q13" s="463">
        <v>14084.75</v>
      </c>
      <c r="R13" s="463">
        <v>4273.9840000000004</v>
      </c>
      <c r="S13" s="472">
        <v>3.2954615646665966</v>
      </c>
    </row>
    <row r="14" spans="1:24" ht="15.75">
      <c r="A14" s="462" t="s">
        <v>120</v>
      </c>
      <c r="B14" s="463">
        <v>1153.1410000000001</v>
      </c>
      <c r="C14" s="463">
        <v>2935</v>
      </c>
      <c r="D14" s="472">
        <v>2.6349076866831189</v>
      </c>
      <c r="K14" s="462" t="s">
        <v>119</v>
      </c>
      <c r="L14" s="463">
        <v>29708.975999999999</v>
      </c>
      <c r="M14" s="463">
        <v>7463.8059999999996</v>
      </c>
      <c r="N14" s="472">
        <v>3.9804057072222938</v>
      </c>
      <c r="P14" s="462" t="s">
        <v>123</v>
      </c>
      <c r="Q14" s="463">
        <v>13723.708000000001</v>
      </c>
      <c r="R14" s="463">
        <v>3757.9029999999998</v>
      </c>
      <c r="S14" s="472">
        <v>3.6519590846277836</v>
      </c>
    </row>
    <row r="15" spans="1:24" ht="15.75">
      <c r="A15" s="462" t="s">
        <v>403</v>
      </c>
      <c r="B15" s="463">
        <v>604.33299999999997</v>
      </c>
      <c r="C15" s="463">
        <v>3106</v>
      </c>
      <c r="D15" s="472">
        <v>2.9924289689731323</v>
      </c>
      <c r="E15" s="558"/>
      <c r="K15" s="462" t="s">
        <v>257</v>
      </c>
      <c r="L15" s="463">
        <v>28850.821</v>
      </c>
      <c r="M15" s="463">
        <v>5129.2020000000002</v>
      </c>
      <c r="N15" s="472">
        <v>5.6248166868842366</v>
      </c>
      <c r="P15" s="462" t="s">
        <v>124</v>
      </c>
      <c r="Q15" s="463">
        <v>10739.772000000001</v>
      </c>
      <c r="R15" s="463">
        <v>3049.8389999999999</v>
      </c>
      <c r="S15" s="472">
        <v>3.5214226062424938</v>
      </c>
    </row>
    <row r="16" spans="1:24" ht="15.75">
      <c r="A16" s="462" t="s">
        <v>132</v>
      </c>
      <c r="B16" s="463">
        <v>531.52599999999995</v>
      </c>
      <c r="C16" s="463">
        <v>533</v>
      </c>
      <c r="D16" s="472">
        <v>2.0965344777261503</v>
      </c>
      <c r="E16" s="476"/>
      <c r="K16" s="462" t="s">
        <v>115</v>
      </c>
      <c r="L16" s="463">
        <v>28212.786</v>
      </c>
      <c r="M16" s="463">
        <v>6387.1</v>
      </c>
      <c r="N16" s="472">
        <v>4.417151132751953</v>
      </c>
      <c r="P16" s="462" t="s">
        <v>130</v>
      </c>
      <c r="Q16" s="463">
        <v>10145.974</v>
      </c>
      <c r="R16" s="463">
        <v>3497.2040000000002</v>
      </c>
      <c r="S16" s="472">
        <v>2.9011673325319309</v>
      </c>
    </row>
    <row r="17" spans="1:19" ht="15.75">
      <c r="A17" s="462" t="s">
        <v>347</v>
      </c>
      <c r="B17" s="463">
        <v>519.59199999999998</v>
      </c>
      <c r="C17" s="463">
        <v>297</v>
      </c>
      <c r="D17" s="472">
        <v>3.361097095543049</v>
      </c>
      <c r="K17" s="462" t="s">
        <v>131</v>
      </c>
      <c r="L17" s="463">
        <v>25106.527999999998</v>
      </c>
      <c r="M17" s="463">
        <v>8498.0849999999991</v>
      </c>
      <c r="N17" s="472">
        <v>2.9543747797297861</v>
      </c>
      <c r="P17" s="462" t="s">
        <v>247</v>
      </c>
      <c r="Q17" s="463">
        <v>9933.8150000000005</v>
      </c>
      <c r="R17" s="463">
        <v>2466.587</v>
      </c>
      <c r="S17" s="472">
        <v>4.0273523698941087</v>
      </c>
    </row>
    <row r="18" spans="1:19" ht="15.75">
      <c r="A18" s="462" t="s">
        <v>258</v>
      </c>
      <c r="B18" s="463">
        <v>507.05200000000002</v>
      </c>
      <c r="C18" s="463">
        <v>744</v>
      </c>
      <c r="D18" s="472">
        <v>2.7069337376412053</v>
      </c>
      <c r="K18" s="462" t="s">
        <v>128</v>
      </c>
      <c r="L18" s="463">
        <v>22758.68</v>
      </c>
      <c r="M18" s="463">
        <v>5745.5730000000003</v>
      </c>
      <c r="N18" s="472">
        <v>3.9610809922700483</v>
      </c>
      <c r="P18" s="462" t="s">
        <v>131</v>
      </c>
      <c r="Q18" s="463">
        <v>7072.9059999999999</v>
      </c>
      <c r="R18" s="463">
        <v>2677.7759999999998</v>
      </c>
      <c r="S18" s="472">
        <v>2.641335944455399</v>
      </c>
    </row>
    <row r="19" spans="1:19" ht="16.5" thickBot="1">
      <c r="A19" s="462" t="s">
        <v>341</v>
      </c>
      <c r="B19" s="463">
        <v>491.39499999999998</v>
      </c>
      <c r="C19" s="463">
        <v>245</v>
      </c>
      <c r="D19" s="472">
        <v>5.0221779344882211</v>
      </c>
      <c r="K19" s="462" t="s">
        <v>122</v>
      </c>
      <c r="L19" s="463">
        <v>16952.859</v>
      </c>
      <c r="M19" s="463">
        <v>6156.8</v>
      </c>
      <c r="N19" s="472">
        <v>2.7535178989085241</v>
      </c>
      <c r="P19" s="462" t="s">
        <v>125</v>
      </c>
      <c r="Q19" s="463">
        <v>6949.7079999999996</v>
      </c>
      <c r="R19" s="463">
        <v>3403.5210000000002</v>
      </c>
      <c r="S19" s="472">
        <v>2.0419171792975566</v>
      </c>
    </row>
    <row r="20" spans="1:19" ht="16.5" thickBot="1">
      <c r="A20" s="620" t="s">
        <v>232</v>
      </c>
      <c r="B20" s="466">
        <v>35580.819000000003</v>
      </c>
      <c r="C20" s="466">
        <v>50520</v>
      </c>
      <c r="D20" s="541">
        <v>2.5344465599170194</v>
      </c>
      <c r="K20" s="462" t="s">
        <v>129</v>
      </c>
      <c r="L20" s="463">
        <v>14119.995999999999</v>
      </c>
      <c r="M20" s="463">
        <v>3580.3560000000002</v>
      </c>
      <c r="N20" s="472">
        <v>3.9437407900219972</v>
      </c>
      <c r="P20" s="462" t="s">
        <v>256</v>
      </c>
      <c r="Q20" s="463">
        <v>6026.4449999999997</v>
      </c>
      <c r="R20" s="463">
        <v>1823.8440000000001</v>
      </c>
      <c r="S20" s="472">
        <v>3.3042546401994906</v>
      </c>
    </row>
    <row r="21" spans="1:19" ht="15.75">
      <c r="A21"/>
      <c r="B21"/>
      <c r="C21"/>
      <c r="D21"/>
      <c r="K21" s="462" t="s">
        <v>258</v>
      </c>
      <c r="L21" s="463">
        <v>11796.046</v>
      </c>
      <c r="M21" s="463">
        <v>3870.9110000000001</v>
      </c>
      <c r="N21" s="472">
        <v>3.0473565525014656</v>
      </c>
      <c r="P21" s="462" t="s">
        <v>135</v>
      </c>
      <c r="Q21" s="463">
        <v>6007.44</v>
      </c>
      <c r="R21" s="463">
        <v>2279.8870000000002</v>
      </c>
      <c r="S21" s="472">
        <v>2.6349726982082879</v>
      </c>
    </row>
    <row r="22" spans="1:19" ht="15.75">
      <c r="A22"/>
      <c r="B22"/>
      <c r="C22"/>
      <c r="D22"/>
      <c r="H22" s="660"/>
      <c r="K22" s="462" t="s">
        <v>118</v>
      </c>
      <c r="L22" s="463">
        <v>10412.378000000001</v>
      </c>
      <c r="M22" s="463">
        <v>2303.1439999999998</v>
      </c>
      <c r="N22" s="472">
        <v>4.5209409398630749</v>
      </c>
      <c r="P22" s="462" t="s">
        <v>134</v>
      </c>
      <c r="Q22" s="463">
        <v>5435.7719999999999</v>
      </c>
      <c r="R22" s="463">
        <v>1486.961</v>
      </c>
      <c r="S22" s="472">
        <v>3.6556251307196357</v>
      </c>
    </row>
    <row r="23" spans="1:19" ht="15.75">
      <c r="A23"/>
      <c r="B23"/>
      <c r="C23"/>
      <c r="D23"/>
      <c r="H23" s="660"/>
      <c r="K23" s="462" t="s">
        <v>127</v>
      </c>
      <c r="L23" s="463">
        <v>7662.759</v>
      </c>
      <c r="M23" s="463">
        <v>2012.018</v>
      </c>
      <c r="N23" s="472">
        <v>3.8084942580036558</v>
      </c>
      <c r="P23" s="462" t="s">
        <v>132</v>
      </c>
      <c r="Q23" s="463">
        <v>4670.6850000000004</v>
      </c>
      <c r="R23" s="463">
        <v>1328.71</v>
      </c>
      <c r="S23" s="472">
        <v>3.5152027154157039</v>
      </c>
    </row>
    <row r="24" spans="1:19" ht="16.5" thickBot="1">
      <c r="A24"/>
      <c r="B24"/>
      <c r="C24"/>
      <c r="D24"/>
      <c r="H24" s="660"/>
      <c r="K24" s="462" t="s">
        <v>132</v>
      </c>
      <c r="L24" s="463">
        <v>6284.38</v>
      </c>
      <c r="M24" s="463">
        <v>2608.9520000000002</v>
      </c>
      <c r="N24" s="472">
        <v>2.4087756309813289</v>
      </c>
      <c r="P24" s="462" t="s">
        <v>257</v>
      </c>
      <c r="Q24" s="463">
        <v>4326.7290000000003</v>
      </c>
      <c r="R24" s="463">
        <v>1108.626</v>
      </c>
      <c r="S24" s="472">
        <v>3.902785069085517</v>
      </c>
    </row>
    <row r="25" spans="1:19" ht="16.5" thickBot="1">
      <c r="A25"/>
      <c r="B25"/>
      <c r="C25"/>
      <c r="D25"/>
      <c r="H25" s="660"/>
      <c r="K25" s="620" t="s">
        <v>232</v>
      </c>
      <c r="L25" s="466">
        <v>1029780.338</v>
      </c>
      <c r="M25" s="466">
        <v>275566.08799999999</v>
      </c>
      <c r="N25" s="541">
        <v>3.7369632289441945</v>
      </c>
      <c r="P25" s="620" t="s">
        <v>232</v>
      </c>
      <c r="Q25" s="466">
        <v>368128.71600000001</v>
      </c>
      <c r="R25" s="466">
        <v>106578.781</v>
      </c>
      <c r="S25" s="541">
        <v>3.4540526035853234</v>
      </c>
    </row>
    <row r="26" spans="1:19">
      <c r="H26" s="660"/>
      <c r="K26"/>
      <c r="L26"/>
      <c r="M26"/>
      <c r="N26"/>
      <c r="P26"/>
      <c r="Q26"/>
      <c r="R26"/>
      <c r="S26"/>
    </row>
    <row r="27" spans="1:19">
      <c r="A27" s="3"/>
      <c r="B27" s="3"/>
      <c r="C27" s="3"/>
      <c r="D27" s="3"/>
      <c r="H27" s="660"/>
      <c r="K27"/>
      <c r="L27"/>
      <c r="M27"/>
      <c r="N27"/>
      <c r="P27"/>
      <c r="Q27"/>
      <c r="R27"/>
      <c r="S27"/>
    </row>
    <row r="28" spans="1:19">
      <c r="H28" s="660"/>
      <c r="K28"/>
      <c r="L28"/>
      <c r="M28"/>
      <c r="N28"/>
      <c r="P28"/>
      <c r="Q28"/>
      <c r="R28"/>
      <c r="S28"/>
    </row>
    <row r="29" spans="1:19">
      <c r="H29" s="66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74" t="s">
        <v>340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60" customWidth="1"/>
    <col min="2" max="2" width="12.28515625" style="660" bestFit="1" customWidth="1"/>
    <col min="3" max="3" width="10.140625" style="660" customWidth="1"/>
    <col min="4" max="4" width="9.140625" style="660"/>
    <col min="5" max="5" width="6" style="660" customWidth="1"/>
    <col min="6" max="6" width="16.7109375" style="660" customWidth="1"/>
    <col min="7" max="7" width="11.28515625" style="660" customWidth="1"/>
    <col min="8" max="8" width="10.42578125" style="660" customWidth="1"/>
    <col min="9" max="9" width="9.140625" style="660"/>
    <col min="10" max="10" width="3.5703125" style="660" customWidth="1"/>
    <col min="11" max="11" width="21.42578125" style="660" customWidth="1"/>
    <col min="12" max="12" width="11.7109375" style="660" customWidth="1"/>
    <col min="13" max="13" width="12.28515625" style="660" customWidth="1"/>
    <col min="14" max="14" width="10.42578125" style="660" customWidth="1"/>
    <col min="15" max="15" width="3.85546875" style="660" customWidth="1"/>
    <col min="16" max="16" width="22.5703125" style="660" customWidth="1"/>
    <col min="17" max="17" width="11.28515625" style="660" customWidth="1"/>
    <col min="18" max="18" width="10.28515625" style="660" customWidth="1"/>
    <col min="19" max="19" width="10" style="660" customWidth="1"/>
    <col min="20" max="255" width="9.140625" style="660"/>
    <col min="256" max="256" width="4" style="660" customWidth="1"/>
    <col min="257" max="257" width="15.140625" style="660" customWidth="1"/>
    <col min="258" max="258" width="13.85546875" style="660" customWidth="1"/>
    <col min="259" max="259" width="10.140625" style="660" customWidth="1"/>
    <col min="260" max="260" width="9.140625" style="660"/>
    <col min="261" max="261" width="3.42578125" style="660" customWidth="1"/>
    <col min="262" max="262" width="19.5703125" style="660" customWidth="1"/>
    <col min="263" max="263" width="12.28515625" style="660" customWidth="1"/>
    <col min="264" max="264" width="10.42578125" style="660" customWidth="1"/>
    <col min="265" max="265" width="9.140625" style="660"/>
    <col min="266" max="266" width="3.5703125" style="660" customWidth="1"/>
    <col min="267" max="267" width="16.42578125" style="660" customWidth="1"/>
    <col min="268" max="268" width="11.7109375" style="660" customWidth="1"/>
    <col min="269" max="269" width="10.140625" style="660" customWidth="1"/>
    <col min="270" max="270" width="15.85546875" style="660" customWidth="1"/>
    <col min="271" max="271" width="3.85546875" style="660" customWidth="1"/>
    <col min="272" max="272" width="16.42578125" style="660" customWidth="1"/>
    <col min="273" max="273" width="11.28515625" style="660" customWidth="1"/>
    <col min="274" max="274" width="10.28515625" style="660" customWidth="1"/>
    <col min="275" max="275" width="10" style="660" customWidth="1"/>
    <col min="276" max="511" width="9.140625" style="660"/>
    <col min="512" max="512" width="4" style="660" customWidth="1"/>
    <col min="513" max="513" width="15.140625" style="660" customWidth="1"/>
    <col min="514" max="514" width="13.85546875" style="660" customWidth="1"/>
    <col min="515" max="515" width="10.140625" style="660" customWidth="1"/>
    <col min="516" max="516" width="9.140625" style="660"/>
    <col min="517" max="517" width="3.42578125" style="660" customWidth="1"/>
    <col min="518" max="518" width="19.5703125" style="660" customWidth="1"/>
    <col min="519" max="519" width="12.28515625" style="660" customWidth="1"/>
    <col min="520" max="520" width="10.42578125" style="660" customWidth="1"/>
    <col min="521" max="521" width="9.140625" style="660"/>
    <col min="522" max="522" width="3.5703125" style="660" customWidth="1"/>
    <col min="523" max="523" width="16.42578125" style="660" customWidth="1"/>
    <col min="524" max="524" width="11.7109375" style="660" customWidth="1"/>
    <col min="525" max="525" width="10.140625" style="660" customWidth="1"/>
    <col min="526" max="526" width="15.85546875" style="660" customWidth="1"/>
    <col min="527" max="527" width="3.85546875" style="660" customWidth="1"/>
    <col min="528" max="528" width="16.42578125" style="660" customWidth="1"/>
    <col min="529" max="529" width="11.28515625" style="660" customWidth="1"/>
    <col min="530" max="530" width="10.28515625" style="660" customWidth="1"/>
    <col min="531" max="531" width="10" style="660" customWidth="1"/>
    <col min="532" max="767" width="9.140625" style="660"/>
    <col min="768" max="768" width="4" style="660" customWidth="1"/>
    <col min="769" max="769" width="15.140625" style="660" customWidth="1"/>
    <col min="770" max="770" width="13.85546875" style="660" customWidth="1"/>
    <col min="771" max="771" width="10.140625" style="660" customWidth="1"/>
    <col min="772" max="772" width="9.140625" style="660"/>
    <col min="773" max="773" width="3.42578125" style="660" customWidth="1"/>
    <col min="774" max="774" width="19.5703125" style="660" customWidth="1"/>
    <col min="775" max="775" width="12.28515625" style="660" customWidth="1"/>
    <col min="776" max="776" width="10.42578125" style="660" customWidth="1"/>
    <col min="777" max="777" width="9.140625" style="660"/>
    <col min="778" max="778" width="3.5703125" style="660" customWidth="1"/>
    <col min="779" max="779" width="16.42578125" style="660" customWidth="1"/>
    <col min="780" max="780" width="11.7109375" style="660" customWidth="1"/>
    <col min="781" max="781" width="10.140625" style="660" customWidth="1"/>
    <col min="782" max="782" width="15.85546875" style="660" customWidth="1"/>
    <col min="783" max="783" width="3.85546875" style="660" customWidth="1"/>
    <col min="784" max="784" width="16.42578125" style="660" customWidth="1"/>
    <col min="785" max="785" width="11.28515625" style="660" customWidth="1"/>
    <col min="786" max="786" width="10.28515625" style="660" customWidth="1"/>
    <col min="787" max="787" width="10" style="660" customWidth="1"/>
    <col min="788" max="1023" width="9.140625" style="660"/>
    <col min="1024" max="1024" width="4" style="660" customWidth="1"/>
    <col min="1025" max="1025" width="15.140625" style="660" customWidth="1"/>
    <col min="1026" max="1026" width="13.85546875" style="660" customWidth="1"/>
    <col min="1027" max="1027" width="10.140625" style="660" customWidth="1"/>
    <col min="1028" max="1028" width="9.140625" style="660"/>
    <col min="1029" max="1029" width="3.42578125" style="660" customWidth="1"/>
    <col min="1030" max="1030" width="19.5703125" style="660" customWidth="1"/>
    <col min="1031" max="1031" width="12.28515625" style="660" customWidth="1"/>
    <col min="1032" max="1032" width="10.42578125" style="660" customWidth="1"/>
    <col min="1033" max="1033" width="9.140625" style="660"/>
    <col min="1034" max="1034" width="3.5703125" style="660" customWidth="1"/>
    <col min="1035" max="1035" width="16.42578125" style="660" customWidth="1"/>
    <col min="1036" max="1036" width="11.7109375" style="660" customWidth="1"/>
    <col min="1037" max="1037" width="10.140625" style="660" customWidth="1"/>
    <col min="1038" max="1038" width="15.85546875" style="660" customWidth="1"/>
    <col min="1039" max="1039" width="3.85546875" style="660" customWidth="1"/>
    <col min="1040" max="1040" width="16.42578125" style="660" customWidth="1"/>
    <col min="1041" max="1041" width="11.28515625" style="660" customWidth="1"/>
    <col min="1042" max="1042" width="10.28515625" style="660" customWidth="1"/>
    <col min="1043" max="1043" width="10" style="660" customWidth="1"/>
    <col min="1044" max="1279" width="9.140625" style="660"/>
    <col min="1280" max="1280" width="4" style="660" customWidth="1"/>
    <col min="1281" max="1281" width="15.140625" style="660" customWidth="1"/>
    <col min="1282" max="1282" width="13.85546875" style="660" customWidth="1"/>
    <col min="1283" max="1283" width="10.140625" style="660" customWidth="1"/>
    <col min="1284" max="1284" width="9.140625" style="660"/>
    <col min="1285" max="1285" width="3.42578125" style="660" customWidth="1"/>
    <col min="1286" max="1286" width="19.5703125" style="660" customWidth="1"/>
    <col min="1287" max="1287" width="12.28515625" style="660" customWidth="1"/>
    <col min="1288" max="1288" width="10.42578125" style="660" customWidth="1"/>
    <col min="1289" max="1289" width="9.140625" style="660"/>
    <col min="1290" max="1290" width="3.5703125" style="660" customWidth="1"/>
    <col min="1291" max="1291" width="16.42578125" style="660" customWidth="1"/>
    <col min="1292" max="1292" width="11.7109375" style="660" customWidth="1"/>
    <col min="1293" max="1293" width="10.140625" style="660" customWidth="1"/>
    <col min="1294" max="1294" width="15.85546875" style="660" customWidth="1"/>
    <col min="1295" max="1295" width="3.85546875" style="660" customWidth="1"/>
    <col min="1296" max="1296" width="16.42578125" style="660" customWidth="1"/>
    <col min="1297" max="1297" width="11.28515625" style="660" customWidth="1"/>
    <col min="1298" max="1298" width="10.28515625" style="660" customWidth="1"/>
    <col min="1299" max="1299" width="10" style="660" customWidth="1"/>
    <col min="1300" max="1535" width="9.140625" style="660"/>
    <col min="1536" max="1536" width="4" style="660" customWidth="1"/>
    <col min="1537" max="1537" width="15.140625" style="660" customWidth="1"/>
    <col min="1538" max="1538" width="13.85546875" style="660" customWidth="1"/>
    <col min="1539" max="1539" width="10.140625" style="660" customWidth="1"/>
    <col min="1540" max="1540" width="9.140625" style="660"/>
    <col min="1541" max="1541" width="3.42578125" style="660" customWidth="1"/>
    <col min="1542" max="1542" width="19.5703125" style="660" customWidth="1"/>
    <col min="1543" max="1543" width="12.28515625" style="660" customWidth="1"/>
    <col min="1544" max="1544" width="10.42578125" style="660" customWidth="1"/>
    <col min="1545" max="1545" width="9.140625" style="660"/>
    <col min="1546" max="1546" width="3.5703125" style="660" customWidth="1"/>
    <col min="1547" max="1547" width="16.42578125" style="660" customWidth="1"/>
    <col min="1548" max="1548" width="11.7109375" style="660" customWidth="1"/>
    <col min="1549" max="1549" width="10.140625" style="660" customWidth="1"/>
    <col min="1550" max="1550" width="15.85546875" style="660" customWidth="1"/>
    <col min="1551" max="1551" width="3.85546875" style="660" customWidth="1"/>
    <col min="1552" max="1552" width="16.42578125" style="660" customWidth="1"/>
    <col min="1553" max="1553" width="11.28515625" style="660" customWidth="1"/>
    <col min="1554" max="1554" width="10.28515625" style="660" customWidth="1"/>
    <col min="1555" max="1555" width="10" style="660" customWidth="1"/>
    <col min="1556" max="1791" width="9.140625" style="660"/>
    <col min="1792" max="1792" width="4" style="660" customWidth="1"/>
    <col min="1793" max="1793" width="15.140625" style="660" customWidth="1"/>
    <col min="1794" max="1794" width="13.85546875" style="660" customWidth="1"/>
    <col min="1795" max="1795" width="10.140625" style="660" customWidth="1"/>
    <col min="1796" max="1796" width="9.140625" style="660"/>
    <col min="1797" max="1797" width="3.42578125" style="660" customWidth="1"/>
    <col min="1798" max="1798" width="19.5703125" style="660" customWidth="1"/>
    <col min="1799" max="1799" width="12.28515625" style="660" customWidth="1"/>
    <col min="1800" max="1800" width="10.42578125" style="660" customWidth="1"/>
    <col min="1801" max="1801" width="9.140625" style="660"/>
    <col min="1802" max="1802" width="3.5703125" style="660" customWidth="1"/>
    <col min="1803" max="1803" width="16.42578125" style="660" customWidth="1"/>
    <col min="1804" max="1804" width="11.7109375" style="660" customWidth="1"/>
    <col min="1805" max="1805" width="10.140625" style="660" customWidth="1"/>
    <col min="1806" max="1806" width="15.85546875" style="660" customWidth="1"/>
    <col min="1807" max="1807" width="3.85546875" style="660" customWidth="1"/>
    <col min="1808" max="1808" width="16.42578125" style="660" customWidth="1"/>
    <col min="1809" max="1809" width="11.28515625" style="660" customWidth="1"/>
    <col min="1810" max="1810" width="10.28515625" style="660" customWidth="1"/>
    <col min="1811" max="1811" width="10" style="660" customWidth="1"/>
    <col min="1812" max="2047" width="9.140625" style="660"/>
    <col min="2048" max="2048" width="4" style="660" customWidth="1"/>
    <col min="2049" max="2049" width="15.140625" style="660" customWidth="1"/>
    <col min="2050" max="2050" width="13.85546875" style="660" customWidth="1"/>
    <col min="2051" max="2051" width="10.140625" style="660" customWidth="1"/>
    <col min="2052" max="2052" width="9.140625" style="660"/>
    <col min="2053" max="2053" width="3.42578125" style="660" customWidth="1"/>
    <col min="2054" max="2054" width="19.5703125" style="660" customWidth="1"/>
    <col min="2055" max="2055" width="12.28515625" style="660" customWidth="1"/>
    <col min="2056" max="2056" width="10.42578125" style="660" customWidth="1"/>
    <col min="2057" max="2057" width="9.140625" style="660"/>
    <col min="2058" max="2058" width="3.5703125" style="660" customWidth="1"/>
    <col min="2059" max="2059" width="16.42578125" style="660" customWidth="1"/>
    <col min="2060" max="2060" width="11.7109375" style="660" customWidth="1"/>
    <col min="2061" max="2061" width="10.140625" style="660" customWidth="1"/>
    <col min="2062" max="2062" width="15.85546875" style="660" customWidth="1"/>
    <col min="2063" max="2063" width="3.85546875" style="660" customWidth="1"/>
    <col min="2064" max="2064" width="16.42578125" style="660" customWidth="1"/>
    <col min="2065" max="2065" width="11.28515625" style="660" customWidth="1"/>
    <col min="2066" max="2066" width="10.28515625" style="660" customWidth="1"/>
    <col min="2067" max="2067" width="10" style="660" customWidth="1"/>
    <col min="2068" max="2303" width="9.140625" style="660"/>
    <col min="2304" max="2304" width="4" style="660" customWidth="1"/>
    <col min="2305" max="2305" width="15.140625" style="660" customWidth="1"/>
    <col min="2306" max="2306" width="13.85546875" style="660" customWidth="1"/>
    <col min="2307" max="2307" width="10.140625" style="660" customWidth="1"/>
    <col min="2308" max="2308" width="9.140625" style="660"/>
    <col min="2309" max="2309" width="3.42578125" style="660" customWidth="1"/>
    <col min="2310" max="2310" width="19.5703125" style="660" customWidth="1"/>
    <col min="2311" max="2311" width="12.28515625" style="660" customWidth="1"/>
    <col min="2312" max="2312" width="10.42578125" style="660" customWidth="1"/>
    <col min="2313" max="2313" width="9.140625" style="660"/>
    <col min="2314" max="2314" width="3.5703125" style="660" customWidth="1"/>
    <col min="2315" max="2315" width="16.42578125" style="660" customWidth="1"/>
    <col min="2316" max="2316" width="11.7109375" style="660" customWidth="1"/>
    <col min="2317" max="2317" width="10.140625" style="660" customWidth="1"/>
    <col min="2318" max="2318" width="15.85546875" style="660" customWidth="1"/>
    <col min="2319" max="2319" width="3.85546875" style="660" customWidth="1"/>
    <col min="2320" max="2320" width="16.42578125" style="660" customWidth="1"/>
    <col min="2321" max="2321" width="11.28515625" style="660" customWidth="1"/>
    <col min="2322" max="2322" width="10.28515625" style="660" customWidth="1"/>
    <col min="2323" max="2323" width="10" style="660" customWidth="1"/>
    <col min="2324" max="2559" width="9.140625" style="660"/>
    <col min="2560" max="2560" width="4" style="660" customWidth="1"/>
    <col min="2561" max="2561" width="15.140625" style="660" customWidth="1"/>
    <col min="2562" max="2562" width="13.85546875" style="660" customWidth="1"/>
    <col min="2563" max="2563" width="10.140625" style="660" customWidth="1"/>
    <col min="2564" max="2564" width="9.140625" style="660"/>
    <col min="2565" max="2565" width="3.42578125" style="660" customWidth="1"/>
    <col min="2566" max="2566" width="19.5703125" style="660" customWidth="1"/>
    <col min="2567" max="2567" width="12.28515625" style="660" customWidth="1"/>
    <col min="2568" max="2568" width="10.42578125" style="660" customWidth="1"/>
    <col min="2569" max="2569" width="9.140625" style="660"/>
    <col min="2570" max="2570" width="3.5703125" style="660" customWidth="1"/>
    <col min="2571" max="2571" width="16.42578125" style="660" customWidth="1"/>
    <col min="2572" max="2572" width="11.7109375" style="660" customWidth="1"/>
    <col min="2573" max="2573" width="10.140625" style="660" customWidth="1"/>
    <col min="2574" max="2574" width="15.85546875" style="660" customWidth="1"/>
    <col min="2575" max="2575" width="3.85546875" style="660" customWidth="1"/>
    <col min="2576" max="2576" width="16.42578125" style="660" customWidth="1"/>
    <col min="2577" max="2577" width="11.28515625" style="660" customWidth="1"/>
    <col min="2578" max="2578" width="10.28515625" style="660" customWidth="1"/>
    <col min="2579" max="2579" width="10" style="660" customWidth="1"/>
    <col min="2580" max="2815" width="9.140625" style="660"/>
    <col min="2816" max="2816" width="4" style="660" customWidth="1"/>
    <col min="2817" max="2817" width="15.140625" style="660" customWidth="1"/>
    <col min="2818" max="2818" width="13.85546875" style="660" customWidth="1"/>
    <col min="2819" max="2819" width="10.140625" style="660" customWidth="1"/>
    <col min="2820" max="2820" width="9.140625" style="660"/>
    <col min="2821" max="2821" width="3.42578125" style="660" customWidth="1"/>
    <col min="2822" max="2822" width="19.5703125" style="660" customWidth="1"/>
    <col min="2823" max="2823" width="12.28515625" style="660" customWidth="1"/>
    <col min="2824" max="2824" width="10.42578125" style="660" customWidth="1"/>
    <col min="2825" max="2825" width="9.140625" style="660"/>
    <col min="2826" max="2826" width="3.5703125" style="660" customWidth="1"/>
    <col min="2827" max="2827" width="16.42578125" style="660" customWidth="1"/>
    <col min="2828" max="2828" width="11.7109375" style="660" customWidth="1"/>
    <col min="2829" max="2829" width="10.140625" style="660" customWidth="1"/>
    <col min="2830" max="2830" width="15.85546875" style="660" customWidth="1"/>
    <col min="2831" max="2831" width="3.85546875" style="660" customWidth="1"/>
    <col min="2832" max="2832" width="16.42578125" style="660" customWidth="1"/>
    <col min="2833" max="2833" width="11.28515625" style="660" customWidth="1"/>
    <col min="2834" max="2834" width="10.28515625" style="660" customWidth="1"/>
    <col min="2835" max="2835" width="10" style="660" customWidth="1"/>
    <col min="2836" max="3071" width="9.140625" style="660"/>
    <col min="3072" max="3072" width="4" style="660" customWidth="1"/>
    <col min="3073" max="3073" width="15.140625" style="660" customWidth="1"/>
    <col min="3074" max="3074" width="13.85546875" style="660" customWidth="1"/>
    <col min="3075" max="3075" width="10.140625" style="660" customWidth="1"/>
    <col min="3076" max="3076" width="9.140625" style="660"/>
    <col min="3077" max="3077" width="3.42578125" style="660" customWidth="1"/>
    <col min="3078" max="3078" width="19.5703125" style="660" customWidth="1"/>
    <col min="3079" max="3079" width="12.28515625" style="660" customWidth="1"/>
    <col min="3080" max="3080" width="10.42578125" style="660" customWidth="1"/>
    <col min="3081" max="3081" width="9.140625" style="660"/>
    <col min="3082" max="3082" width="3.5703125" style="660" customWidth="1"/>
    <col min="3083" max="3083" width="16.42578125" style="660" customWidth="1"/>
    <col min="3084" max="3084" width="11.7109375" style="660" customWidth="1"/>
    <col min="3085" max="3085" width="10.140625" style="660" customWidth="1"/>
    <col min="3086" max="3086" width="15.85546875" style="660" customWidth="1"/>
    <col min="3087" max="3087" width="3.85546875" style="660" customWidth="1"/>
    <col min="3088" max="3088" width="16.42578125" style="660" customWidth="1"/>
    <col min="3089" max="3089" width="11.28515625" style="660" customWidth="1"/>
    <col min="3090" max="3090" width="10.28515625" style="660" customWidth="1"/>
    <col min="3091" max="3091" width="10" style="660" customWidth="1"/>
    <col min="3092" max="3327" width="9.140625" style="660"/>
    <col min="3328" max="3328" width="4" style="660" customWidth="1"/>
    <col min="3329" max="3329" width="15.140625" style="660" customWidth="1"/>
    <col min="3330" max="3330" width="13.85546875" style="660" customWidth="1"/>
    <col min="3331" max="3331" width="10.140625" style="660" customWidth="1"/>
    <col min="3332" max="3332" width="9.140625" style="660"/>
    <col min="3333" max="3333" width="3.42578125" style="660" customWidth="1"/>
    <col min="3334" max="3334" width="19.5703125" style="660" customWidth="1"/>
    <col min="3335" max="3335" width="12.28515625" style="660" customWidth="1"/>
    <col min="3336" max="3336" width="10.42578125" style="660" customWidth="1"/>
    <col min="3337" max="3337" width="9.140625" style="660"/>
    <col min="3338" max="3338" width="3.5703125" style="660" customWidth="1"/>
    <col min="3339" max="3339" width="16.42578125" style="660" customWidth="1"/>
    <col min="3340" max="3340" width="11.7109375" style="660" customWidth="1"/>
    <col min="3341" max="3341" width="10.140625" style="660" customWidth="1"/>
    <col min="3342" max="3342" width="15.85546875" style="660" customWidth="1"/>
    <col min="3343" max="3343" width="3.85546875" style="660" customWidth="1"/>
    <col min="3344" max="3344" width="16.42578125" style="660" customWidth="1"/>
    <col min="3345" max="3345" width="11.28515625" style="660" customWidth="1"/>
    <col min="3346" max="3346" width="10.28515625" style="660" customWidth="1"/>
    <col min="3347" max="3347" width="10" style="660" customWidth="1"/>
    <col min="3348" max="3583" width="9.140625" style="660"/>
    <col min="3584" max="3584" width="4" style="660" customWidth="1"/>
    <col min="3585" max="3585" width="15.140625" style="660" customWidth="1"/>
    <col min="3586" max="3586" width="13.85546875" style="660" customWidth="1"/>
    <col min="3587" max="3587" width="10.140625" style="660" customWidth="1"/>
    <col min="3588" max="3588" width="9.140625" style="660"/>
    <col min="3589" max="3589" width="3.42578125" style="660" customWidth="1"/>
    <col min="3590" max="3590" width="19.5703125" style="660" customWidth="1"/>
    <col min="3591" max="3591" width="12.28515625" style="660" customWidth="1"/>
    <col min="3592" max="3592" width="10.42578125" style="660" customWidth="1"/>
    <col min="3593" max="3593" width="9.140625" style="660"/>
    <col min="3594" max="3594" width="3.5703125" style="660" customWidth="1"/>
    <col min="3595" max="3595" width="16.42578125" style="660" customWidth="1"/>
    <col min="3596" max="3596" width="11.7109375" style="660" customWidth="1"/>
    <col min="3597" max="3597" width="10.140625" style="660" customWidth="1"/>
    <col min="3598" max="3598" width="15.85546875" style="660" customWidth="1"/>
    <col min="3599" max="3599" width="3.85546875" style="660" customWidth="1"/>
    <col min="3600" max="3600" width="16.42578125" style="660" customWidth="1"/>
    <col min="3601" max="3601" width="11.28515625" style="660" customWidth="1"/>
    <col min="3602" max="3602" width="10.28515625" style="660" customWidth="1"/>
    <col min="3603" max="3603" width="10" style="660" customWidth="1"/>
    <col min="3604" max="3839" width="9.140625" style="660"/>
    <col min="3840" max="3840" width="4" style="660" customWidth="1"/>
    <col min="3841" max="3841" width="15.140625" style="660" customWidth="1"/>
    <col min="3842" max="3842" width="13.85546875" style="660" customWidth="1"/>
    <col min="3843" max="3843" width="10.140625" style="660" customWidth="1"/>
    <col min="3844" max="3844" width="9.140625" style="660"/>
    <col min="3845" max="3845" width="3.42578125" style="660" customWidth="1"/>
    <col min="3846" max="3846" width="19.5703125" style="660" customWidth="1"/>
    <col min="3847" max="3847" width="12.28515625" style="660" customWidth="1"/>
    <col min="3848" max="3848" width="10.42578125" style="660" customWidth="1"/>
    <col min="3849" max="3849" width="9.140625" style="660"/>
    <col min="3850" max="3850" width="3.5703125" style="660" customWidth="1"/>
    <col min="3851" max="3851" width="16.42578125" style="660" customWidth="1"/>
    <col min="3852" max="3852" width="11.7109375" style="660" customWidth="1"/>
    <col min="3853" max="3853" width="10.140625" style="660" customWidth="1"/>
    <col min="3854" max="3854" width="15.85546875" style="660" customWidth="1"/>
    <col min="3855" max="3855" width="3.85546875" style="660" customWidth="1"/>
    <col min="3856" max="3856" width="16.42578125" style="660" customWidth="1"/>
    <col min="3857" max="3857" width="11.28515625" style="660" customWidth="1"/>
    <col min="3858" max="3858" width="10.28515625" style="660" customWidth="1"/>
    <col min="3859" max="3859" width="10" style="660" customWidth="1"/>
    <col min="3860" max="4095" width="9.140625" style="660"/>
    <col min="4096" max="4096" width="4" style="660" customWidth="1"/>
    <col min="4097" max="4097" width="15.140625" style="660" customWidth="1"/>
    <col min="4098" max="4098" width="13.85546875" style="660" customWidth="1"/>
    <col min="4099" max="4099" width="10.140625" style="660" customWidth="1"/>
    <col min="4100" max="4100" width="9.140625" style="660"/>
    <col min="4101" max="4101" width="3.42578125" style="660" customWidth="1"/>
    <col min="4102" max="4102" width="19.5703125" style="660" customWidth="1"/>
    <col min="4103" max="4103" width="12.28515625" style="660" customWidth="1"/>
    <col min="4104" max="4104" width="10.42578125" style="660" customWidth="1"/>
    <col min="4105" max="4105" width="9.140625" style="660"/>
    <col min="4106" max="4106" width="3.5703125" style="660" customWidth="1"/>
    <col min="4107" max="4107" width="16.42578125" style="660" customWidth="1"/>
    <col min="4108" max="4108" width="11.7109375" style="660" customWidth="1"/>
    <col min="4109" max="4109" width="10.140625" style="660" customWidth="1"/>
    <col min="4110" max="4110" width="15.85546875" style="660" customWidth="1"/>
    <col min="4111" max="4111" width="3.85546875" style="660" customWidth="1"/>
    <col min="4112" max="4112" width="16.42578125" style="660" customWidth="1"/>
    <col min="4113" max="4113" width="11.28515625" style="660" customWidth="1"/>
    <col min="4114" max="4114" width="10.28515625" style="660" customWidth="1"/>
    <col min="4115" max="4115" width="10" style="660" customWidth="1"/>
    <col min="4116" max="4351" width="9.140625" style="660"/>
    <col min="4352" max="4352" width="4" style="660" customWidth="1"/>
    <col min="4353" max="4353" width="15.140625" style="660" customWidth="1"/>
    <col min="4354" max="4354" width="13.85546875" style="660" customWidth="1"/>
    <col min="4355" max="4355" width="10.140625" style="660" customWidth="1"/>
    <col min="4356" max="4356" width="9.140625" style="660"/>
    <col min="4357" max="4357" width="3.42578125" style="660" customWidth="1"/>
    <col min="4358" max="4358" width="19.5703125" style="660" customWidth="1"/>
    <col min="4359" max="4359" width="12.28515625" style="660" customWidth="1"/>
    <col min="4360" max="4360" width="10.42578125" style="660" customWidth="1"/>
    <col min="4361" max="4361" width="9.140625" style="660"/>
    <col min="4362" max="4362" width="3.5703125" style="660" customWidth="1"/>
    <col min="4363" max="4363" width="16.42578125" style="660" customWidth="1"/>
    <col min="4364" max="4364" width="11.7109375" style="660" customWidth="1"/>
    <col min="4365" max="4365" width="10.140625" style="660" customWidth="1"/>
    <col min="4366" max="4366" width="15.85546875" style="660" customWidth="1"/>
    <col min="4367" max="4367" width="3.85546875" style="660" customWidth="1"/>
    <col min="4368" max="4368" width="16.42578125" style="660" customWidth="1"/>
    <col min="4369" max="4369" width="11.28515625" style="660" customWidth="1"/>
    <col min="4370" max="4370" width="10.28515625" style="660" customWidth="1"/>
    <col min="4371" max="4371" width="10" style="660" customWidth="1"/>
    <col min="4372" max="4607" width="9.140625" style="660"/>
    <col min="4608" max="4608" width="4" style="660" customWidth="1"/>
    <col min="4609" max="4609" width="15.140625" style="660" customWidth="1"/>
    <col min="4610" max="4610" width="13.85546875" style="660" customWidth="1"/>
    <col min="4611" max="4611" width="10.140625" style="660" customWidth="1"/>
    <col min="4612" max="4612" width="9.140625" style="660"/>
    <col min="4613" max="4613" width="3.42578125" style="660" customWidth="1"/>
    <col min="4614" max="4614" width="19.5703125" style="660" customWidth="1"/>
    <col min="4615" max="4615" width="12.28515625" style="660" customWidth="1"/>
    <col min="4616" max="4616" width="10.42578125" style="660" customWidth="1"/>
    <col min="4617" max="4617" width="9.140625" style="660"/>
    <col min="4618" max="4618" width="3.5703125" style="660" customWidth="1"/>
    <col min="4619" max="4619" width="16.42578125" style="660" customWidth="1"/>
    <col min="4620" max="4620" width="11.7109375" style="660" customWidth="1"/>
    <col min="4621" max="4621" width="10.140625" style="660" customWidth="1"/>
    <col min="4622" max="4622" width="15.85546875" style="660" customWidth="1"/>
    <col min="4623" max="4623" width="3.85546875" style="660" customWidth="1"/>
    <col min="4624" max="4624" width="16.42578125" style="660" customWidth="1"/>
    <col min="4625" max="4625" width="11.28515625" style="660" customWidth="1"/>
    <col min="4626" max="4626" width="10.28515625" style="660" customWidth="1"/>
    <col min="4627" max="4627" width="10" style="660" customWidth="1"/>
    <col min="4628" max="4863" width="9.140625" style="660"/>
    <col min="4864" max="4864" width="4" style="660" customWidth="1"/>
    <col min="4865" max="4865" width="15.140625" style="660" customWidth="1"/>
    <col min="4866" max="4866" width="13.85546875" style="660" customWidth="1"/>
    <col min="4867" max="4867" width="10.140625" style="660" customWidth="1"/>
    <col min="4868" max="4868" width="9.140625" style="660"/>
    <col min="4869" max="4869" width="3.42578125" style="660" customWidth="1"/>
    <col min="4870" max="4870" width="19.5703125" style="660" customWidth="1"/>
    <col min="4871" max="4871" width="12.28515625" style="660" customWidth="1"/>
    <col min="4872" max="4872" width="10.42578125" style="660" customWidth="1"/>
    <col min="4873" max="4873" width="9.140625" style="660"/>
    <col min="4874" max="4874" width="3.5703125" style="660" customWidth="1"/>
    <col min="4875" max="4875" width="16.42578125" style="660" customWidth="1"/>
    <col min="4876" max="4876" width="11.7109375" style="660" customWidth="1"/>
    <col min="4877" max="4877" width="10.140625" style="660" customWidth="1"/>
    <col min="4878" max="4878" width="15.85546875" style="660" customWidth="1"/>
    <col min="4879" max="4879" width="3.85546875" style="660" customWidth="1"/>
    <col min="4880" max="4880" width="16.42578125" style="660" customWidth="1"/>
    <col min="4881" max="4881" width="11.28515625" style="660" customWidth="1"/>
    <col min="4882" max="4882" width="10.28515625" style="660" customWidth="1"/>
    <col min="4883" max="4883" width="10" style="660" customWidth="1"/>
    <col min="4884" max="5119" width="9.140625" style="660"/>
    <col min="5120" max="5120" width="4" style="660" customWidth="1"/>
    <col min="5121" max="5121" width="15.140625" style="660" customWidth="1"/>
    <col min="5122" max="5122" width="13.85546875" style="660" customWidth="1"/>
    <col min="5123" max="5123" width="10.140625" style="660" customWidth="1"/>
    <col min="5124" max="5124" width="9.140625" style="660"/>
    <col min="5125" max="5125" width="3.42578125" style="660" customWidth="1"/>
    <col min="5126" max="5126" width="19.5703125" style="660" customWidth="1"/>
    <col min="5127" max="5127" width="12.28515625" style="660" customWidth="1"/>
    <col min="5128" max="5128" width="10.42578125" style="660" customWidth="1"/>
    <col min="5129" max="5129" width="9.140625" style="660"/>
    <col min="5130" max="5130" width="3.5703125" style="660" customWidth="1"/>
    <col min="5131" max="5131" width="16.42578125" style="660" customWidth="1"/>
    <col min="5132" max="5132" width="11.7109375" style="660" customWidth="1"/>
    <col min="5133" max="5133" width="10.140625" style="660" customWidth="1"/>
    <col min="5134" max="5134" width="15.85546875" style="660" customWidth="1"/>
    <col min="5135" max="5135" width="3.85546875" style="660" customWidth="1"/>
    <col min="5136" max="5136" width="16.42578125" style="660" customWidth="1"/>
    <col min="5137" max="5137" width="11.28515625" style="660" customWidth="1"/>
    <col min="5138" max="5138" width="10.28515625" style="660" customWidth="1"/>
    <col min="5139" max="5139" width="10" style="660" customWidth="1"/>
    <col min="5140" max="5375" width="9.140625" style="660"/>
    <col min="5376" max="5376" width="4" style="660" customWidth="1"/>
    <col min="5377" max="5377" width="15.140625" style="660" customWidth="1"/>
    <col min="5378" max="5378" width="13.85546875" style="660" customWidth="1"/>
    <col min="5379" max="5379" width="10.140625" style="660" customWidth="1"/>
    <col min="5380" max="5380" width="9.140625" style="660"/>
    <col min="5381" max="5381" width="3.42578125" style="660" customWidth="1"/>
    <col min="5382" max="5382" width="19.5703125" style="660" customWidth="1"/>
    <col min="5383" max="5383" width="12.28515625" style="660" customWidth="1"/>
    <col min="5384" max="5384" width="10.42578125" style="660" customWidth="1"/>
    <col min="5385" max="5385" width="9.140625" style="660"/>
    <col min="5386" max="5386" width="3.5703125" style="660" customWidth="1"/>
    <col min="5387" max="5387" width="16.42578125" style="660" customWidth="1"/>
    <col min="5388" max="5388" width="11.7109375" style="660" customWidth="1"/>
    <col min="5389" max="5389" width="10.140625" style="660" customWidth="1"/>
    <col min="5390" max="5390" width="15.85546875" style="660" customWidth="1"/>
    <col min="5391" max="5391" width="3.85546875" style="660" customWidth="1"/>
    <col min="5392" max="5392" width="16.42578125" style="660" customWidth="1"/>
    <col min="5393" max="5393" width="11.28515625" style="660" customWidth="1"/>
    <col min="5394" max="5394" width="10.28515625" style="660" customWidth="1"/>
    <col min="5395" max="5395" width="10" style="660" customWidth="1"/>
    <col min="5396" max="5631" width="9.140625" style="660"/>
    <col min="5632" max="5632" width="4" style="660" customWidth="1"/>
    <col min="5633" max="5633" width="15.140625" style="660" customWidth="1"/>
    <col min="5634" max="5634" width="13.85546875" style="660" customWidth="1"/>
    <col min="5635" max="5635" width="10.140625" style="660" customWidth="1"/>
    <col min="5636" max="5636" width="9.140625" style="660"/>
    <col min="5637" max="5637" width="3.42578125" style="660" customWidth="1"/>
    <col min="5638" max="5638" width="19.5703125" style="660" customWidth="1"/>
    <col min="5639" max="5639" width="12.28515625" style="660" customWidth="1"/>
    <col min="5640" max="5640" width="10.42578125" style="660" customWidth="1"/>
    <col min="5641" max="5641" width="9.140625" style="660"/>
    <col min="5642" max="5642" width="3.5703125" style="660" customWidth="1"/>
    <col min="5643" max="5643" width="16.42578125" style="660" customWidth="1"/>
    <col min="5644" max="5644" width="11.7109375" style="660" customWidth="1"/>
    <col min="5645" max="5645" width="10.140625" style="660" customWidth="1"/>
    <col min="5646" max="5646" width="15.85546875" style="660" customWidth="1"/>
    <col min="5647" max="5647" width="3.85546875" style="660" customWidth="1"/>
    <col min="5648" max="5648" width="16.42578125" style="660" customWidth="1"/>
    <col min="5649" max="5649" width="11.28515625" style="660" customWidth="1"/>
    <col min="5650" max="5650" width="10.28515625" style="660" customWidth="1"/>
    <col min="5651" max="5651" width="10" style="660" customWidth="1"/>
    <col min="5652" max="5887" width="9.140625" style="660"/>
    <col min="5888" max="5888" width="4" style="660" customWidth="1"/>
    <col min="5889" max="5889" width="15.140625" style="660" customWidth="1"/>
    <col min="5890" max="5890" width="13.85546875" style="660" customWidth="1"/>
    <col min="5891" max="5891" width="10.140625" style="660" customWidth="1"/>
    <col min="5892" max="5892" width="9.140625" style="660"/>
    <col min="5893" max="5893" width="3.42578125" style="660" customWidth="1"/>
    <col min="5894" max="5894" width="19.5703125" style="660" customWidth="1"/>
    <col min="5895" max="5895" width="12.28515625" style="660" customWidth="1"/>
    <col min="5896" max="5896" width="10.42578125" style="660" customWidth="1"/>
    <col min="5897" max="5897" width="9.140625" style="660"/>
    <col min="5898" max="5898" width="3.5703125" style="660" customWidth="1"/>
    <col min="5899" max="5899" width="16.42578125" style="660" customWidth="1"/>
    <col min="5900" max="5900" width="11.7109375" style="660" customWidth="1"/>
    <col min="5901" max="5901" width="10.140625" style="660" customWidth="1"/>
    <col min="5902" max="5902" width="15.85546875" style="660" customWidth="1"/>
    <col min="5903" max="5903" width="3.85546875" style="660" customWidth="1"/>
    <col min="5904" max="5904" width="16.42578125" style="660" customWidth="1"/>
    <col min="5905" max="5905" width="11.28515625" style="660" customWidth="1"/>
    <col min="5906" max="5906" width="10.28515625" style="660" customWidth="1"/>
    <col min="5907" max="5907" width="10" style="660" customWidth="1"/>
    <col min="5908" max="6143" width="9.140625" style="660"/>
    <col min="6144" max="6144" width="4" style="660" customWidth="1"/>
    <col min="6145" max="6145" width="15.140625" style="660" customWidth="1"/>
    <col min="6146" max="6146" width="13.85546875" style="660" customWidth="1"/>
    <col min="6147" max="6147" width="10.140625" style="660" customWidth="1"/>
    <col min="6148" max="6148" width="9.140625" style="660"/>
    <col min="6149" max="6149" width="3.42578125" style="660" customWidth="1"/>
    <col min="6150" max="6150" width="19.5703125" style="660" customWidth="1"/>
    <col min="6151" max="6151" width="12.28515625" style="660" customWidth="1"/>
    <col min="6152" max="6152" width="10.42578125" style="660" customWidth="1"/>
    <col min="6153" max="6153" width="9.140625" style="660"/>
    <col min="6154" max="6154" width="3.5703125" style="660" customWidth="1"/>
    <col min="6155" max="6155" width="16.42578125" style="660" customWidth="1"/>
    <col min="6156" max="6156" width="11.7109375" style="660" customWidth="1"/>
    <col min="6157" max="6157" width="10.140625" style="660" customWidth="1"/>
    <col min="6158" max="6158" width="15.85546875" style="660" customWidth="1"/>
    <col min="6159" max="6159" width="3.85546875" style="660" customWidth="1"/>
    <col min="6160" max="6160" width="16.42578125" style="660" customWidth="1"/>
    <col min="6161" max="6161" width="11.28515625" style="660" customWidth="1"/>
    <col min="6162" max="6162" width="10.28515625" style="660" customWidth="1"/>
    <col min="6163" max="6163" width="10" style="660" customWidth="1"/>
    <col min="6164" max="6399" width="9.140625" style="660"/>
    <col min="6400" max="6400" width="4" style="660" customWidth="1"/>
    <col min="6401" max="6401" width="15.140625" style="660" customWidth="1"/>
    <col min="6402" max="6402" width="13.85546875" style="660" customWidth="1"/>
    <col min="6403" max="6403" width="10.140625" style="660" customWidth="1"/>
    <col min="6404" max="6404" width="9.140625" style="660"/>
    <col min="6405" max="6405" width="3.42578125" style="660" customWidth="1"/>
    <col min="6406" max="6406" width="19.5703125" style="660" customWidth="1"/>
    <col min="6407" max="6407" width="12.28515625" style="660" customWidth="1"/>
    <col min="6408" max="6408" width="10.42578125" style="660" customWidth="1"/>
    <col min="6409" max="6409" width="9.140625" style="660"/>
    <col min="6410" max="6410" width="3.5703125" style="660" customWidth="1"/>
    <col min="6411" max="6411" width="16.42578125" style="660" customWidth="1"/>
    <col min="6412" max="6412" width="11.7109375" style="660" customWidth="1"/>
    <col min="6413" max="6413" width="10.140625" style="660" customWidth="1"/>
    <col min="6414" max="6414" width="15.85546875" style="660" customWidth="1"/>
    <col min="6415" max="6415" width="3.85546875" style="660" customWidth="1"/>
    <col min="6416" max="6416" width="16.42578125" style="660" customWidth="1"/>
    <col min="6417" max="6417" width="11.28515625" style="660" customWidth="1"/>
    <col min="6418" max="6418" width="10.28515625" style="660" customWidth="1"/>
    <col min="6419" max="6419" width="10" style="660" customWidth="1"/>
    <col min="6420" max="6655" width="9.140625" style="660"/>
    <col min="6656" max="6656" width="4" style="660" customWidth="1"/>
    <col min="6657" max="6657" width="15.140625" style="660" customWidth="1"/>
    <col min="6658" max="6658" width="13.85546875" style="660" customWidth="1"/>
    <col min="6659" max="6659" width="10.140625" style="660" customWidth="1"/>
    <col min="6660" max="6660" width="9.140625" style="660"/>
    <col min="6661" max="6661" width="3.42578125" style="660" customWidth="1"/>
    <col min="6662" max="6662" width="19.5703125" style="660" customWidth="1"/>
    <col min="6663" max="6663" width="12.28515625" style="660" customWidth="1"/>
    <col min="6664" max="6664" width="10.42578125" style="660" customWidth="1"/>
    <col min="6665" max="6665" width="9.140625" style="660"/>
    <col min="6666" max="6666" width="3.5703125" style="660" customWidth="1"/>
    <col min="6667" max="6667" width="16.42578125" style="660" customWidth="1"/>
    <col min="6668" max="6668" width="11.7109375" style="660" customWidth="1"/>
    <col min="6669" max="6669" width="10.140625" style="660" customWidth="1"/>
    <col min="6670" max="6670" width="15.85546875" style="660" customWidth="1"/>
    <col min="6671" max="6671" width="3.85546875" style="660" customWidth="1"/>
    <col min="6672" max="6672" width="16.42578125" style="660" customWidth="1"/>
    <col min="6673" max="6673" width="11.28515625" style="660" customWidth="1"/>
    <col min="6674" max="6674" width="10.28515625" style="660" customWidth="1"/>
    <col min="6675" max="6675" width="10" style="660" customWidth="1"/>
    <col min="6676" max="6911" width="9.140625" style="660"/>
    <col min="6912" max="6912" width="4" style="660" customWidth="1"/>
    <col min="6913" max="6913" width="15.140625" style="660" customWidth="1"/>
    <col min="6914" max="6914" width="13.85546875" style="660" customWidth="1"/>
    <col min="6915" max="6915" width="10.140625" style="660" customWidth="1"/>
    <col min="6916" max="6916" width="9.140625" style="660"/>
    <col min="6917" max="6917" width="3.42578125" style="660" customWidth="1"/>
    <col min="6918" max="6918" width="19.5703125" style="660" customWidth="1"/>
    <col min="6919" max="6919" width="12.28515625" style="660" customWidth="1"/>
    <col min="6920" max="6920" width="10.42578125" style="660" customWidth="1"/>
    <col min="6921" max="6921" width="9.140625" style="660"/>
    <col min="6922" max="6922" width="3.5703125" style="660" customWidth="1"/>
    <col min="6923" max="6923" width="16.42578125" style="660" customWidth="1"/>
    <col min="6924" max="6924" width="11.7109375" style="660" customWidth="1"/>
    <col min="6925" max="6925" width="10.140625" style="660" customWidth="1"/>
    <col min="6926" max="6926" width="15.85546875" style="660" customWidth="1"/>
    <col min="6927" max="6927" width="3.85546875" style="660" customWidth="1"/>
    <col min="6928" max="6928" width="16.42578125" style="660" customWidth="1"/>
    <col min="6929" max="6929" width="11.28515625" style="660" customWidth="1"/>
    <col min="6930" max="6930" width="10.28515625" style="660" customWidth="1"/>
    <col min="6931" max="6931" width="10" style="660" customWidth="1"/>
    <col min="6932" max="7167" width="9.140625" style="660"/>
    <col min="7168" max="7168" width="4" style="660" customWidth="1"/>
    <col min="7169" max="7169" width="15.140625" style="660" customWidth="1"/>
    <col min="7170" max="7170" width="13.85546875" style="660" customWidth="1"/>
    <col min="7171" max="7171" width="10.140625" style="660" customWidth="1"/>
    <col min="7172" max="7172" width="9.140625" style="660"/>
    <col min="7173" max="7173" width="3.42578125" style="660" customWidth="1"/>
    <col min="7174" max="7174" width="19.5703125" style="660" customWidth="1"/>
    <col min="7175" max="7175" width="12.28515625" style="660" customWidth="1"/>
    <col min="7176" max="7176" width="10.42578125" style="660" customWidth="1"/>
    <col min="7177" max="7177" width="9.140625" style="660"/>
    <col min="7178" max="7178" width="3.5703125" style="660" customWidth="1"/>
    <col min="7179" max="7179" width="16.42578125" style="660" customWidth="1"/>
    <col min="7180" max="7180" width="11.7109375" style="660" customWidth="1"/>
    <col min="7181" max="7181" width="10.140625" style="660" customWidth="1"/>
    <col min="7182" max="7182" width="15.85546875" style="660" customWidth="1"/>
    <col min="7183" max="7183" width="3.85546875" style="660" customWidth="1"/>
    <col min="7184" max="7184" width="16.42578125" style="660" customWidth="1"/>
    <col min="7185" max="7185" width="11.28515625" style="660" customWidth="1"/>
    <col min="7186" max="7186" width="10.28515625" style="660" customWidth="1"/>
    <col min="7187" max="7187" width="10" style="660" customWidth="1"/>
    <col min="7188" max="7423" width="9.140625" style="660"/>
    <col min="7424" max="7424" width="4" style="660" customWidth="1"/>
    <col min="7425" max="7425" width="15.140625" style="660" customWidth="1"/>
    <col min="7426" max="7426" width="13.85546875" style="660" customWidth="1"/>
    <col min="7427" max="7427" width="10.140625" style="660" customWidth="1"/>
    <col min="7428" max="7428" width="9.140625" style="660"/>
    <col min="7429" max="7429" width="3.42578125" style="660" customWidth="1"/>
    <col min="7430" max="7430" width="19.5703125" style="660" customWidth="1"/>
    <col min="7431" max="7431" width="12.28515625" style="660" customWidth="1"/>
    <col min="7432" max="7432" width="10.42578125" style="660" customWidth="1"/>
    <col min="7433" max="7433" width="9.140625" style="660"/>
    <col min="7434" max="7434" width="3.5703125" style="660" customWidth="1"/>
    <col min="7435" max="7435" width="16.42578125" style="660" customWidth="1"/>
    <col min="7436" max="7436" width="11.7109375" style="660" customWidth="1"/>
    <col min="7437" max="7437" width="10.140625" style="660" customWidth="1"/>
    <col min="7438" max="7438" width="15.85546875" style="660" customWidth="1"/>
    <col min="7439" max="7439" width="3.85546875" style="660" customWidth="1"/>
    <col min="7440" max="7440" width="16.42578125" style="660" customWidth="1"/>
    <col min="7441" max="7441" width="11.28515625" style="660" customWidth="1"/>
    <col min="7442" max="7442" width="10.28515625" style="660" customWidth="1"/>
    <col min="7443" max="7443" width="10" style="660" customWidth="1"/>
    <col min="7444" max="7679" width="9.140625" style="660"/>
    <col min="7680" max="7680" width="4" style="660" customWidth="1"/>
    <col min="7681" max="7681" width="15.140625" style="660" customWidth="1"/>
    <col min="7682" max="7682" width="13.85546875" style="660" customWidth="1"/>
    <col min="7683" max="7683" width="10.140625" style="660" customWidth="1"/>
    <col min="7684" max="7684" width="9.140625" style="660"/>
    <col min="7685" max="7685" width="3.42578125" style="660" customWidth="1"/>
    <col min="7686" max="7686" width="19.5703125" style="660" customWidth="1"/>
    <col min="7687" max="7687" width="12.28515625" style="660" customWidth="1"/>
    <col min="7688" max="7688" width="10.42578125" style="660" customWidth="1"/>
    <col min="7689" max="7689" width="9.140625" style="660"/>
    <col min="7690" max="7690" width="3.5703125" style="660" customWidth="1"/>
    <col min="7691" max="7691" width="16.42578125" style="660" customWidth="1"/>
    <col min="7692" max="7692" width="11.7109375" style="660" customWidth="1"/>
    <col min="7693" max="7693" width="10.140625" style="660" customWidth="1"/>
    <col min="7694" max="7694" width="15.85546875" style="660" customWidth="1"/>
    <col min="7695" max="7695" width="3.85546875" style="660" customWidth="1"/>
    <col min="7696" max="7696" width="16.42578125" style="660" customWidth="1"/>
    <col min="7697" max="7697" width="11.28515625" style="660" customWidth="1"/>
    <col min="7698" max="7698" width="10.28515625" style="660" customWidth="1"/>
    <col min="7699" max="7699" width="10" style="660" customWidth="1"/>
    <col min="7700" max="7935" width="9.140625" style="660"/>
    <col min="7936" max="7936" width="4" style="660" customWidth="1"/>
    <col min="7937" max="7937" width="15.140625" style="660" customWidth="1"/>
    <col min="7938" max="7938" width="13.85546875" style="660" customWidth="1"/>
    <col min="7939" max="7939" width="10.140625" style="660" customWidth="1"/>
    <col min="7940" max="7940" width="9.140625" style="660"/>
    <col min="7941" max="7941" width="3.42578125" style="660" customWidth="1"/>
    <col min="7942" max="7942" width="19.5703125" style="660" customWidth="1"/>
    <col min="7943" max="7943" width="12.28515625" style="660" customWidth="1"/>
    <col min="7944" max="7944" width="10.42578125" style="660" customWidth="1"/>
    <col min="7945" max="7945" width="9.140625" style="660"/>
    <col min="7946" max="7946" width="3.5703125" style="660" customWidth="1"/>
    <col min="7947" max="7947" width="16.42578125" style="660" customWidth="1"/>
    <col min="7948" max="7948" width="11.7109375" style="660" customWidth="1"/>
    <col min="7949" max="7949" width="10.140625" style="660" customWidth="1"/>
    <col min="7950" max="7950" width="15.85546875" style="660" customWidth="1"/>
    <col min="7951" max="7951" width="3.85546875" style="660" customWidth="1"/>
    <col min="7952" max="7952" width="16.42578125" style="660" customWidth="1"/>
    <col min="7953" max="7953" width="11.28515625" style="660" customWidth="1"/>
    <col min="7954" max="7954" width="10.28515625" style="660" customWidth="1"/>
    <col min="7955" max="7955" width="10" style="660" customWidth="1"/>
    <col min="7956" max="8191" width="9.140625" style="660"/>
    <col min="8192" max="8192" width="4" style="660" customWidth="1"/>
    <col min="8193" max="8193" width="15.140625" style="660" customWidth="1"/>
    <col min="8194" max="8194" width="13.85546875" style="660" customWidth="1"/>
    <col min="8195" max="8195" width="10.140625" style="660" customWidth="1"/>
    <col min="8196" max="8196" width="9.140625" style="660"/>
    <col min="8197" max="8197" width="3.42578125" style="660" customWidth="1"/>
    <col min="8198" max="8198" width="19.5703125" style="660" customWidth="1"/>
    <col min="8199" max="8199" width="12.28515625" style="660" customWidth="1"/>
    <col min="8200" max="8200" width="10.42578125" style="660" customWidth="1"/>
    <col min="8201" max="8201" width="9.140625" style="660"/>
    <col min="8202" max="8202" width="3.5703125" style="660" customWidth="1"/>
    <col min="8203" max="8203" width="16.42578125" style="660" customWidth="1"/>
    <col min="8204" max="8204" width="11.7109375" style="660" customWidth="1"/>
    <col min="8205" max="8205" width="10.140625" style="660" customWidth="1"/>
    <col min="8206" max="8206" width="15.85546875" style="660" customWidth="1"/>
    <col min="8207" max="8207" width="3.85546875" style="660" customWidth="1"/>
    <col min="8208" max="8208" width="16.42578125" style="660" customWidth="1"/>
    <col min="8209" max="8209" width="11.28515625" style="660" customWidth="1"/>
    <col min="8210" max="8210" width="10.28515625" style="660" customWidth="1"/>
    <col min="8211" max="8211" width="10" style="660" customWidth="1"/>
    <col min="8212" max="8447" width="9.140625" style="660"/>
    <col min="8448" max="8448" width="4" style="660" customWidth="1"/>
    <col min="8449" max="8449" width="15.140625" style="660" customWidth="1"/>
    <col min="8450" max="8450" width="13.85546875" style="660" customWidth="1"/>
    <col min="8451" max="8451" width="10.140625" style="660" customWidth="1"/>
    <col min="8452" max="8452" width="9.140625" style="660"/>
    <col min="8453" max="8453" width="3.42578125" style="660" customWidth="1"/>
    <col min="8454" max="8454" width="19.5703125" style="660" customWidth="1"/>
    <col min="8455" max="8455" width="12.28515625" style="660" customWidth="1"/>
    <col min="8456" max="8456" width="10.42578125" style="660" customWidth="1"/>
    <col min="8457" max="8457" width="9.140625" style="660"/>
    <col min="8458" max="8458" width="3.5703125" style="660" customWidth="1"/>
    <col min="8459" max="8459" width="16.42578125" style="660" customWidth="1"/>
    <col min="8460" max="8460" width="11.7109375" style="660" customWidth="1"/>
    <col min="8461" max="8461" width="10.140625" style="660" customWidth="1"/>
    <col min="8462" max="8462" width="15.85546875" style="660" customWidth="1"/>
    <col min="8463" max="8463" width="3.85546875" style="660" customWidth="1"/>
    <col min="8464" max="8464" width="16.42578125" style="660" customWidth="1"/>
    <col min="8465" max="8465" width="11.28515625" style="660" customWidth="1"/>
    <col min="8466" max="8466" width="10.28515625" style="660" customWidth="1"/>
    <col min="8467" max="8467" width="10" style="660" customWidth="1"/>
    <col min="8468" max="8703" width="9.140625" style="660"/>
    <col min="8704" max="8704" width="4" style="660" customWidth="1"/>
    <col min="8705" max="8705" width="15.140625" style="660" customWidth="1"/>
    <col min="8706" max="8706" width="13.85546875" style="660" customWidth="1"/>
    <col min="8707" max="8707" width="10.140625" style="660" customWidth="1"/>
    <col min="8708" max="8708" width="9.140625" style="660"/>
    <col min="8709" max="8709" width="3.42578125" style="660" customWidth="1"/>
    <col min="8710" max="8710" width="19.5703125" style="660" customWidth="1"/>
    <col min="8711" max="8711" width="12.28515625" style="660" customWidth="1"/>
    <col min="8712" max="8712" width="10.42578125" style="660" customWidth="1"/>
    <col min="8713" max="8713" width="9.140625" style="660"/>
    <col min="8714" max="8714" width="3.5703125" style="660" customWidth="1"/>
    <col min="8715" max="8715" width="16.42578125" style="660" customWidth="1"/>
    <col min="8716" max="8716" width="11.7109375" style="660" customWidth="1"/>
    <col min="8717" max="8717" width="10.140625" style="660" customWidth="1"/>
    <col min="8718" max="8718" width="15.85546875" style="660" customWidth="1"/>
    <col min="8719" max="8719" width="3.85546875" style="660" customWidth="1"/>
    <col min="8720" max="8720" width="16.42578125" style="660" customWidth="1"/>
    <col min="8721" max="8721" width="11.28515625" style="660" customWidth="1"/>
    <col min="8722" max="8722" width="10.28515625" style="660" customWidth="1"/>
    <col min="8723" max="8723" width="10" style="660" customWidth="1"/>
    <col min="8724" max="8959" width="9.140625" style="660"/>
    <col min="8960" max="8960" width="4" style="660" customWidth="1"/>
    <col min="8961" max="8961" width="15.140625" style="660" customWidth="1"/>
    <col min="8962" max="8962" width="13.85546875" style="660" customWidth="1"/>
    <col min="8963" max="8963" width="10.140625" style="660" customWidth="1"/>
    <col min="8964" max="8964" width="9.140625" style="660"/>
    <col min="8965" max="8965" width="3.42578125" style="660" customWidth="1"/>
    <col min="8966" max="8966" width="19.5703125" style="660" customWidth="1"/>
    <col min="8967" max="8967" width="12.28515625" style="660" customWidth="1"/>
    <col min="8968" max="8968" width="10.42578125" style="660" customWidth="1"/>
    <col min="8969" max="8969" width="9.140625" style="660"/>
    <col min="8970" max="8970" width="3.5703125" style="660" customWidth="1"/>
    <col min="8971" max="8971" width="16.42578125" style="660" customWidth="1"/>
    <col min="8972" max="8972" width="11.7109375" style="660" customWidth="1"/>
    <col min="8973" max="8973" width="10.140625" style="660" customWidth="1"/>
    <col min="8974" max="8974" width="15.85546875" style="660" customWidth="1"/>
    <col min="8975" max="8975" width="3.85546875" style="660" customWidth="1"/>
    <col min="8976" max="8976" width="16.42578125" style="660" customWidth="1"/>
    <col min="8977" max="8977" width="11.28515625" style="660" customWidth="1"/>
    <col min="8978" max="8978" width="10.28515625" style="660" customWidth="1"/>
    <col min="8979" max="8979" width="10" style="660" customWidth="1"/>
    <col min="8980" max="9215" width="9.140625" style="660"/>
    <col min="9216" max="9216" width="4" style="660" customWidth="1"/>
    <col min="9217" max="9217" width="15.140625" style="660" customWidth="1"/>
    <col min="9218" max="9218" width="13.85546875" style="660" customWidth="1"/>
    <col min="9219" max="9219" width="10.140625" style="660" customWidth="1"/>
    <col min="9220" max="9220" width="9.140625" style="660"/>
    <col min="9221" max="9221" width="3.42578125" style="660" customWidth="1"/>
    <col min="9222" max="9222" width="19.5703125" style="660" customWidth="1"/>
    <col min="9223" max="9223" width="12.28515625" style="660" customWidth="1"/>
    <col min="9224" max="9224" width="10.42578125" style="660" customWidth="1"/>
    <col min="9225" max="9225" width="9.140625" style="660"/>
    <col min="9226" max="9226" width="3.5703125" style="660" customWidth="1"/>
    <col min="9227" max="9227" width="16.42578125" style="660" customWidth="1"/>
    <col min="9228" max="9228" width="11.7109375" style="660" customWidth="1"/>
    <col min="9229" max="9229" width="10.140625" style="660" customWidth="1"/>
    <col min="9230" max="9230" width="15.85546875" style="660" customWidth="1"/>
    <col min="9231" max="9231" width="3.85546875" style="660" customWidth="1"/>
    <col min="9232" max="9232" width="16.42578125" style="660" customWidth="1"/>
    <col min="9233" max="9233" width="11.28515625" style="660" customWidth="1"/>
    <col min="9234" max="9234" width="10.28515625" style="660" customWidth="1"/>
    <col min="9235" max="9235" width="10" style="660" customWidth="1"/>
    <col min="9236" max="9471" width="9.140625" style="660"/>
    <col min="9472" max="9472" width="4" style="660" customWidth="1"/>
    <col min="9473" max="9473" width="15.140625" style="660" customWidth="1"/>
    <col min="9474" max="9474" width="13.85546875" style="660" customWidth="1"/>
    <col min="9475" max="9475" width="10.140625" style="660" customWidth="1"/>
    <col min="9476" max="9476" width="9.140625" style="660"/>
    <col min="9477" max="9477" width="3.42578125" style="660" customWidth="1"/>
    <col min="9478" max="9478" width="19.5703125" style="660" customWidth="1"/>
    <col min="9479" max="9479" width="12.28515625" style="660" customWidth="1"/>
    <col min="9480" max="9480" width="10.42578125" style="660" customWidth="1"/>
    <col min="9481" max="9481" width="9.140625" style="660"/>
    <col min="9482" max="9482" width="3.5703125" style="660" customWidth="1"/>
    <col min="9483" max="9483" width="16.42578125" style="660" customWidth="1"/>
    <col min="9484" max="9484" width="11.7109375" style="660" customWidth="1"/>
    <col min="9485" max="9485" width="10.140625" style="660" customWidth="1"/>
    <col min="9486" max="9486" width="15.85546875" style="660" customWidth="1"/>
    <col min="9487" max="9487" width="3.85546875" style="660" customWidth="1"/>
    <col min="9488" max="9488" width="16.42578125" style="660" customWidth="1"/>
    <col min="9489" max="9489" width="11.28515625" style="660" customWidth="1"/>
    <col min="9490" max="9490" width="10.28515625" style="660" customWidth="1"/>
    <col min="9491" max="9491" width="10" style="660" customWidth="1"/>
    <col min="9492" max="9727" width="9.140625" style="660"/>
    <col min="9728" max="9728" width="4" style="660" customWidth="1"/>
    <col min="9729" max="9729" width="15.140625" style="660" customWidth="1"/>
    <col min="9730" max="9730" width="13.85546875" style="660" customWidth="1"/>
    <col min="9731" max="9731" width="10.140625" style="660" customWidth="1"/>
    <col min="9732" max="9732" width="9.140625" style="660"/>
    <col min="9733" max="9733" width="3.42578125" style="660" customWidth="1"/>
    <col min="9734" max="9734" width="19.5703125" style="660" customWidth="1"/>
    <col min="9735" max="9735" width="12.28515625" style="660" customWidth="1"/>
    <col min="9736" max="9736" width="10.42578125" style="660" customWidth="1"/>
    <col min="9737" max="9737" width="9.140625" style="660"/>
    <col min="9738" max="9738" width="3.5703125" style="660" customWidth="1"/>
    <col min="9739" max="9739" width="16.42578125" style="660" customWidth="1"/>
    <col min="9740" max="9740" width="11.7109375" style="660" customWidth="1"/>
    <col min="9741" max="9741" width="10.140625" style="660" customWidth="1"/>
    <col min="9742" max="9742" width="15.85546875" style="660" customWidth="1"/>
    <col min="9743" max="9743" width="3.85546875" style="660" customWidth="1"/>
    <col min="9744" max="9744" width="16.42578125" style="660" customWidth="1"/>
    <col min="9745" max="9745" width="11.28515625" style="660" customWidth="1"/>
    <col min="9746" max="9746" width="10.28515625" style="660" customWidth="1"/>
    <col min="9747" max="9747" width="10" style="660" customWidth="1"/>
    <col min="9748" max="9983" width="9.140625" style="660"/>
    <col min="9984" max="9984" width="4" style="660" customWidth="1"/>
    <col min="9985" max="9985" width="15.140625" style="660" customWidth="1"/>
    <col min="9986" max="9986" width="13.85546875" style="660" customWidth="1"/>
    <col min="9987" max="9987" width="10.140625" style="660" customWidth="1"/>
    <col min="9988" max="9988" width="9.140625" style="660"/>
    <col min="9989" max="9989" width="3.42578125" style="660" customWidth="1"/>
    <col min="9990" max="9990" width="19.5703125" style="660" customWidth="1"/>
    <col min="9991" max="9991" width="12.28515625" style="660" customWidth="1"/>
    <col min="9992" max="9992" width="10.42578125" style="660" customWidth="1"/>
    <col min="9993" max="9993" width="9.140625" style="660"/>
    <col min="9994" max="9994" width="3.5703125" style="660" customWidth="1"/>
    <col min="9995" max="9995" width="16.42578125" style="660" customWidth="1"/>
    <col min="9996" max="9996" width="11.7109375" style="660" customWidth="1"/>
    <col min="9997" max="9997" width="10.140625" style="660" customWidth="1"/>
    <col min="9998" max="9998" width="15.85546875" style="660" customWidth="1"/>
    <col min="9999" max="9999" width="3.85546875" style="660" customWidth="1"/>
    <col min="10000" max="10000" width="16.42578125" style="660" customWidth="1"/>
    <col min="10001" max="10001" width="11.28515625" style="660" customWidth="1"/>
    <col min="10002" max="10002" width="10.28515625" style="660" customWidth="1"/>
    <col min="10003" max="10003" width="10" style="660" customWidth="1"/>
    <col min="10004" max="10239" width="9.140625" style="660"/>
    <col min="10240" max="10240" width="4" style="660" customWidth="1"/>
    <col min="10241" max="10241" width="15.140625" style="660" customWidth="1"/>
    <col min="10242" max="10242" width="13.85546875" style="660" customWidth="1"/>
    <col min="10243" max="10243" width="10.140625" style="660" customWidth="1"/>
    <col min="10244" max="10244" width="9.140625" style="660"/>
    <col min="10245" max="10245" width="3.42578125" style="660" customWidth="1"/>
    <col min="10246" max="10246" width="19.5703125" style="660" customWidth="1"/>
    <col min="10247" max="10247" width="12.28515625" style="660" customWidth="1"/>
    <col min="10248" max="10248" width="10.42578125" style="660" customWidth="1"/>
    <col min="10249" max="10249" width="9.140625" style="660"/>
    <col min="10250" max="10250" width="3.5703125" style="660" customWidth="1"/>
    <col min="10251" max="10251" width="16.42578125" style="660" customWidth="1"/>
    <col min="10252" max="10252" width="11.7109375" style="660" customWidth="1"/>
    <col min="10253" max="10253" width="10.140625" style="660" customWidth="1"/>
    <col min="10254" max="10254" width="15.85546875" style="660" customWidth="1"/>
    <col min="10255" max="10255" width="3.85546875" style="660" customWidth="1"/>
    <col min="10256" max="10256" width="16.42578125" style="660" customWidth="1"/>
    <col min="10257" max="10257" width="11.28515625" style="660" customWidth="1"/>
    <col min="10258" max="10258" width="10.28515625" style="660" customWidth="1"/>
    <col min="10259" max="10259" width="10" style="660" customWidth="1"/>
    <col min="10260" max="10495" width="9.140625" style="660"/>
    <col min="10496" max="10496" width="4" style="660" customWidth="1"/>
    <col min="10497" max="10497" width="15.140625" style="660" customWidth="1"/>
    <col min="10498" max="10498" width="13.85546875" style="660" customWidth="1"/>
    <col min="10499" max="10499" width="10.140625" style="660" customWidth="1"/>
    <col min="10500" max="10500" width="9.140625" style="660"/>
    <col min="10501" max="10501" width="3.42578125" style="660" customWidth="1"/>
    <col min="10502" max="10502" width="19.5703125" style="660" customWidth="1"/>
    <col min="10503" max="10503" width="12.28515625" style="660" customWidth="1"/>
    <col min="10504" max="10504" width="10.42578125" style="660" customWidth="1"/>
    <col min="10505" max="10505" width="9.140625" style="660"/>
    <col min="10506" max="10506" width="3.5703125" style="660" customWidth="1"/>
    <col min="10507" max="10507" width="16.42578125" style="660" customWidth="1"/>
    <col min="10508" max="10508" width="11.7109375" style="660" customWidth="1"/>
    <col min="10509" max="10509" width="10.140625" style="660" customWidth="1"/>
    <col min="10510" max="10510" width="15.85546875" style="660" customWidth="1"/>
    <col min="10511" max="10511" width="3.85546875" style="660" customWidth="1"/>
    <col min="10512" max="10512" width="16.42578125" style="660" customWidth="1"/>
    <col min="10513" max="10513" width="11.28515625" style="660" customWidth="1"/>
    <col min="10514" max="10514" width="10.28515625" style="660" customWidth="1"/>
    <col min="10515" max="10515" width="10" style="660" customWidth="1"/>
    <col min="10516" max="10751" width="9.140625" style="660"/>
    <col min="10752" max="10752" width="4" style="660" customWidth="1"/>
    <col min="10753" max="10753" width="15.140625" style="660" customWidth="1"/>
    <col min="10754" max="10754" width="13.85546875" style="660" customWidth="1"/>
    <col min="10755" max="10755" width="10.140625" style="660" customWidth="1"/>
    <col min="10756" max="10756" width="9.140625" style="660"/>
    <col min="10757" max="10757" width="3.42578125" style="660" customWidth="1"/>
    <col min="10758" max="10758" width="19.5703125" style="660" customWidth="1"/>
    <col min="10759" max="10759" width="12.28515625" style="660" customWidth="1"/>
    <col min="10760" max="10760" width="10.42578125" style="660" customWidth="1"/>
    <col min="10761" max="10761" width="9.140625" style="660"/>
    <col min="10762" max="10762" width="3.5703125" style="660" customWidth="1"/>
    <col min="10763" max="10763" width="16.42578125" style="660" customWidth="1"/>
    <col min="10764" max="10764" width="11.7109375" style="660" customWidth="1"/>
    <col min="10765" max="10765" width="10.140625" style="660" customWidth="1"/>
    <col min="10766" max="10766" width="15.85546875" style="660" customWidth="1"/>
    <col min="10767" max="10767" width="3.85546875" style="660" customWidth="1"/>
    <col min="10768" max="10768" width="16.42578125" style="660" customWidth="1"/>
    <col min="10769" max="10769" width="11.28515625" style="660" customWidth="1"/>
    <col min="10770" max="10770" width="10.28515625" style="660" customWidth="1"/>
    <col min="10771" max="10771" width="10" style="660" customWidth="1"/>
    <col min="10772" max="11007" width="9.140625" style="660"/>
    <col min="11008" max="11008" width="4" style="660" customWidth="1"/>
    <col min="11009" max="11009" width="15.140625" style="660" customWidth="1"/>
    <col min="11010" max="11010" width="13.85546875" style="660" customWidth="1"/>
    <col min="11011" max="11011" width="10.140625" style="660" customWidth="1"/>
    <col min="11012" max="11012" width="9.140625" style="660"/>
    <col min="11013" max="11013" width="3.42578125" style="660" customWidth="1"/>
    <col min="11014" max="11014" width="19.5703125" style="660" customWidth="1"/>
    <col min="11015" max="11015" width="12.28515625" style="660" customWidth="1"/>
    <col min="11016" max="11016" width="10.42578125" style="660" customWidth="1"/>
    <col min="11017" max="11017" width="9.140625" style="660"/>
    <col min="11018" max="11018" width="3.5703125" style="660" customWidth="1"/>
    <col min="11019" max="11019" width="16.42578125" style="660" customWidth="1"/>
    <col min="11020" max="11020" width="11.7109375" style="660" customWidth="1"/>
    <col min="11021" max="11021" width="10.140625" style="660" customWidth="1"/>
    <col min="11022" max="11022" width="15.85546875" style="660" customWidth="1"/>
    <col min="11023" max="11023" width="3.85546875" style="660" customWidth="1"/>
    <col min="11024" max="11024" width="16.42578125" style="660" customWidth="1"/>
    <col min="11025" max="11025" width="11.28515625" style="660" customWidth="1"/>
    <col min="11026" max="11026" width="10.28515625" style="660" customWidth="1"/>
    <col min="11027" max="11027" width="10" style="660" customWidth="1"/>
    <col min="11028" max="11263" width="9.140625" style="660"/>
    <col min="11264" max="11264" width="4" style="660" customWidth="1"/>
    <col min="11265" max="11265" width="15.140625" style="660" customWidth="1"/>
    <col min="11266" max="11266" width="13.85546875" style="660" customWidth="1"/>
    <col min="11267" max="11267" width="10.140625" style="660" customWidth="1"/>
    <col min="11268" max="11268" width="9.140625" style="660"/>
    <col min="11269" max="11269" width="3.42578125" style="660" customWidth="1"/>
    <col min="11270" max="11270" width="19.5703125" style="660" customWidth="1"/>
    <col min="11271" max="11271" width="12.28515625" style="660" customWidth="1"/>
    <col min="11272" max="11272" width="10.42578125" style="660" customWidth="1"/>
    <col min="11273" max="11273" width="9.140625" style="660"/>
    <col min="11274" max="11274" width="3.5703125" style="660" customWidth="1"/>
    <col min="11275" max="11275" width="16.42578125" style="660" customWidth="1"/>
    <col min="11276" max="11276" width="11.7109375" style="660" customWidth="1"/>
    <col min="11277" max="11277" width="10.140625" style="660" customWidth="1"/>
    <col min="11278" max="11278" width="15.85546875" style="660" customWidth="1"/>
    <col min="11279" max="11279" width="3.85546875" style="660" customWidth="1"/>
    <col min="11280" max="11280" width="16.42578125" style="660" customWidth="1"/>
    <col min="11281" max="11281" width="11.28515625" style="660" customWidth="1"/>
    <col min="11282" max="11282" width="10.28515625" style="660" customWidth="1"/>
    <col min="11283" max="11283" width="10" style="660" customWidth="1"/>
    <col min="11284" max="11519" width="9.140625" style="660"/>
    <col min="11520" max="11520" width="4" style="660" customWidth="1"/>
    <col min="11521" max="11521" width="15.140625" style="660" customWidth="1"/>
    <col min="11522" max="11522" width="13.85546875" style="660" customWidth="1"/>
    <col min="11523" max="11523" width="10.140625" style="660" customWidth="1"/>
    <col min="11524" max="11524" width="9.140625" style="660"/>
    <col min="11525" max="11525" width="3.42578125" style="660" customWidth="1"/>
    <col min="11526" max="11526" width="19.5703125" style="660" customWidth="1"/>
    <col min="11527" max="11527" width="12.28515625" style="660" customWidth="1"/>
    <col min="11528" max="11528" width="10.42578125" style="660" customWidth="1"/>
    <col min="11529" max="11529" width="9.140625" style="660"/>
    <col min="11530" max="11530" width="3.5703125" style="660" customWidth="1"/>
    <col min="11531" max="11531" width="16.42578125" style="660" customWidth="1"/>
    <col min="11532" max="11532" width="11.7109375" style="660" customWidth="1"/>
    <col min="11533" max="11533" width="10.140625" style="660" customWidth="1"/>
    <col min="11534" max="11534" width="15.85546875" style="660" customWidth="1"/>
    <col min="11535" max="11535" width="3.85546875" style="660" customWidth="1"/>
    <col min="11536" max="11536" width="16.42578125" style="660" customWidth="1"/>
    <col min="11537" max="11537" width="11.28515625" style="660" customWidth="1"/>
    <col min="11538" max="11538" width="10.28515625" style="660" customWidth="1"/>
    <col min="11539" max="11539" width="10" style="660" customWidth="1"/>
    <col min="11540" max="11775" width="9.140625" style="660"/>
    <col min="11776" max="11776" width="4" style="660" customWidth="1"/>
    <col min="11777" max="11777" width="15.140625" style="660" customWidth="1"/>
    <col min="11778" max="11778" width="13.85546875" style="660" customWidth="1"/>
    <col min="11779" max="11779" width="10.140625" style="660" customWidth="1"/>
    <col min="11780" max="11780" width="9.140625" style="660"/>
    <col min="11781" max="11781" width="3.42578125" style="660" customWidth="1"/>
    <col min="11782" max="11782" width="19.5703125" style="660" customWidth="1"/>
    <col min="11783" max="11783" width="12.28515625" style="660" customWidth="1"/>
    <col min="11784" max="11784" width="10.42578125" style="660" customWidth="1"/>
    <col min="11785" max="11785" width="9.140625" style="660"/>
    <col min="11786" max="11786" width="3.5703125" style="660" customWidth="1"/>
    <col min="11787" max="11787" width="16.42578125" style="660" customWidth="1"/>
    <col min="11788" max="11788" width="11.7109375" style="660" customWidth="1"/>
    <col min="11789" max="11789" width="10.140625" style="660" customWidth="1"/>
    <col min="11790" max="11790" width="15.85546875" style="660" customWidth="1"/>
    <col min="11791" max="11791" width="3.85546875" style="660" customWidth="1"/>
    <col min="11792" max="11792" width="16.42578125" style="660" customWidth="1"/>
    <col min="11793" max="11793" width="11.28515625" style="660" customWidth="1"/>
    <col min="11794" max="11794" width="10.28515625" style="660" customWidth="1"/>
    <col min="11795" max="11795" width="10" style="660" customWidth="1"/>
    <col min="11796" max="12031" width="9.140625" style="660"/>
    <col min="12032" max="12032" width="4" style="660" customWidth="1"/>
    <col min="12033" max="12033" width="15.140625" style="660" customWidth="1"/>
    <col min="12034" max="12034" width="13.85546875" style="660" customWidth="1"/>
    <col min="12035" max="12035" width="10.140625" style="660" customWidth="1"/>
    <col min="12036" max="12036" width="9.140625" style="660"/>
    <col min="12037" max="12037" width="3.42578125" style="660" customWidth="1"/>
    <col min="12038" max="12038" width="19.5703125" style="660" customWidth="1"/>
    <col min="12039" max="12039" width="12.28515625" style="660" customWidth="1"/>
    <col min="12040" max="12040" width="10.42578125" style="660" customWidth="1"/>
    <col min="12041" max="12041" width="9.140625" style="660"/>
    <col min="12042" max="12042" width="3.5703125" style="660" customWidth="1"/>
    <col min="12043" max="12043" width="16.42578125" style="660" customWidth="1"/>
    <col min="12044" max="12044" width="11.7109375" style="660" customWidth="1"/>
    <col min="12045" max="12045" width="10.140625" style="660" customWidth="1"/>
    <col min="12046" max="12046" width="15.85546875" style="660" customWidth="1"/>
    <col min="12047" max="12047" width="3.85546875" style="660" customWidth="1"/>
    <col min="12048" max="12048" width="16.42578125" style="660" customWidth="1"/>
    <col min="12049" max="12049" width="11.28515625" style="660" customWidth="1"/>
    <col min="12050" max="12050" width="10.28515625" style="660" customWidth="1"/>
    <col min="12051" max="12051" width="10" style="660" customWidth="1"/>
    <col min="12052" max="12287" width="9.140625" style="660"/>
    <col min="12288" max="12288" width="4" style="660" customWidth="1"/>
    <col min="12289" max="12289" width="15.140625" style="660" customWidth="1"/>
    <col min="12290" max="12290" width="13.85546875" style="660" customWidth="1"/>
    <col min="12291" max="12291" width="10.140625" style="660" customWidth="1"/>
    <col min="12292" max="12292" width="9.140625" style="660"/>
    <col min="12293" max="12293" width="3.42578125" style="660" customWidth="1"/>
    <col min="12294" max="12294" width="19.5703125" style="660" customWidth="1"/>
    <col min="12295" max="12295" width="12.28515625" style="660" customWidth="1"/>
    <col min="12296" max="12296" width="10.42578125" style="660" customWidth="1"/>
    <col min="12297" max="12297" width="9.140625" style="660"/>
    <col min="12298" max="12298" width="3.5703125" style="660" customWidth="1"/>
    <col min="12299" max="12299" width="16.42578125" style="660" customWidth="1"/>
    <col min="12300" max="12300" width="11.7109375" style="660" customWidth="1"/>
    <col min="12301" max="12301" width="10.140625" style="660" customWidth="1"/>
    <col min="12302" max="12302" width="15.85546875" style="660" customWidth="1"/>
    <col min="12303" max="12303" width="3.85546875" style="660" customWidth="1"/>
    <col min="12304" max="12304" width="16.42578125" style="660" customWidth="1"/>
    <col min="12305" max="12305" width="11.28515625" style="660" customWidth="1"/>
    <col min="12306" max="12306" width="10.28515625" style="660" customWidth="1"/>
    <col min="12307" max="12307" width="10" style="660" customWidth="1"/>
    <col min="12308" max="12543" width="9.140625" style="660"/>
    <col min="12544" max="12544" width="4" style="660" customWidth="1"/>
    <col min="12545" max="12545" width="15.140625" style="660" customWidth="1"/>
    <col min="12546" max="12546" width="13.85546875" style="660" customWidth="1"/>
    <col min="12547" max="12547" width="10.140625" style="660" customWidth="1"/>
    <col min="12548" max="12548" width="9.140625" style="660"/>
    <col min="12549" max="12549" width="3.42578125" style="660" customWidth="1"/>
    <col min="12550" max="12550" width="19.5703125" style="660" customWidth="1"/>
    <col min="12551" max="12551" width="12.28515625" style="660" customWidth="1"/>
    <col min="12552" max="12552" width="10.42578125" style="660" customWidth="1"/>
    <col min="12553" max="12553" width="9.140625" style="660"/>
    <col min="12554" max="12554" width="3.5703125" style="660" customWidth="1"/>
    <col min="12555" max="12555" width="16.42578125" style="660" customWidth="1"/>
    <col min="12556" max="12556" width="11.7109375" style="660" customWidth="1"/>
    <col min="12557" max="12557" width="10.140625" style="660" customWidth="1"/>
    <col min="12558" max="12558" width="15.85546875" style="660" customWidth="1"/>
    <col min="12559" max="12559" width="3.85546875" style="660" customWidth="1"/>
    <col min="12560" max="12560" width="16.42578125" style="660" customWidth="1"/>
    <col min="12561" max="12561" width="11.28515625" style="660" customWidth="1"/>
    <col min="12562" max="12562" width="10.28515625" style="660" customWidth="1"/>
    <col min="12563" max="12563" width="10" style="660" customWidth="1"/>
    <col min="12564" max="12799" width="9.140625" style="660"/>
    <col min="12800" max="12800" width="4" style="660" customWidth="1"/>
    <col min="12801" max="12801" width="15.140625" style="660" customWidth="1"/>
    <col min="12802" max="12802" width="13.85546875" style="660" customWidth="1"/>
    <col min="12803" max="12803" width="10.140625" style="660" customWidth="1"/>
    <col min="12804" max="12804" width="9.140625" style="660"/>
    <col min="12805" max="12805" width="3.42578125" style="660" customWidth="1"/>
    <col min="12806" max="12806" width="19.5703125" style="660" customWidth="1"/>
    <col min="12807" max="12807" width="12.28515625" style="660" customWidth="1"/>
    <col min="12808" max="12808" width="10.42578125" style="660" customWidth="1"/>
    <col min="12809" max="12809" width="9.140625" style="660"/>
    <col min="12810" max="12810" width="3.5703125" style="660" customWidth="1"/>
    <col min="12811" max="12811" width="16.42578125" style="660" customWidth="1"/>
    <col min="12812" max="12812" width="11.7109375" style="660" customWidth="1"/>
    <col min="12813" max="12813" width="10.140625" style="660" customWidth="1"/>
    <col min="12814" max="12814" width="15.85546875" style="660" customWidth="1"/>
    <col min="12815" max="12815" width="3.85546875" style="660" customWidth="1"/>
    <col min="12816" max="12816" width="16.42578125" style="660" customWidth="1"/>
    <col min="12817" max="12817" width="11.28515625" style="660" customWidth="1"/>
    <col min="12818" max="12818" width="10.28515625" style="660" customWidth="1"/>
    <col min="12819" max="12819" width="10" style="660" customWidth="1"/>
    <col min="12820" max="13055" width="9.140625" style="660"/>
    <col min="13056" max="13056" width="4" style="660" customWidth="1"/>
    <col min="13057" max="13057" width="15.140625" style="660" customWidth="1"/>
    <col min="13058" max="13058" width="13.85546875" style="660" customWidth="1"/>
    <col min="13059" max="13059" width="10.140625" style="660" customWidth="1"/>
    <col min="13060" max="13060" width="9.140625" style="660"/>
    <col min="13061" max="13061" width="3.42578125" style="660" customWidth="1"/>
    <col min="13062" max="13062" width="19.5703125" style="660" customWidth="1"/>
    <col min="13063" max="13063" width="12.28515625" style="660" customWidth="1"/>
    <col min="13064" max="13064" width="10.42578125" style="660" customWidth="1"/>
    <col min="13065" max="13065" width="9.140625" style="660"/>
    <col min="13066" max="13066" width="3.5703125" style="660" customWidth="1"/>
    <col min="13067" max="13067" width="16.42578125" style="660" customWidth="1"/>
    <col min="13068" max="13068" width="11.7109375" style="660" customWidth="1"/>
    <col min="13069" max="13069" width="10.140625" style="660" customWidth="1"/>
    <col min="13070" max="13070" width="15.85546875" style="660" customWidth="1"/>
    <col min="13071" max="13071" width="3.85546875" style="660" customWidth="1"/>
    <col min="13072" max="13072" width="16.42578125" style="660" customWidth="1"/>
    <col min="13073" max="13073" width="11.28515625" style="660" customWidth="1"/>
    <col min="13074" max="13074" width="10.28515625" style="660" customWidth="1"/>
    <col min="13075" max="13075" width="10" style="660" customWidth="1"/>
    <col min="13076" max="13311" width="9.140625" style="660"/>
    <col min="13312" max="13312" width="4" style="660" customWidth="1"/>
    <col min="13313" max="13313" width="15.140625" style="660" customWidth="1"/>
    <col min="13314" max="13314" width="13.85546875" style="660" customWidth="1"/>
    <col min="13315" max="13315" width="10.140625" style="660" customWidth="1"/>
    <col min="13316" max="13316" width="9.140625" style="660"/>
    <col min="13317" max="13317" width="3.42578125" style="660" customWidth="1"/>
    <col min="13318" max="13318" width="19.5703125" style="660" customWidth="1"/>
    <col min="13319" max="13319" width="12.28515625" style="660" customWidth="1"/>
    <col min="13320" max="13320" width="10.42578125" style="660" customWidth="1"/>
    <col min="13321" max="13321" width="9.140625" style="660"/>
    <col min="13322" max="13322" width="3.5703125" style="660" customWidth="1"/>
    <col min="13323" max="13323" width="16.42578125" style="660" customWidth="1"/>
    <col min="13324" max="13324" width="11.7109375" style="660" customWidth="1"/>
    <col min="13325" max="13325" width="10.140625" style="660" customWidth="1"/>
    <col min="13326" max="13326" width="15.85546875" style="660" customWidth="1"/>
    <col min="13327" max="13327" width="3.85546875" style="660" customWidth="1"/>
    <col min="13328" max="13328" width="16.42578125" style="660" customWidth="1"/>
    <col min="13329" max="13329" width="11.28515625" style="660" customWidth="1"/>
    <col min="13330" max="13330" width="10.28515625" style="660" customWidth="1"/>
    <col min="13331" max="13331" width="10" style="660" customWidth="1"/>
    <col min="13332" max="13567" width="9.140625" style="660"/>
    <col min="13568" max="13568" width="4" style="660" customWidth="1"/>
    <col min="13569" max="13569" width="15.140625" style="660" customWidth="1"/>
    <col min="13570" max="13570" width="13.85546875" style="660" customWidth="1"/>
    <col min="13571" max="13571" width="10.140625" style="660" customWidth="1"/>
    <col min="13572" max="13572" width="9.140625" style="660"/>
    <col min="13573" max="13573" width="3.42578125" style="660" customWidth="1"/>
    <col min="13574" max="13574" width="19.5703125" style="660" customWidth="1"/>
    <col min="13575" max="13575" width="12.28515625" style="660" customWidth="1"/>
    <col min="13576" max="13576" width="10.42578125" style="660" customWidth="1"/>
    <col min="13577" max="13577" width="9.140625" style="660"/>
    <col min="13578" max="13578" width="3.5703125" style="660" customWidth="1"/>
    <col min="13579" max="13579" width="16.42578125" style="660" customWidth="1"/>
    <col min="13580" max="13580" width="11.7109375" style="660" customWidth="1"/>
    <col min="13581" max="13581" width="10.140625" style="660" customWidth="1"/>
    <col min="13582" max="13582" width="15.85546875" style="660" customWidth="1"/>
    <col min="13583" max="13583" width="3.85546875" style="660" customWidth="1"/>
    <col min="13584" max="13584" width="16.42578125" style="660" customWidth="1"/>
    <col min="13585" max="13585" width="11.28515625" style="660" customWidth="1"/>
    <col min="13586" max="13586" width="10.28515625" style="660" customWidth="1"/>
    <col min="13587" max="13587" width="10" style="660" customWidth="1"/>
    <col min="13588" max="13823" width="9.140625" style="660"/>
    <col min="13824" max="13824" width="4" style="660" customWidth="1"/>
    <col min="13825" max="13825" width="15.140625" style="660" customWidth="1"/>
    <col min="13826" max="13826" width="13.85546875" style="660" customWidth="1"/>
    <col min="13827" max="13827" width="10.140625" style="660" customWidth="1"/>
    <col min="13828" max="13828" width="9.140625" style="660"/>
    <col min="13829" max="13829" width="3.42578125" style="660" customWidth="1"/>
    <col min="13830" max="13830" width="19.5703125" style="660" customWidth="1"/>
    <col min="13831" max="13831" width="12.28515625" style="660" customWidth="1"/>
    <col min="13832" max="13832" width="10.42578125" style="660" customWidth="1"/>
    <col min="13833" max="13833" width="9.140625" style="660"/>
    <col min="13834" max="13834" width="3.5703125" style="660" customWidth="1"/>
    <col min="13835" max="13835" width="16.42578125" style="660" customWidth="1"/>
    <col min="13836" max="13836" width="11.7109375" style="660" customWidth="1"/>
    <col min="13837" max="13837" width="10.140625" style="660" customWidth="1"/>
    <col min="13838" max="13838" width="15.85546875" style="660" customWidth="1"/>
    <col min="13839" max="13839" width="3.85546875" style="660" customWidth="1"/>
    <col min="13840" max="13840" width="16.42578125" style="660" customWidth="1"/>
    <col min="13841" max="13841" width="11.28515625" style="660" customWidth="1"/>
    <col min="13842" max="13842" width="10.28515625" style="660" customWidth="1"/>
    <col min="13843" max="13843" width="10" style="660" customWidth="1"/>
    <col min="13844" max="14079" width="9.140625" style="660"/>
    <col min="14080" max="14080" width="4" style="660" customWidth="1"/>
    <col min="14081" max="14081" width="15.140625" style="660" customWidth="1"/>
    <col min="14082" max="14082" width="13.85546875" style="660" customWidth="1"/>
    <col min="14083" max="14083" width="10.140625" style="660" customWidth="1"/>
    <col min="14084" max="14084" width="9.140625" style="660"/>
    <col min="14085" max="14085" width="3.42578125" style="660" customWidth="1"/>
    <col min="14086" max="14086" width="19.5703125" style="660" customWidth="1"/>
    <col min="14087" max="14087" width="12.28515625" style="660" customWidth="1"/>
    <col min="14088" max="14088" width="10.42578125" style="660" customWidth="1"/>
    <col min="14089" max="14089" width="9.140625" style="660"/>
    <col min="14090" max="14090" width="3.5703125" style="660" customWidth="1"/>
    <col min="14091" max="14091" width="16.42578125" style="660" customWidth="1"/>
    <col min="14092" max="14092" width="11.7109375" style="660" customWidth="1"/>
    <col min="14093" max="14093" width="10.140625" style="660" customWidth="1"/>
    <col min="14094" max="14094" width="15.85546875" style="660" customWidth="1"/>
    <col min="14095" max="14095" width="3.85546875" style="660" customWidth="1"/>
    <col min="14096" max="14096" width="16.42578125" style="660" customWidth="1"/>
    <col min="14097" max="14097" width="11.28515625" style="660" customWidth="1"/>
    <col min="14098" max="14098" width="10.28515625" style="660" customWidth="1"/>
    <col min="14099" max="14099" width="10" style="660" customWidth="1"/>
    <col min="14100" max="14335" width="9.140625" style="660"/>
    <col min="14336" max="14336" width="4" style="660" customWidth="1"/>
    <col min="14337" max="14337" width="15.140625" style="660" customWidth="1"/>
    <col min="14338" max="14338" width="13.85546875" style="660" customWidth="1"/>
    <col min="14339" max="14339" width="10.140625" style="660" customWidth="1"/>
    <col min="14340" max="14340" width="9.140625" style="660"/>
    <col min="14341" max="14341" width="3.42578125" style="660" customWidth="1"/>
    <col min="14342" max="14342" width="19.5703125" style="660" customWidth="1"/>
    <col min="14343" max="14343" width="12.28515625" style="660" customWidth="1"/>
    <col min="14344" max="14344" width="10.42578125" style="660" customWidth="1"/>
    <col min="14345" max="14345" width="9.140625" style="660"/>
    <col min="14346" max="14346" width="3.5703125" style="660" customWidth="1"/>
    <col min="14347" max="14347" width="16.42578125" style="660" customWidth="1"/>
    <col min="14348" max="14348" width="11.7109375" style="660" customWidth="1"/>
    <col min="14349" max="14349" width="10.140625" style="660" customWidth="1"/>
    <col min="14350" max="14350" width="15.85546875" style="660" customWidth="1"/>
    <col min="14351" max="14351" width="3.85546875" style="660" customWidth="1"/>
    <col min="14352" max="14352" width="16.42578125" style="660" customWidth="1"/>
    <col min="14353" max="14353" width="11.28515625" style="660" customWidth="1"/>
    <col min="14354" max="14354" width="10.28515625" style="660" customWidth="1"/>
    <col min="14355" max="14355" width="10" style="660" customWidth="1"/>
    <col min="14356" max="14591" width="9.140625" style="660"/>
    <col min="14592" max="14592" width="4" style="660" customWidth="1"/>
    <col min="14593" max="14593" width="15.140625" style="660" customWidth="1"/>
    <col min="14594" max="14594" width="13.85546875" style="660" customWidth="1"/>
    <col min="14595" max="14595" width="10.140625" style="660" customWidth="1"/>
    <col min="14596" max="14596" width="9.140625" style="660"/>
    <col min="14597" max="14597" width="3.42578125" style="660" customWidth="1"/>
    <col min="14598" max="14598" width="19.5703125" style="660" customWidth="1"/>
    <col min="14599" max="14599" width="12.28515625" style="660" customWidth="1"/>
    <col min="14600" max="14600" width="10.42578125" style="660" customWidth="1"/>
    <col min="14601" max="14601" width="9.140625" style="660"/>
    <col min="14602" max="14602" width="3.5703125" style="660" customWidth="1"/>
    <col min="14603" max="14603" width="16.42578125" style="660" customWidth="1"/>
    <col min="14604" max="14604" width="11.7109375" style="660" customWidth="1"/>
    <col min="14605" max="14605" width="10.140625" style="660" customWidth="1"/>
    <col min="14606" max="14606" width="15.85546875" style="660" customWidth="1"/>
    <col min="14607" max="14607" width="3.85546875" style="660" customWidth="1"/>
    <col min="14608" max="14608" width="16.42578125" style="660" customWidth="1"/>
    <col min="14609" max="14609" width="11.28515625" style="660" customWidth="1"/>
    <col min="14610" max="14610" width="10.28515625" style="660" customWidth="1"/>
    <col min="14611" max="14611" width="10" style="660" customWidth="1"/>
    <col min="14612" max="14847" width="9.140625" style="660"/>
    <col min="14848" max="14848" width="4" style="660" customWidth="1"/>
    <col min="14849" max="14849" width="15.140625" style="660" customWidth="1"/>
    <col min="14850" max="14850" width="13.85546875" style="660" customWidth="1"/>
    <col min="14851" max="14851" width="10.140625" style="660" customWidth="1"/>
    <col min="14852" max="14852" width="9.140625" style="660"/>
    <col min="14853" max="14853" width="3.42578125" style="660" customWidth="1"/>
    <col min="14854" max="14854" width="19.5703125" style="660" customWidth="1"/>
    <col min="14855" max="14855" width="12.28515625" style="660" customWidth="1"/>
    <col min="14856" max="14856" width="10.42578125" style="660" customWidth="1"/>
    <col min="14857" max="14857" width="9.140625" style="660"/>
    <col min="14858" max="14858" width="3.5703125" style="660" customWidth="1"/>
    <col min="14859" max="14859" width="16.42578125" style="660" customWidth="1"/>
    <col min="14860" max="14860" width="11.7109375" style="660" customWidth="1"/>
    <col min="14861" max="14861" width="10.140625" style="660" customWidth="1"/>
    <col min="14862" max="14862" width="15.85546875" style="660" customWidth="1"/>
    <col min="14863" max="14863" width="3.85546875" style="660" customWidth="1"/>
    <col min="14864" max="14864" width="16.42578125" style="660" customWidth="1"/>
    <col min="14865" max="14865" width="11.28515625" style="660" customWidth="1"/>
    <col min="14866" max="14866" width="10.28515625" style="660" customWidth="1"/>
    <col min="14867" max="14867" width="10" style="660" customWidth="1"/>
    <col min="14868" max="15103" width="9.140625" style="660"/>
    <col min="15104" max="15104" width="4" style="660" customWidth="1"/>
    <col min="15105" max="15105" width="15.140625" style="660" customWidth="1"/>
    <col min="15106" max="15106" width="13.85546875" style="660" customWidth="1"/>
    <col min="15107" max="15107" width="10.140625" style="660" customWidth="1"/>
    <col min="15108" max="15108" width="9.140625" style="660"/>
    <col min="15109" max="15109" width="3.42578125" style="660" customWidth="1"/>
    <col min="15110" max="15110" width="19.5703125" style="660" customWidth="1"/>
    <col min="15111" max="15111" width="12.28515625" style="660" customWidth="1"/>
    <col min="15112" max="15112" width="10.42578125" style="660" customWidth="1"/>
    <col min="15113" max="15113" width="9.140625" style="660"/>
    <col min="15114" max="15114" width="3.5703125" style="660" customWidth="1"/>
    <col min="15115" max="15115" width="16.42578125" style="660" customWidth="1"/>
    <col min="15116" max="15116" width="11.7109375" style="660" customWidth="1"/>
    <col min="15117" max="15117" width="10.140625" style="660" customWidth="1"/>
    <col min="15118" max="15118" width="15.85546875" style="660" customWidth="1"/>
    <col min="15119" max="15119" width="3.85546875" style="660" customWidth="1"/>
    <col min="15120" max="15120" width="16.42578125" style="660" customWidth="1"/>
    <col min="15121" max="15121" width="11.28515625" style="660" customWidth="1"/>
    <col min="15122" max="15122" width="10.28515625" style="660" customWidth="1"/>
    <col min="15123" max="15123" width="10" style="660" customWidth="1"/>
    <col min="15124" max="15359" width="9.140625" style="660"/>
    <col min="15360" max="15360" width="4" style="660" customWidth="1"/>
    <col min="15361" max="15361" width="15.140625" style="660" customWidth="1"/>
    <col min="15362" max="15362" width="13.85546875" style="660" customWidth="1"/>
    <col min="15363" max="15363" width="10.140625" style="660" customWidth="1"/>
    <col min="15364" max="15364" width="9.140625" style="660"/>
    <col min="15365" max="15365" width="3.42578125" style="660" customWidth="1"/>
    <col min="15366" max="15366" width="19.5703125" style="660" customWidth="1"/>
    <col min="15367" max="15367" width="12.28515625" style="660" customWidth="1"/>
    <col min="15368" max="15368" width="10.42578125" style="660" customWidth="1"/>
    <col min="15369" max="15369" width="9.140625" style="660"/>
    <col min="15370" max="15370" width="3.5703125" style="660" customWidth="1"/>
    <col min="15371" max="15371" width="16.42578125" style="660" customWidth="1"/>
    <col min="15372" max="15372" width="11.7109375" style="660" customWidth="1"/>
    <col min="15373" max="15373" width="10.140625" style="660" customWidth="1"/>
    <col min="15374" max="15374" width="15.85546875" style="660" customWidth="1"/>
    <col min="15375" max="15375" width="3.85546875" style="660" customWidth="1"/>
    <col min="15376" max="15376" width="16.42578125" style="660" customWidth="1"/>
    <col min="15377" max="15377" width="11.28515625" style="660" customWidth="1"/>
    <col min="15378" max="15378" width="10.28515625" style="660" customWidth="1"/>
    <col min="15379" max="15379" width="10" style="660" customWidth="1"/>
    <col min="15380" max="15615" width="9.140625" style="660"/>
    <col min="15616" max="15616" width="4" style="660" customWidth="1"/>
    <col min="15617" max="15617" width="15.140625" style="660" customWidth="1"/>
    <col min="15618" max="15618" width="13.85546875" style="660" customWidth="1"/>
    <col min="15619" max="15619" width="10.140625" style="660" customWidth="1"/>
    <col min="15620" max="15620" width="9.140625" style="660"/>
    <col min="15621" max="15621" width="3.42578125" style="660" customWidth="1"/>
    <col min="15622" max="15622" width="19.5703125" style="660" customWidth="1"/>
    <col min="15623" max="15623" width="12.28515625" style="660" customWidth="1"/>
    <col min="15624" max="15624" width="10.42578125" style="660" customWidth="1"/>
    <col min="15625" max="15625" width="9.140625" style="660"/>
    <col min="15626" max="15626" width="3.5703125" style="660" customWidth="1"/>
    <col min="15627" max="15627" width="16.42578125" style="660" customWidth="1"/>
    <col min="15628" max="15628" width="11.7109375" style="660" customWidth="1"/>
    <col min="15629" max="15629" width="10.140625" style="660" customWidth="1"/>
    <col min="15630" max="15630" width="15.85546875" style="660" customWidth="1"/>
    <col min="15631" max="15631" width="3.85546875" style="660" customWidth="1"/>
    <col min="15632" max="15632" width="16.42578125" style="660" customWidth="1"/>
    <col min="15633" max="15633" width="11.28515625" style="660" customWidth="1"/>
    <col min="15634" max="15634" width="10.28515625" style="660" customWidth="1"/>
    <col min="15635" max="15635" width="10" style="660" customWidth="1"/>
    <col min="15636" max="15871" width="9.140625" style="660"/>
    <col min="15872" max="15872" width="4" style="660" customWidth="1"/>
    <col min="15873" max="15873" width="15.140625" style="660" customWidth="1"/>
    <col min="15874" max="15874" width="13.85546875" style="660" customWidth="1"/>
    <col min="15875" max="15875" width="10.140625" style="660" customWidth="1"/>
    <col min="15876" max="15876" width="9.140625" style="660"/>
    <col min="15877" max="15877" width="3.42578125" style="660" customWidth="1"/>
    <col min="15878" max="15878" width="19.5703125" style="660" customWidth="1"/>
    <col min="15879" max="15879" width="12.28515625" style="660" customWidth="1"/>
    <col min="15880" max="15880" width="10.42578125" style="660" customWidth="1"/>
    <col min="15881" max="15881" width="9.140625" style="660"/>
    <col min="15882" max="15882" width="3.5703125" style="660" customWidth="1"/>
    <col min="15883" max="15883" width="16.42578125" style="660" customWidth="1"/>
    <col min="15884" max="15884" width="11.7109375" style="660" customWidth="1"/>
    <col min="15885" max="15885" width="10.140625" style="660" customWidth="1"/>
    <col min="15886" max="15886" width="15.85546875" style="660" customWidth="1"/>
    <col min="15887" max="15887" width="3.85546875" style="660" customWidth="1"/>
    <col min="15888" max="15888" width="16.42578125" style="660" customWidth="1"/>
    <col min="15889" max="15889" width="11.28515625" style="660" customWidth="1"/>
    <col min="15890" max="15890" width="10.28515625" style="660" customWidth="1"/>
    <col min="15891" max="15891" width="10" style="660" customWidth="1"/>
    <col min="15892" max="16127" width="9.140625" style="660"/>
    <col min="16128" max="16128" width="4" style="660" customWidth="1"/>
    <col min="16129" max="16129" width="15.140625" style="660" customWidth="1"/>
    <col min="16130" max="16130" width="13.85546875" style="660" customWidth="1"/>
    <col min="16131" max="16131" width="10.140625" style="660" customWidth="1"/>
    <col min="16132" max="16132" width="9.140625" style="660"/>
    <col min="16133" max="16133" width="3.42578125" style="660" customWidth="1"/>
    <col min="16134" max="16134" width="19.5703125" style="660" customWidth="1"/>
    <col min="16135" max="16135" width="12.28515625" style="660" customWidth="1"/>
    <col min="16136" max="16136" width="10.42578125" style="660" customWidth="1"/>
    <col min="16137" max="16137" width="9.140625" style="660"/>
    <col min="16138" max="16138" width="3.5703125" style="660" customWidth="1"/>
    <col min="16139" max="16139" width="16.42578125" style="660" customWidth="1"/>
    <col min="16140" max="16140" width="11.7109375" style="660" customWidth="1"/>
    <col min="16141" max="16141" width="10.140625" style="660" customWidth="1"/>
    <col min="16142" max="16142" width="15.85546875" style="660" customWidth="1"/>
    <col min="16143" max="16143" width="3.85546875" style="660" customWidth="1"/>
    <col min="16144" max="16144" width="16.42578125" style="660" customWidth="1"/>
    <col min="16145" max="16145" width="11.28515625" style="660" customWidth="1"/>
    <col min="16146" max="16146" width="10.28515625" style="660" customWidth="1"/>
    <col min="16147" max="16147" width="10" style="660" customWidth="1"/>
    <col min="16148" max="16384" width="9.140625" style="660"/>
  </cols>
  <sheetData>
    <row r="1" spans="1:27" ht="18.75">
      <c r="A1" s="445"/>
    </row>
    <row r="2" spans="1:27" ht="18" customHeight="1">
      <c r="A2" s="1435" t="s">
        <v>404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27" ht="18" customHeight="1">
      <c r="A3" s="1441" t="s">
        <v>405</v>
      </c>
      <c r="B3" s="1441"/>
      <c r="C3" s="1441"/>
      <c r="D3" s="1441"/>
      <c r="E3" s="1441"/>
      <c r="F3" s="1441"/>
      <c r="G3" s="1441"/>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101</v>
      </c>
      <c r="B5" s="449" t="s">
        <v>102</v>
      </c>
      <c r="C5" s="450"/>
      <c r="D5" s="450"/>
      <c r="E5" s="450"/>
      <c r="F5" s="449" t="s">
        <v>103</v>
      </c>
      <c r="G5" s="451" t="s">
        <v>104</v>
      </c>
      <c r="H5" s="450"/>
      <c r="I5" s="450"/>
      <c r="J5" s="450"/>
      <c r="K5" s="496" t="s">
        <v>105</v>
      </c>
      <c r="L5" s="452" t="s">
        <v>106</v>
      </c>
      <c r="M5" s="450"/>
      <c r="N5" s="453"/>
      <c r="O5" s="450"/>
      <c r="P5" s="449" t="s">
        <v>107</v>
      </c>
      <c r="Q5" s="452" t="s">
        <v>108</v>
      </c>
      <c r="R5" s="450"/>
      <c r="S5" s="450"/>
    </row>
    <row r="6" spans="1:27" ht="4.5" customHeight="1" thickBot="1"/>
    <row r="7" spans="1:27" ht="29.25" thickBot="1">
      <c r="A7" s="454" t="s">
        <v>109</v>
      </c>
      <c r="B7" s="455" t="s">
        <v>110</v>
      </c>
      <c r="C7" s="456" t="s">
        <v>111</v>
      </c>
      <c r="D7" s="457" t="s">
        <v>112</v>
      </c>
      <c r="E7" s="559"/>
      <c r="F7" s="454" t="s">
        <v>109</v>
      </c>
      <c r="G7" s="455" t="s">
        <v>110</v>
      </c>
      <c r="H7" s="456" t="s">
        <v>111</v>
      </c>
      <c r="I7" s="457" t="s">
        <v>112</v>
      </c>
      <c r="K7" s="454" t="s">
        <v>109</v>
      </c>
      <c r="L7" s="455" t="s">
        <v>110</v>
      </c>
      <c r="M7" s="456" t="s">
        <v>113</v>
      </c>
      <c r="N7" s="457" t="s">
        <v>112</v>
      </c>
      <c r="P7" s="454" t="s">
        <v>109</v>
      </c>
      <c r="Q7" s="455" t="s">
        <v>110</v>
      </c>
      <c r="R7" s="456" t="s">
        <v>113</v>
      </c>
      <c r="S7" s="457" t="s">
        <v>112</v>
      </c>
    </row>
    <row r="8" spans="1:27" ht="15.75">
      <c r="A8" s="560" t="s">
        <v>129</v>
      </c>
      <c r="B8" s="461">
        <v>16093.522999999999</v>
      </c>
      <c r="C8" s="461">
        <v>31691</v>
      </c>
      <c r="D8" s="542">
        <v>2.2894459587107936</v>
      </c>
      <c r="E8" s="561"/>
      <c r="F8" s="560" t="s">
        <v>132</v>
      </c>
      <c r="G8" s="461">
        <v>5607.6319999999996</v>
      </c>
      <c r="H8" s="579">
        <v>26439</v>
      </c>
      <c r="I8" s="580">
        <v>2.8975113766304088</v>
      </c>
      <c r="J8" s="476"/>
      <c r="K8" s="553" t="s">
        <v>123</v>
      </c>
      <c r="L8" s="461">
        <v>10807.004999999999</v>
      </c>
      <c r="M8" s="461">
        <v>3637.0129999999999</v>
      </c>
      <c r="N8" s="542">
        <v>2.9713957580025148</v>
      </c>
      <c r="O8" s="476"/>
      <c r="P8" s="553" t="s">
        <v>403</v>
      </c>
      <c r="Q8" s="461">
        <v>6858.8389999999999</v>
      </c>
      <c r="R8" s="461">
        <v>1378.8009999999999</v>
      </c>
      <c r="S8" s="542">
        <v>4.9744952317266957</v>
      </c>
    </row>
    <row r="9" spans="1:27" ht="15.75">
      <c r="A9" s="464" t="s">
        <v>132</v>
      </c>
      <c r="B9" s="463">
        <v>14277.847</v>
      </c>
      <c r="C9" s="463">
        <v>48971</v>
      </c>
      <c r="D9" s="472">
        <v>2.1122303412017889</v>
      </c>
      <c r="E9" s="562"/>
      <c r="F9" s="464" t="s">
        <v>129</v>
      </c>
      <c r="G9" s="463">
        <v>1384.1880000000001</v>
      </c>
      <c r="H9" s="463">
        <v>7645</v>
      </c>
      <c r="I9" s="472">
        <v>2.8503873446811667</v>
      </c>
      <c r="J9" s="476"/>
      <c r="K9" s="462" t="s">
        <v>117</v>
      </c>
      <c r="L9" s="463">
        <v>10272.005999999999</v>
      </c>
      <c r="M9" s="463">
        <v>2705.585</v>
      </c>
      <c r="N9" s="472">
        <v>3.7965933430293259</v>
      </c>
      <c r="O9" s="476"/>
      <c r="P9" s="462" t="s">
        <v>117</v>
      </c>
      <c r="Q9" s="463">
        <v>3953.721</v>
      </c>
      <c r="R9" s="463">
        <v>1105.203</v>
      </c>
      <c r="S9" s="472">
        <v>3.5773708540421985</v>
      </c>
    </row>
    <row r="10" spans="1:27" ht="15.75">
      <c r="A10" s="464" t="s">
        <v>128</v>
      </c>
      <c r="B10" s="463">
        <v>7723.9129999999996</v>
      </c>
      <c r="C10" s="463">
        <v>5139</v>
      </c>
      <c r="D10" s="472">
        <v>2.9816060167047476</v>
      </c>
      <c r="E10" s="561"/>
      <c r="F10" s="464" t="s">
        <v>134</v>
      </c>
      <c r="G10" s="463">
        <v>936.04499999999996</v>
      </c>
      <c r="H10" s="465">
        <v>4100</v>
      </c>
      <c r="I10" s="473">
        <v>3.8248069300862175</v>
      </c>
      <c r="J10" s="476"/>
      <c r="K10" s="462" t="s">
        <v>403</v>
      </c>
      <c r="L10" s="463">
        <v>6544.26</v>
      </c>
      <c r="M10" s="463">
        <v>1423.0550000000001</v>
      </c>
      <c r="N10" s="472">
        <v>4.598740034643777</v>
      </c>
      <c r="O10" s="476"/>
      <c r="P10" s="462" t="s">
        <v>119</v>
      </c>
      <c r="Q10" s="463">
        <v>3942.2060000000001</v>
      </c>
      <c r="R10" s="463">
        <v>1214.0619999999999</v>
      </c>
      <c r="S10" s="472">
        <v>3.2471208224950625</v>
      </c>
    </row>
    <row r="11" spans="1:27" ht="16.5" thickBot="1">
      <c r="A11" s="464" t="s">
        <v>403</v>
      </c>
      <c r="B11" s="463">
        <v>6995.2089999999998</v>
      </c>
      <c r="C11" s="463">
        <v>17580</v>
      </c>
      <c r="D11" s="472">
        <v>3.1061379359342114</v>
      </c>
      <c r="E11" s="562"/>
      <c r="F11" s="464" t="s">
        <v>403</v>
      </c>
      <c r="G11" s="463">
        <v>788.09199999999998</v>
      </c>
      <c r="H11" s="463">
        <v>5039</v>
      </c>
      <c r="I11" s="472">
        <v>2.2917978916757544</v>
      </c>
      <c r="J11" s="476"/>
      <c r="K11" s="462" t="s">
        <v>119</v>
      </c>
      <c r="L11" s="463">
        <v>6428.5460000000003</v>
      </c>
      <c r="M11" s="463">
        <v>1815.566</v>
      </c>
      <c r="N11" s="472">
        <v>3.5407944409622125</v>
      </c>
      <c r="O11" s="476"/>
      <c r="P11" s="462" t="s">
        <v>134</v>
      </c>
      <c r="Q11" s="463">
        <v>1496.451</v>
      </c>
      <c r="R11" s="463">
        <v>306.52999999999997</v>
      </c>
      <c r="S11" s="472">
        <v>4.8819071542752752</v>
      </c>
    </row>
    <row r="12" spans="1:27" ht="16.5" thickBot="1">
      <c r="A12" s="464" t="s">
        <v>117</v>
      </c>
      <c r="B12" s="463">
        <v>6284.7659999999996</v>
      </c>
      <c r="C12" s="463">
        <v>11132</v>
      </c>
      <c r="D12" s="472">
        <v>2.4288978885772621</v>
      </c>
      <c r="E12" s="562"/>
      <c r="F12" s="624" t="s">
        <v>232</v>
      </c>
      <c r="G12" s="466">
        <v>9499.8960000000006</v>
      </c>
      <c r="H12" s="466">
        <v>48910</v>
      </c>
      <c r="I12" s="541">
        <v>2.7988533414255454</v>
      </c>
      <c r="J12" s="476"/>
      <c r="K12" s="462" t="s">
        <v>134</v>
      </c>
      <c r="L12" s="463">
        <v>5423.92</v>
      </c>
      <c r="M12" s="463">
        <v>1220.4639999999999</v>
      </c>
      <c r="N12" s="472">
        <v>4.4441458330602135</v>
      </c>
      <c r="O12" s="476"/>
      <c r="P12" s="462" t="s">
        <v>116</v>
      </c>
      <c r="Q12" s="463">
        <v>1372.261</v>
      </c>
      <c r="R12" s="463">
        <v>232.54400000000001</v>
      </c>
      <c r="S12" s="472">
        <v>5.901081085730012</v>
      </c>
    </row>
    <row r="13" spans="1:27" ht="15.75">
      <c r="A13" s="464" t="s">
        <v>136</v>
      </c>
      <c r="B13" s="463">
        <v>5965.616</v>
      </c>
      <c r="C13" s="465">
        <v>14730</v>
      </c>
      <c r="D13" s="473">
        <v>1.8446224526585484</v>
      </c>
      <c r="E13" s="562"/>
      <c r="F13"/>
      <c r="G13"/>
      <c r="H13"/>
      <c r="I13"/>
      <c r="J13" s="476"/>
      <c r="K13" s="462" t="s">
        <v>114</v>
      </c>
      <c r="L13" s="463">
        <v>5258.55</v>
      </c>
      <c r="M13" s="463">
        <v>2173.6570000000002</v>
      </c>
      <c r="N13" s="472">
        <v>2.4192179354884416</v>
      </c>
      <c r="O13" s="476"/>
      <c r="P13" s="462" t="s">
        <v>128</v>
      </c>
      <c r="Q13" s="463">
        <v>1156.087</v>
      </c>
      <c r="R13" s="463">
        <v>395.66800000000001</v>
      </c>
      <c r="S13" s="472">
        <v>2.9218612574178349</v>
      </c>
    </row>
    <row r="14" spans="1:27" ht="15.75">
      <c r="A14" s="464" t="s">
        <v>119</v>
      </c>
      <c r="B14" s="463">
        <v>5374.6319999999996</v>
      </c>
      <c r="C14" s="463">
        <v>5403</v>
      </c>
      <c r="D14" s="472">
        <v>1.6129825323789022</v>
      </c>
      <c r="E14" s="562"/>
      <c r="F14"/>
      <c r="G14"/>
      <c r="H14"/>
      <c r="I14"/>
      <c r="J14" s="476"/>
      <c r="K14" s="462" t="s">
        <v>135</v>
      </c>
      <c r="L14" s="463">
        <v>3453.3939999999998</v>
      </c>
      <c r="M14" s="463">
        <v>1399.3009999999999</v>
      </c>
      <c r="N14" s="472">
        <v>2.4679422082882811</v>
      </c>
      <c r="O14" s="476"/>
      <c r="P14" s="462" t="s">
        <v>406</v>
      </c>
      <c r="Q14" s="463">
        <v>483.07799999999997</v>
      </c>
      <c r="R14" s="463">
        <v>89.262</v>
      </c>
      <c r="S14" s="472">
        <v>5.4119110035625457</v>
      </c>
    </row>
    <row r="15" spans="1:27" ht="15.75">
      <c r="A15" s="464" t="s">
        <v>133</v>
      </c>
      <c r="B15" s="463">
        <v>3238.556</v>
      </c>
      <c r="C15" s="463">
        <v>5521</v>
      </c>
      <c r="D15" s="472">
        <v>1.8731692306980436</v>
      </c>
      <c r="E15" s="562"/>
      <c r="F15"/>
      <c r="G15"/>
      <c r="H15"/>
      <c r="I15"/>
      <c r="J15" s="476"/>
      <c r="K15" s="462" t="s">
        <v>256</v>
      </c>
      <c r="L15" s="463">
        <v>3337.9380000000001</v>
      </c>
      <c r="M15" s="463">
        <v>1428.306</v>
      </c>
      <c r="N15" s="472">
        <v>2.3369908128930357</v>
      </c>
      <c r="O15" s="476"/>
      <c r="P15" s="462" t="s">
        <v>114</v>
      </c>
      <c r="Q15" s="463">
        <v>458.32600000000002</v>
      </c>
      <c r="R15" s="463">
        <v>99.350999999999999</v>
      </c>
      <c r="S15" s="472">
        <v>4.6131996658312451</v>
      </c>
    </row>
    <row r="16" spans="1:27" ht="15.75">
      <c r="A16" s="464" t="s">
        <v>127</v>
      </c>
      <c r="B16" s="463">
        <v>2834.1489999999999</v>
      </c>
      <c r="C16" s="463">
        <v>3204</v>
      </c>
      <c r="D16" s="472">
        <v>2.3337604258188933</v>
      </c>
      <c r="E16" s="562"/>
      <c r="J16" s="476"/>
      <c r="K16" s="462" t="s">
        <v>132</v>
      </c>
      <c r="L16" s="463">
        <v>2450.6590000000001</v>
      </c>
      <c r="M16" s="463">
        <v>976.43299999999999</v>
      </c>
      <c r="N16" s="472">
        <v>2.5098076365710704</v>
      </c>
      <c r="O16" s="476"/>
      <c r="P16" s="462" t="s">
        <v>123</v>
      </c>
      <c r="Q16" s="463">
        <v>402.01499999999999</v>
      </c>
      <c r="R16" s="463">
        <v>122.86</v>
      </c>
      <c r="S16" s="472">
        <v>3.2721390200227902</v>
      </c>
    </row>
    <row r="17" spans="1:19" ht="15.75">
      <c r="A17" s="464" t="s">
        <v>114</v>
      </c>
      <c r="B17" s="463">
        <v>2359.44</v>
      </c>
      <c r="C17" s="463">
        <v>9876</v>
      </c>
      <c r="D17" s="472">
        <v>2.9699896906827186</v>
      </c>
      <c r="E17" s="561"/>
      <c r="J17" s="476"/>
      <c r="K17" s="462" t="s">
        <v>127</v>
      </c>
      <c r="L17" s="463">
        <v>2093.0659999999998</v>
      </c>
      <c r="M17" s="463">
        <v>857.81600000000003</v>
      </c>
      <c r="N17" s="472">
        <v>2.4399941246141359</v>
      </c>
      <c r="O17" s="476"/>
      <c r="P17" s="631" t="s">
        <v>131</v>
      </c>
      <c r="Q17" s="619">
        <v>388.61500000000001</v>
      </c>
      <c r="R17" s="619">
        <v>97.712999999999994</v>
      </c>
      <c r="S17" s="632">
        <v>3.9771064239149347</v>
      </c>
    </row>
    <row r="18" spans="1:19" ht="16.5" thickBot="1">
      <c r="A18" s="464" t="s">
        <v>134</v>
      </c>
      <c r="B18" s="463">
        <v>1564.027</v>
      </c>
      <c r="C18" s="463">
        <v>5150</v>
      </c>
      <c r="D18" s="472">
        <v>2.928829181421357</v>
      </c>
      <c r="E18" s="563"/>
      <c r="F18" s="3"/>
      <c r="G18" s="3"/>
      <c r="H18" s="3"/>
      <c r="K18" s="462" t="s">
        <v>136</v>
      </c>
      <c r="L18" s="463">
        <v>1786.711</v>
      </c>
      <c r="M18" s="463">
        <v>744.899</v>
      </c>
      <c r="N18" s="472">
        <v>2.3985949773056481</v>
      </c>
      <c r="O18" s="476"/>
      <c r="P18" s="462" t="s">
        <v>115</v>
      </c>
      <c r="Q18" s="463">
        <v>376.79199999999997</v>
      </c>
      <c r="R18" s="463">
        <v>73.001999999999995</v>
      </c>
      <c r="S18" s="472">
        <v>5.1613928385523682</v>
      </c>
    </row>
    <row r="19" spans="1:19" ht="16.5" thickBot="1">
      <c r="A19" s="624" t="s">
        <v>232</v>
      </c>
      <c r="B19" s="466">
        <v>75246.404999999999</v>
      </c>
      <c r="C19" s="466">
        <v>161383</v>
      </c>
      <c r="D19" s="541">
        <v>2.2804212346848001</v>
      </c>
      <c r="E19" s="564"/>
      <c r="F19" s="3"/>
      <c r="G19" s="3"/>
      <c r="H19" s="3"/>
      <c r="J19" s="476"/>
      <c r="K19" s="462" t="s">
        <v>128</v>
      </c>
      <c r="L19" s="463">
        <v>1562.348</v>
      </c>
      <c r="M19" s="463">
        <v>314.66800000000001</v>
      </c>
      <c r="N19" s="472">
        <v>4.9650679446273527</v>
      </c>
      <c r="O19" s="476"/>
      <c r="P19" s="462" t="s">
        <v>332</v>
      </c>
      <c r="Q19" s="463">
        <v>339.60500000000002</v>
      </c>
      <c r="R19" s="463">
        <v>43.82</v>
      </c>
      <c r="S19" s="472">
        <v>7.75</v>
      </c>
    </row>
    <row r="20" spans="1:19" ht="15" customHeight="1" thickBot="1">
      <c r="A20"/>
      <c r="B20"/>
      <c r="C20"/>
      <c r="D20"/>
      <c r="E20" s="564"/>
      <c r="F20" s="3"/>
      <c r="G20" s="3"/>
      <c r="H20" s="3"/>
      <c r="J20" s="476"/>
      <c r="K20" s="620" t="s">
        <v>232</v>
      </c>
      <c r="L20" s="466">
        <v>62332.813000000002</v>
      </c>
      <c r="M20" s="466">
        <v>19137.920999999998</v>
      </c>
      <c r="N20" s="541">
        <v>3.2570315762093491</v>
      </c>
      <c r="O20" s="476"/>
      <c r="P20" s="620" t="s">
        <v>232</v>
      </c>
      <c r="Q20" s="466">
        <v>21570.731</v>
      </c>
      <c r="R20" s="466">
        <v>5243.3869999999997</v>
      </c>
      <c r="S20" s="541">
        <v>4.1138926041507142</v>
      </c>
    </row>
    <row r="21" spans="1:19">
      <c r="A21"/>
      <c r="B21"/>
      <c r="C21"/>
      <c r="D21"/>
      <c r="E21" s="565"/>
      <c r="F21" s="3"/>
      <c r="G21" s="3"/>
      <c r="H21" s="3"/>
      <c r="J21" s="476"/>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7" zoomScale="80" zoomScaleNormal="80" workbookViewId="0">
      <selection activeCell="O854" sqref="O854"/>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528" t="s">
        <v>177</v>
      </c>
      <c r="C5" s="1528"/>
      <c r="D5" s="1528"/>
      <c r="E5" s="1528"/>
      <c r="F5" s="1528"/>
      <c r="G5" s="1528"/>
      <c r="H5" s="1528"/>
      <c r="I5" s="1528"/>
      <c r="J5" s="1528"/>
      <c r="K5" s="1528"/>
      <c r="L5" s="1528"/>
    </row>
    <row r="6" spans="2:13" ht="18">
      <c r="B6" s="481"/>
      <c r="C6" s="481"/>
      <c r="D6" s="481"/>
      <c r="E6" s="481"/>
      <c r="F6" s="299" t="s">
        <v>178</v>
      </c>
      <c r="G6" s="481"/>
      <c r="H6" s="481"/>
      <c r="I6" s="481"/>
      <c r="J6" s="481"/>
      <c r="K6" s="481"/>
      <c r="L6" s="481"/>
    </row>
    <row r="7" spans="2:13" s="300" customFormat="1" ht="15">
      <c r="B7" s="1529" t="s">
        <v>179</v>
      </c>
      <c r="C7" s="1521" t="s">
        <v>18</v>
      </c>
      <c r="D7" s="1521" t="s">
        <v>180</v>
      </c>
      <c r="E7" s="1532" t="s">
        <v>181</v>
      </c>
      <c r="F7" s="1533"/>
      <c r="G7" s="1534"/>
      <c r="H7" s="1535" t="s">
        <v>182</v>
      </c>
      <c r="I7" s="1537" t="s">
        <v>183</v>
      </c>
      <c r="J7" s="1538"/>
      <c r="K7" s="1538"/>
      <c r="L7" s="1529"/>
    </row>
    <row r="8" spans="2:13">
      <c r="B8" s="1530"/>
      <c r="C8" s="1531"/>
      <c r="D8" s="1531"/>
      <c r="E8" s="1523" t="s">
        <v>184</v>
      </c>
      <c r="F8" s="1521" t="s">
        <v>185</v>
      </c>
      <c r="G8" s="1521" t="s">
        <v>186</v>
      </c>
      <c r="H8" s="1536"/>
      <c r="I8" s="1523" t="s">
        <v>187</v>
      </c>
      <c r="J8" s="1523" t="s">
        <v>20</v>
      </c>
      <c r="K8" s="1521" t="s">
        <v>188</v>
      </c>
      <c r="L8" s="1523" t="s">
        <v>189</v>
      </c>
    </row>
    <row r="9" spans="2:13">
      <c r="B9" s="1530"/>
      <c r="C9" s="1531"/>
      <c r="D9" s="1531"/>
      <c r="E9" s="1524"/>
      <c r="F9" s="1531"/>
      <c r="G9" s="1531"/>
      <c r="H9" s="1536"/>
      <c r="I9" s="1524"/>
      <c r="J9" s="1524"/>
      <c r="K9" s="1522"/>
      <c r="L9" s="1524"/>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190</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191</v>
      </c>
      <c r="C14" s="309">
        <v>111170</v>
      </c>
      <c r="D14" s="309">
        <v>8623</v>
      </c>
      <c r="E14" s="310">
        <v>4062</v>
      </c>
      <c r="F14" s="310">
        <v>4470</v>
      </c>
      <c r="G14" s="309">
        <v>91</v>
      </c>
      <c r="H14" s="309">
        <v>102547</v>
      </c>
      <c r="I14" s="309">
        <v>14124</v>
      </c>
      <c r="J14" s="309">
        <v>38146</v>
      </c>
      <c r="K14" s="309">
        <v>50276</v>
      </c>
      <c r="L14" s="311">
        <v>1</v>
      </c>
      <c r="M14" s="305"/>
    </row>
    <row r="15" spans="2:13" ht="15">
      <c r="B15" s="308" t="s">
        <v>192</v>
      </c>
      <c r="C15" s="309">
        <v>115203</v>
      </c>
      <c r="D15" s="309">
        <v>8222</v>
      </c>
      <c r="E15" s="310">
        <v>3948</v>
      </c>
      <c r="F15" s="310">
        <v>4170</v>
      </c>
      <c r="G15" s="309">
        <v>104</v>
      </c>
      <c r="H15" s="309">
        <v>106981</v>
      </c>
      <c r="I15" s="309">
        <v>15491</v>
      </c>
      <c r="J15" s="309">
        <v>36186</v>
      </c>
      <c r="K15" s="309">
        <v>55304</v>
      </c>
      <c r="L15" s="311">
        <v>0</v>
      </c>
      <c r="M15" s="305"/>
    </row>
    <row r="16" spans="2:13" ht="15">
      <c r="B16" s="308" t="s">
        <v>193</v>
      </c>
      <c r="C16" s="309">
        <v>116562</v>
      </c>
      <c r="D16" s="309">
        <v>10853</v>
      </c>
      <c r="E16" s="310">
        <v>5177</v>
      </c>
      <c r="F16" s="310">
        <v>5437</v>
      </c>
      <c r="G16" s="309">
        <v>239</v>
      </c>
      <c r="H16" s="309">
        <v>105709</v>
      </c>
      <c r="I16" s="309">
        <v>15320</v>
      </c>
      <c r="J16" s="309">
        <v>35101</v>
      </c>
      <c r="K16" s="309">
        <v>55288</v>
      </c>
      <c r="L16" s="311">
        <v>0</v>
      </c>
      <c r="M16" s="305"/>
    </row>
    <row r="17" spans="2:13" ht="15">
      <c r="B17" s="308" t="s">
        <v>194</v>
      </c>
      <c r="C17" s="309">
        <v>125105</v>
      </c>
      <c r="D17" s="309">
        <v>10047</v>
      </c>
      <c r="E17" s="310">
        <v>4413</v>
      </c>
      <c r="F17" s="310">
        <v>5418</v>
      </c>
      <c r="G17" s="309">
        <v>216</v>
      </c>
      <c r="H17" s="309">
        <v>115058</v>
      </c>
      <c r="I17" s="309">
        <v>16812</v>
      </c>
      <c r="J17" s="309">
        <v>42431</v>
      </c>
      <c r="K17" s="309">
        <v>55806</v>
      </c>
      <c r="L17" s="311">
        <v>9</v>
      </c>
      <c r="M17" s="305"/>
    </row>
    <row r="18" spans="2:13" ht="15">
      <c r="B18" s="308" t="s">
        <v>195</v>
      </c>
      <c r="C18" s="309">
        <v>112007</v>
      </c>
      <c r="D18" s="309">
        <v>9289</v>
      </c>
      <c r="E18" s="310">
        <v>4372</v>
      </c>
      <c r="F18" s="310">
        <v>4637</v>
      </c>
      <c r="G18" s="309">
        <v>280</v>
      </c>
      <c r="H18" s="309">
        <v>102718</v>
      </c>
      <c r="I18" s="309">
        <v>14362</v>
      </c>
      <c r="J18" s="309">
        <v>38076</v>
      </c>
      <c r="K18" s="309">
        <v>50272</v>
      </c>
      <c r="L18" s="311">
        <v>8</v>
      </c>
      <c r="M18" s="305"/>
    </row>
    <row r="19" spans="2:13" ht="15">
      <c r="B19" s="308" t="s">
        <v>196</v>
      </c>
      <c r="C19" s="309">
        <v>111410</v>
      </c>
      <c r="D19" s="309">
        <v>8309</v>
      </c>
      <c r="E19" s="310">
        <v>3771</v>
      </c>
      <c r="F19" s="310">
        <v>4321</v>
      </c>
      <c r="G19" s="309">
        <v>217</v>
      </c>
      <c r="H19" s="309">
        <v>103101</v>
      </c>
      <c r="I19" s="309">
        <v>13545</v>
      </c>
      <c r="J19" s="309">
        <v>39139</v>
      </c>
      <c r="K19" s="309">
        <v>50368</v>
      </c>
      <c r="L19" s="311">
        <v>49</v>
      </c>
      <c r="M19" s="305"/>
    </row>
    <row r="20" spans="2:13" ht="15">
      <c r="B20" s="308" t="s">
        <v>197</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198</v>
      </c>
      <c r="C21" s="309">
        <v>98819</v>
      </c>
      <c r="D21" s="309">
        <v>7846</v>
      </c>
      <c r="E21" s="310">
        <v>3484</v>
      </c>
      <c r="F21" s="310">
        <v>4232</v>
      </c>
      <c r="G21" s="309">
        <v>130</v>
      </c>
      <c r="H21" s="309">
        <v>90973</v>
      </c>
      <c r="I21" s="309">
        <v>12054</v>
      </c>
      <c r="J21" s="309">
        <v>36440</v>
      </c>
      <c r="K21" s="309">
        <v>42479</v>
      </c>
      <c r="L21" s="311">
        <v>0</v>
      </c>
      <c r="M21" s="305"/>
    </row>
    <row r="22" spans="2:13" ht="15">
      <c r="B22" s="308" t="s">
        <v>199</v>
      </c>
      <c r="C22" s="309">
        <v>123297</v>
      </c>
      <c r="D22" s="309">
        <v>8800</v>
      </c>
      <c r="E22" s="310">
        <v>3810</v>
      </c>
      <c r="F22" s="310">
        <v>4759</v>
      </c>
      <c r="G22" s="309">
        <v>231</v>
      </c>
      <c r="H22" s="312">
        <v>114497</v>
      </c>
      <c r="I22" s="312">
        <v>15331</v>
      </c>
      <c r="J22" s="312">
        <v>45240</v>
      </c>
      <c r="K22" s="312">
        <v>53925</v>
      </c>
      <c r="L22" s="313">
        <v>1</v>
      </c>
      <c r="M22" s="305"/>
    </row>
    <row r="23" spans="2:13" ht="15">
      <c r="B23" s="308" t="s">
        <v>200</v>
      </c>
      <c r="C23" s="309">
        <v>138891</v>
      </c>
      <c r="D23" s="309">
        <v>8798</v>
      </c>
      <c r="E23" s="310">
        <v>4032</v>
      </c>
      <c r="F23" s="310">
        <v>4489</v>
      </c>
      <c r="G23" s="309">
        <v>277</v>
      </c>
      <c r="H23" s="312">
        <v>130093</v>
      </c>
      <c r="I23" s="312">
        <v>18666</v>
      </c>
      <c r="J23" s="312">
        <v>51077</v>
      </c>
      <c r="K23" s="312">
        <v>60332</v>
      </c>
      <c r="L23" s="313">
        <v>18</v>
      </c>
      <c r="M23" s="305"/>
    </row>
    <row r="24" spans="2:13" ht="15">
      <c r="B24" s="308" t="s">
        <v>201</v>
      </c>
      <c r="C24" s="309">
        <v>120349</v>
      </c>
      <c r="D24" s="309">
        <v>7846</v>
      </c>
      <c r="E24" s="310">
        <v>3600</v>
      </c>
      <c r="F24" s="310">
        <v>4083</v>
      </c>
      <c r="G24" s="309">
        <v>163</v>
      </c>
      <c r="H24" s="312">
        <v>112503</v>
      </c>
      <c r="I24" s="312">
        <v>16315</v>
      </c>
      <c r="J24" s="312">
        <v>44463</v>
      </c>
      <c r="K24" s="312">
        <v>51721</v>
      </c>
      <c r="L24" s="313">
        <v>4</v>
      </c>
      <c r="M24" s="305"/>
    </row>
    <row r="25" spans="2:13" ht="15">
      <c r="B25" s="308" t="s">
        <v>202</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203</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204</v>
      </c>
      <c r="C29" s="481"/>
      <c r="D29" s="318"/>
      <c r="E29" s="481"/>
      <c r="F29" s="481"/>
      <c r="H29" s="481"/>
      <c r="I29" s="481"/>
      <c r="J29" s="481"/>
      <c r="K29" s="481"/>
      <c r="L29" s="481"/>
    </row>
    <row r="30" spans="2:13" s="300" customFormat="1" ht="18.75" customHeight="1">
      <c r="B30" s="481"/>
      <c r="C30" s="481"/>
      <c r="D30" s="481"/>
      <c r="E30" s="481"/>
      <c r="F30" s="299" t="s">
        <v>178</v>
      </c>
      <c r="G30" s="481"/>
      <c r="H30" s="481"/>
      <c r="I30" s="481"/>
      <c r="J30" s="481"/>
      <c r="K30" s="481"/>
      <c r="L30" s="481"/>
    </row>
    <row r="31" spans="2:13" ht="30">
      <c r="B31" s="482" t="s">
        <v>179</v>
      </c>
      <c r="C31" s="484" t="s">
        <v>18</v>
      </c>
      <c r="D31" s="484" t="s">
        <v>180</v>
      </c>
      <c r="E31" s="486" t="s">
        <v>181</v>
      </c>
      <c r="F31" s="487"/>
      <c r="G31" s="488"/>
      <c r="H31" s="489" t="s">
        <v>182</v>
      </c>
      <c r="I31" s="486" t="s">
        <v>183</v>
      </c>
      <c r="J31" s="487"/>
      <c r="K31" s="487"/>
      <c r="L31" s="487"/>
      <c r="M31" s="305"/>
    </row>
    <row r="32" spans="2:13" ht="15">
      <c r="B32" s="483"/>
      <c r="C32" s="485"/>
      <c r="D32" s="485"/>
      <c r="E32" s="492" t="s">
        <v>184</v>
      </c>
      <c r="F32" s="484" t="s">
        <v>185</v>
      </c>
      <c r="G32" s="484" t="s">
        <v>186</v>
      </c>
      <c r="H32" s="490"/>
      <c r="I32" s="492" t="s">
        <v>187</v>
      </c>
      <c r="J32" s="492" t="s">
        <v>20</v>
      </c>
      <c r="K32" s="484" t="s">
        <v>188</v>
      </c>
      <c r="L32" s="491" t="s">
        <v>189</v>
      </c>
      <c r="M32" s="305"/>
    </row>
    <row r="33" spans="2:13" ht="15">
      <c r="B33" s="483"/>
      <c r="C33" s="485"/>
      <c r="D33" s="485"/>
      <c r="E33" s="493"/>
      <c r="F33" s="485"/>
      <c r="G33" s="485"/>
      <c r="H33" s="490"/>
      <c r="I33" s="493"/>
      <c r="J33" s="493"/>
      <c r="K33" s="494"/>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0"/>
      <c r="E36" s="480"/>
      <c r="G36" s="480" t="s">
        <v>190</v>
      </c>
      <c r="H36" s="480"/>
      <c r="I36" s="480"/>
      <c r="J36" s="480"/>
      <c r="K36" s="480"/>
      <c r="L36" s="480"/>
    </row>
    <row r="37" spans="2:13" ht="12.75">
      <c r="B37" s="306"/>
      <c r="C37" s="306"/>
      <c r="D37" s="306"/>
      <c r="E37" s="306"/>
      <c r="F37" s="306"/>
      <c r="G37" s="306"/>
      <c r="H37" s="306"/>
      <c r="I37" s="306"/>
      <c r="J37" s="306"/>
      <c r="K37" s="306"/>
      <c r="L37" s="306"/>
    </row>
    <row r="38" spans="2:13" ht="15">
      <c r="B38" s="308" t="s">
        <v>191</v>
      </c>
      <c r="C38" s="320">
        <v>112149</v>
      </c>
      <c r="D38" s="320">
        <v>7252</v>
      </c>
      <c r="E38" s="321">
        <v>3259</v>
      </c>
      <c r="F38" s="321">
        <v>3523</v>
      </c>
      <c r="G38" s="320">
        <v>470</v>
      </c>
      <c r="H38" s="320">
        <v>104897</v>
      </c>
      <c r="I38" s="320">
        <v>14543</v>
      </c>
      <c r="J38" s="320">
        <v>38246</v>
      </c>
      <c r="K38" s="320">
        <v>52108</v>
      </c>
      <c r="L38" s="322">
        <v>0</v>
      </c>
      <c r="M38" s="305"/>
    </row>
    <row r="39" spans="2:13" ht="15">
      <c r="B39" s="308" t="s">
        <v>192</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193</v>
      </c>
      <c r="C40" s="320">
        <v>149470</v>
      </c>
      <c r="D40" s="320">
        <v>7601</v>
      </c>
      <c r="E40" s="321">
        <v>3691</v>
      </c>
      <c r="F40" s="321">
        <v>3784</v>
      </c>
      <c r="G40" s="320">
        <v>126</v>
      </c>
      <c r="H40" s="320">
        <v>141869</v>
      </c>
      <c r="I40" s="320">
        <v>21282</v>
      </c>
      <c r="J40" s="320">
        <v>48615</v>
      </c>
      <c r="K40" s="320">
        <v>71968</v>
      </c>
      <c r="L40" s="322">
        <v>4</v>
      </c>
      <c r="M40" s="305"/>
    </row>
    <row r="41" spans="2:13" ht="15">
      <c r="B41" s="308" t="s">
        <v>194</v>
      </c>
      <c r="C41" s="320">
        <v>129079</v>
      </c>
      <c r="D41" s="320">
        <v>9084</v>
      </c>
      <c r="E41" s="321">
        <v>4200</v>
      </c>
      <c r="F41" s="321">
        <v>4672</v>
      </c>
      <c r="G41" s="320">
        <v>212</v>
      </c>
      <c r="H41" s="320">
        <v>119995</v>
      </c>
      <c r="I41" s="320">
        <v>18707</v>
      </c>
      <c r="J41" s="320">
        <v>43144</v>
      </c>
      <c r="K41" s="320">
        <v>58144</v>
      </c>
      <c r="L41" s="322">
        <v>0</v>
      </c>
      <c r="M41" s="305"/>
    </row>
    <row r="42" spans="2:13" ht="15">
      <c r="B42" s="308" t="s">
        <v>195</v>
      </c>
      <c r="C42" s="323">
        <v>128921</v>
      </c>
      <c r="D42" s="323">
        <v>7616</v>
      </c>
      <c r="E42" s="321">
        <v>2998</v>
      </c>
      <c r="F42" s="321">
        <v>4131</v>
      </c>
      <c r="G42" s="320">
        <v>487</v>
      </c>
      <c r="H42" s="323">
        <v>121305</v>
      </c>
      <c r="I42" s="320">
        <v>19706</v>
      </c>
      <c r="J42" s="320">
        <v>45020</v>
      </c>
      <c r="K42" s="320">
        <v>56572</v>
      </c>
      <c r="L42" s="322">
        <v>7</v>
      </c>
      <c r="M42" s="305"/>
    </row>
    <row r="43" spans="2:13" ht="15">
      <c r="B43" s="308" t="s">
        <v>196</v>
      </c>
      <c r="C43" s="320">
        <v>112870</v>
      </c>
      <c r="D43" s="320">
        <v>6418</v>
      </c>
      <c r="E43" s="321">
        <v>2391</v>
      </c>
      <c r="F43" s="321">
        <v>3619</v>
      </c>
      <c r="G43" s="320">
        <v>408</v>
      </c>
      <c r="H43" s="320">
        <v>106452</v>
      </c>
      <c r="I43" s="320">
        <v>16361</v>
      </c>
      <c r="J43" s="320">
        <v>39344</v>
      </c>
      <c r="K43" s="320">
        <v>50741</v>
      </c>
      <c r="L43" s="322">
        <v>6</v>
      </c>
      <c r="M43" s="305"/>
    </row>
    <row r="44" spans="2:13" ht="15">
      <c r="B44" s="308" t="s">
        <v>197</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198</v>
      </c>
      <c r="C45" s="320">
        <v>100176</v>
      </c>
      <c r="D45" s="320">
        <v>6200</v>
      </c>
      <c r="E45" s="321">
        <v>2447</v>
      </c>
      <c r="F45" s="321">
        <v>3349</v>
      </c>
      <c r="G45" s="320">
        <v>404</v>
      </c>
      <c r="H45" s="320">
        <v>93976</v>
      </c>
      <c r="I45" s="320">
        <v>14262</v>
      </c>
      <c r="J45" s="320">
        <v>37783</v>
      </c>
      <c r="K45" s="320">
        <v>41925</v>
      </c>
      <c r="L45" s="322">
        <v>6</v>
      </c>
      <c r="M45" s="305"/>
    </row>
    <row r="46" spans="2:13" ht="15">
      <c r="B46" s="308" t="s">
        <v>199</v>
      </c>
      <c r="C46" s="320">
        <v>116510</v>
      </c>
      <c r="D46" s="320">
        <v>5572</v>
      </c>
      <c r="E46" s="321">
        <v>1460</v>
      </c>
      <c r="F46" s="321">
        <v>3789</v>
      </c>
      <c r="G46" s="320">
        <v>323</v>
      </c>
      <c r="H46" s="320">
        <v>110938</v>
      </c>
      <c r="I46" s="320">
        <v>17370</v>
      </c>
      <c r="J46" s="320">
        <v>41886</v>
      </c>
      <c r="K46" s="320">
        <v>51678</v>
      </c>
      <c r="L46" s="322">
        <v>4</v>
      </c>
      <c r="M46" s="305"/>
    </row>
    <row r="47" spans="2:13" ht="15">
      <c r="B47" s="308" t="s">
        <v>200</v>
      </c>
      <c r="C47" s="320">
        <v>123235</v>
      </c>
      <c r="D47" s="320">
        <v>5391</v>
      </c>
      <c r="E47" s="321">
        <v>1404</v>
      </c>
      <c r="F47" s="321">
        <v>3149</v>
      </c>
      <c r="G47" s="320">
        <v>838</v>
      </c>
      <c r="H47" s="320">
        <v>117844</v>
      </c>
      <c r="I47" s="320">
        <v>19563</v>
      </c>
      <c r="J47" s="320">
        <v>45078</v>
      </c>
      <c r="K47" s="320">
        <v>53199</v>
      </c>
      <c r="L47" s="322">
        <v>4</v>
      </c>
      <c r="M47" s="305"/>
    </row>
    <row r="48" spans="2:13" ht="15">
      <c r="B48" s="308" t="s">
        <v>201</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202</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205</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206</v>
      </c>
      <c r="C53" s="481"/>
      <c r="D53" s="318"/>
      <c r="E53" s="481"/>
      <c r="F53" s="481"/>
      <c r="H53" s="481"/>
      <c r="I53" s="481"/>
      <c r="J53" s="481"/>
      <c r="K53" s="481"/>
      <c r="L53" s="481"/>
    </row>
    <row r="54" spans="2:13" ht="18">
      <c r="B54" s="481"/>
      <c r="C54" s="481"/>
      <c r="D54" s="481"/>
      <c r="E54" s="481"/>
      <c r="F54" s="299" t="s">
        <v>178</v>
      </c>
      <c r="G54" s="481"/>
      <c r="H54" s="481"/>
      <c r="I54" s="481"/>
      <c r="J54" s="481"/>
      <c r="K54" s="481"/>
      <c r="L54" s="481"/>
    </row>
    <row r="55" spans="2:13" ht="30">
      <c r="B55" s="482" t="s">
        <v>179</v>
      </c>
      <c r="C55" s="484" t="s">
        <v>18</v>
      </c>
      <c r="D55" s="484" t="s">
        <v>180</v>
      </c>
      <c r="E55" s="486" t="s">
        <v>181</v>
      </c>
      <c r="F55" s="487"/>
      <c r="G55" s="488"/>
      <c r="H55" s="489" t="s">
        <v>182</v>
      </c>
      <c r="I55" s="486" t="s">
        <v>183</v>
      </c>
      <c r="J55" s="487"/>
      <c r="K55" s="487"/>
      <c r="L55" s="487"/>
      <c r="M55" s="305"/>
    </row>
    <row r="56" spans="2:13" ht="15" customHeight="1">
      <c r="B56" s="483"/>
      <c r="C56" s="485"/>
      <c r="D56" s="485"/>
      <c r="E56" s="492" t="s">
        <v>184</v>
      </c>
      <c r="F56" s="484" t="s">
        <v>185</v>
      </c>
      <c r="G56" s="484" t="s">
        <v>186</v>
      </c>
      <c r="H56" s="490"/>
      <c r="I56" s="492" t="s">
        <v>187</v>
      </c>
      <c r="J56" s="492" t="s">
        <v>20</v>
      </c>
      <c r="K56" s="484" t="s">
        <v>188</v>
      </c>
      <c r="L56" s="491" t="s">
        <v>189</v>
      </c>
      <c r="M56" s="305"/>
    </row>
    <row r="57" spans="2:13" ht="15">
      <c r="B57" s="483"/>
      <c r="C57" s="485"/>
      <c r="D57" s="485"/>
      <c r="E57" s="493"/>
      <c r="F57" s="485"/>
      <c r="G57" s="485"/>
      <c r="H57" s="490"/>
      <c r="I57" s="493"/>
      <c r="J57" s="493"/>
      <c r="K57" s="494"/>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0"/>
      <c r="E60" s="480"/>
      <c r="G60" s="480" t="s">
        <v>190</v>
      </c>
      <c r="H60" s="480"/>
      <c r="I60" s="480"/>
      <c r="J60" s="480"/>
      <c r="K60" s="480"/>
      <c r="L60" s="480"/>
    </row>
    <row r="61" spans="2:13" ht="15.75" customHeight="1">
      <c r="B61" s="306"/>
      <c r="C61" s="306"/>
      <c r="D61" s="306"/>
      <c r="E61" s="306"/>
      <c r="F61" s="306"/>
      <c r="G61" s="306"/>
      <c r="H61" s="306"/>
      <c r="I61" s="306"/>
      <c r="J61" s="306"/>
      <c r="K61" s="306"/>
      <c r="L61" s="306"/>
    </row>
    <row r="62" spans="2:13" ht="15">
      <c r="B62" s="308" t="s">
        <v>191</v>
      </c>
      <c r="C62" s="320">
        <v>83900</v>
      </c>
      <c r="D62" s="320">
        <v>5741</v>
      </c>
      <c r="E62" s="321">
        <v>2277</v>
      </c>
      <c r="F62" s="321">
        <v>2883</v>
      </c>
      <c r="G62" s="320">
        <v>581</v>
      </c>
      <c r="H62" s="320">
        <v>78159</v>
      </c>
      <c r="I62" s="320">
        <v>11069</v>
      </c>
      <c r="J62" s="320">
        <v>29046</v>
      </c>
      <c r="K62" s="320">
        <v>38039</v>
      </c>
      <c r="L62" s="322">
        <v>5</v>
      </c>
      <c r="M62" s="305"/>
    </row>
    <row r="63" spans="2:13" ht="15">
      <c r="B63" s="308" t="s">
        <v>192</v>
      </c>
      <c r="C63" s="320">
        <v>97205</v>
      </c>
      <c r="D63" s="320">
        <v>5693</v>
      </c>
      <c r="E63" s="321">
        <v>1987</v>
      </c>
      <c r="F63" s="321">
        <v>3347</v>
      </c>
      <c r="G63" s="320">
        <v>359</v>
      </c>
      <c r="H63" s="320">
        <v>91512</v>
      </c>
      <c r="I63" s="320">
        <v>13704</v>
      </c>
      <c r="J63" s="320">
        <v>33306</v>
      </c>
      <c r="K63" s="320">
        <v>44498</v>
      </c>
      <c r="L63" s="322">
        <v>4</v>
      </c>
      <c r="M63" s="305"/>
    </row>
    <row r="64" spans="2:13" ht="15">
      <c r="B64" s="308" t="s">
        <v>193</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194</v>
      </c>
      <c r="C65" s="320">
        <v>103860</v>
      </c>
      <c r="D65" s="320">
        <v>6418</v>
      </c>
      <c r="E65" s="321">
        <v>2651</v>
      </c>
      <c r="F65" s="321">
        <v>3675</v>
      </c>
      <c r="G65" s="320">
        <v>92</v>
      </c>
      <c r="H65" s="320">
        <v>97442</v>
      </c>
      <c r="I65" s="320">
        <v>14969</v>
      </c>
      <c r="J65" s="320">
        <v>35067</v>
      </c>
      <c r="K65" s="320">
        <v>47394</v>
      </c>
      <c r="L65" s="322">
        <v>12</v>
      </c>
      <c r="M65" s="305"/>
    </row>
    <row r="66" spans="2:13" ht="15">
      <c r="B66" s="308" t="s">
        <v>195</v>
      </c>
      <c r="C66" s="323">
        <v>112470</v>
      </c>
      <c r="D66" s="323">
        <v>7604</v>
      </c>
      <c r="E66" s="321">
        <v>2858</v>
      </c>
      <c r="F66" s="321">
        <v>4353</v>
      </c>
      <c r="G66" s="320">
        <v>393</v>
      </c>
      <c r="H66" s="323">
        <v>104866</v>
      </c>
      <c r="I66" s="320">
        <v>17040</v>
      </c>
      <c r="J66" s="320">
        <v>35740</v>
      </c>
      <c r="K66" s="320">
        <v>52074</v>
      </c>
      <c r="L66" s="322">
        <v>12</v>
      </c>
      <c r="M66" s="305"/>
    </row>
    <row r="67" spans="2:13" ht="15">
      <c r="B67" s="308" t="s">
        <v>196</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197</v>
      </c>
      <c r="C68" s="320">
        <v>124601</v>
      </c>
      <c r="D68" s="320">
        <v>6169</v>
      </c>
      <c r="E68" s="321">
        <v>2106</v>
      </c>
      <c r="F68" s="321">
        <v>3919</v>
      </c>
      <c r="G68" s="320">
        <v>144</v>
      </c>
      <c r="H68" s="320">
        <v>118432</v>
      </c>
      <c r="I68" s="324">
        <v>17843</v>
      </c>
      <c r="J68" s="324">
        <v>41112</v>
      </c>
      <c r="K68" s="324">
        <v>59469</v>
      </c>
      <c r="L68" s="325">
        <v>8</v>
      </c>
      <c r="M68" s="305"/>
    </row>
    <row r="69" spans="2:13" ht="15">
      <c r="B69" s="308" t="s">
        <v>198</v>
      </c>
      <c r="C69" s="320">
        <v>112766</v>
      </c>
      <c r="D69" s="320">
        <v>6652</v>
      </c>
      <c r="E69" s="321">
        <v>2278</v>
      </c>
      <c r="F69" s="321">
        <v>4217</v>
      </c>
      <c r="G69" s="320">
        <v>157</v>
      </c>
      <c r="H69" s="320">
        <v>106114</v>
      </c>
      <c r="I69" s="320">
        <v>15233</v>
      </c>
      <c r="J69" s="320">
        <v>36223</v>
      </c>
      <c r="K69" s="320">
        <v>54651</v>
      </c>
      <c r="L69" s="322">
        <v>7</v>
      </c>
      <c r="M69" s="305"/>
    </row>
    <row r="70" spans="2:13" ht="15">
      <c r="B70" s="308" t="s">
        <v>199</v>
      </c>
      <c r="C70" s="320">
        <v>127669</v>
      </c>
      <c r="D70" s="320">
        <v>6143</v>
      </c>
      <c r="E70" s="321">
        <v>1834</v>
      </c>
      <c r="F70" s="321">
        <v>4173</v>
      </c>
      <c r="G70" s="320">
        <v>136</v>
      </c>
      <c r="H70" s="320">
        <v>121526</v>
      </c>
      <c r="I70" s="320">
        <v>17448</v>
      </c>
      <c r="J70" s="320">
        <v>41665</v>
      </c>
      <c r="K70" s="320">
        <v>62363</v>
      </c>
      <c r="L70" s="322">
        <v>50</v>
      </c>
      <c r="M70" s="305"/>
    </row>
    <row r="71" spans="2:13" ht="15">
      <c r="B71" s="308" t="s">
        <v>200</v>
      </c>
      <c r="C71" s="320">
        <v>133935</v>
      </c>
      <c r="D71" s="320">
        <v>6592</v>
      </c>
      <c r="E71" s="321">
        <v>1606</v>
      </c>
      <c r="F71" s="321">
        <v>4838</v>
      </c>
      <c r="G71" s="320">
        <v>148</v>
      </c>
      <c r="H71" s="320">
        <v>127343</v>
      </c>
      <c r="I71" s="320">
        <v>19284</v>
      </c>
      <c r="J71" s="320">
        <v>44437</v>
      </c>
      <c r="K71" s="320">
        <v>63514</v>
      </c>
      <c r="L71" s="322">
        <v>108</v>
      </c>
      <c r="M71" s="305"/>
    </row>
    <row r="72" spans="2:13" ht="15">
      <c r="B72" s="308" t="s">
        <v>201</v>
      </c>
      <c r="C72" s="320">
        <v>132864</v>
      </c>
      <c r="D72" s="320">
        <v>5207</v>
      </c>
      <c r="E72" s="321">
        <v>1621</v>
      </c>
      <c r="F72" s="321">
        <v>3252</v>
      </c>
      <c r="G72" s="320">
        <v>334</v>
      </c>
      <c r="H72" s="320">
        <v>127657</v>
      </c>
      <c r="I72" s="320">
        <v>18098</v>
      </c>
      <c r="J72" s="320">
        <v>43625</v>
      </c>
      <c r="K72" s="320">
        <v>65887</v>
      </c>
      <c r="L72" s="322">
        <v>47</v>
      </c>
      <c r="M72" s="305"/>
    </row>
    <row r="73" spans="2:13" ht="15">
      <c r="B73" s="308" t="s">
        <v>202</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207</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208</v>
      </c>
      <c r="C78" s="481"/>
      <c r="D78" s="318"/>
      <c r="E78" s="481"/>
      <c r="F78" s="481"/>
      <c r="H78" s="481"/>
      <c r="I78" s="481"/>
      <c r="J78" s="481"/>
      <c r="K78" s="481"/>
      <c r="L78" s="481"/>
    </row>
    <row r="79" spans="2:13" ht="18">
      <c r="B79" s="481"/>
      <c r="C79" s="481"/>
      <c r="D79" s="481"/>
      <c r="E79" s="481"/>
      <c r="F79" s="299" t="s">
        <v>178</v>
      </c>
      <c r="G79" s="481"/>
      <c r="H79" s="481"/>
      <c r="I79" s="481"/>
      <c r="J79" s="481"/>
      <c r="K79" s="481"/>
      <c r="L79" s="481"/>
    </row>
    <row r="80" spans="2:13" ht="30">
      <c r="B80" s="482" t="s">
        <v>179</v>
      </c>
      <c r="C80" s="484" t="s">
        <v>18</v>
      </c>
      <c r="D80" s="484" t="s">
        <v>180</v>
      </c>
      <c r="E80" s="486" t="s">
        <v>181</v>
      </c>
      <c r="F80" s="487"/>
      <c r="G80" s="488"/>
      <c r="H80" s="489" t="s">
        <v>182</v>
      </c>
      <c r="I80" s="486" t="s">
        <v>183</v>
      </c>
      <c r="J80" s="487"/>
      <c r="K80" s="487"/>
      <c r="L80" s="487"/>
      <c r="M80" s="305"/>
    </row>
    <row r="81" spans="2:13" ht="15">
      <c r="B81" s="483"/>
      <c r="C81" s="485"/>
      <c r="D81" s="485"/>
      <c r="E81" s="492" t="s">
        <v>184</v>
      </c>
      <c r="F81" s="484" t="s">
        <v>185</v>
      </c>
      <c r="G81" s="484" t="s">
        <v>186</v>
      </c>
      <c r="H81" s="490"/>
      <c r="I81" s="492" t="s">
        <v>187</v>
      </c>
      <c r="J81" s="492" t="s">
        <v>20</v>
      </c>
      <c r="K81" s="484" t="s">
        <v>188</v>
      </c>
      <c r="L81" s="491" t="s">
        <v>189</v>
      </c>
      <c r="M81" s="305"/>
    </row>
    <row r="82" spans="2:13" ht="15">
      <c r="B82" s="483"/>
      <c r="C82" s="485"/>
      <c r="D82" s="485"/>
      <c r="E82" s="493"/>
      <c r="F82" s="485"/>
      <c r="G82" s="485"/>
      <c r="H82" s="490"/>
      <c r="I82" s="493"/>
      <c r="J82" s="493"/>
      <c r="K82" s="494"/>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0"/>
      <c r="E85" s="480"/>
      <c r="G85" s="480" t="s">
        <v>190</v>
      </c>
      <c r="H85" s="480"/>
      <c r="I85" s="480"/>
      <c r="J85" s="480"/>
      <c r="K85" s="480"/>
      <c r="L85" s="480"/>
      <c r="M85" s="305"/>
    </row>
    <row r="86" spans="2:13" ht="12.75">
      <c r="B86" s="306"/>
      <c r="C86" s="306"/>
      <c r="D86" s="306"/>
      <c r="E86" s="306"/>
      <c r="F86" s="306"/>
      <c r="G86" s="306"/>
      <c r="H86" s="306"/>
      <c r="I86" s="306"/>
      <c r="J86" s="306"/>
      <c r="K86" s="306"/>
      <c r="L86" s="306"/>
      <c r="M86" s="305"/>
    </row>
    <row r="87" spans="2:13" ht="15">
      <c r="B87" s="308" t="s">
        <v>191</v>
      </c>
      <c r="C87" s="320">
        <v>112561</v>
      </c>
      <c r="D87" s="320">
        <v>7269</v>
      </c>
      <c r="E87" s="321">
        <v>2961</v>
      </c>
      <c r="F87" s="321">
        <v>4094</v>
      </c>
      <c r="G87" s="320">
        <v>214</v>
      </c>
      <c r="H87" s="320">
        <v>105292</v>
      </c>
      <c r="I87" s="320">
        <v>14362</v>
      </c>
      <c r="J87" s="320">
        <v>33796</v>
      </c>
      <c r="K87" s="320">
        <v>57000</v>
      </c>
      <c r="L87" s="322">
        <v>134</v>
      </c>
      <c r="M87" s="305"/>
    </row>
    <row r="88" spans="2:13" ht="15">
      <c r="B88" s="308" t="s">
        <v>192</v>
      </c>
      <c r="C88" s="320">
        <v>109077</v>
      </c>
      <c r="D88" s="320">
        <v>6316</v>
      </c>
      <c r="E88" s="321">
        <v>2645</v>
      </c>
      <c r="F88" s="321">
        <v>3187</v>
      </c>
      <c r="G88" s="320">
        <v>484</v>
      </c>
      <c r="H88" s="320">
        <v>102761</v>
      </c>
      <c r="I88" s="320">
        <v>14691</v>
      </c>
      <c r="J88" s="320">
        <v>32213</v>
      </c>
      <c r="K88" s="320">
        <v>55847</v>
      </c>
      <c r="L88" s="322">
        <v>10</v>
      </c>
      <c r="M88" s="305"/>
    </row>
    <row r="89" spans="2:13" ht="15">
      <c r="B89" s="308" t="s">
        <v>193</v>
      </c>
      <c r="C89" s="320">
        <v>130700</v>
      </c>
      <c r="D89" s="320">
        <v>6991</v>
      </c>
      <c r="E89" s="321">
        <v>3137</v>
      </c>
      <c r="F89" s="321">
        <v>3724</v>
      </c>
      <c r="G89" s="320">
        <v>130</v>
      </c>
      <c r="H89" s="320">
        <v>123709</v>
      </c>
      <c r="I89" s="320">
        <v>18690</v>
      </c>
      <c r="J89" s="320">
        <v>41521</v>
      </c>
      <c r="K89" s="320">
        <v>63498</v>
      </c>
      <c r="L89" s="322">
        <v>0</v>
      </c>
      <c r="M89" s="305"/>
    </row>
    <row r="90" spans="2:13" ht="15">
      <c r="B90" s="308" t="s">
        <v>194</v>
      </c>
      <c r="C90" s="320">
        <v>110848</v>
      </c>
      <c r="D90" s="320">
        <v>7885</v>
      </c>
      <c r="E90" s="321">
        <v>3953</v>
      </c>
      <c r="F90" s="321">
        <v>3801</v>
      </c>
      <c r="G90" s="320">
        <v>131</v>
      </c>
      <c r="H90" s="320">
        <v>102963</v>
      </c>
      <c r="I90" s="320">
        <v>15359</v>
      </c>
      <c r="J90" s="320">
        <v>34533</v>
      </c>
      <c r="K90" s="320">
        <v>53071</v>
      </c>
      <c r="L90" s="322">
        <v>0</v>
      </c>
      <c r="M90" s="305"/>
    </row>
    <row r="91" spans="2:13" ht="15">
      <c r="B91" s="308" t="s">
        <v>195</v>
      </c>
      <c r="C91" s="323">
        <v>112741</v>
      </c>
      <c r="D91" s="323">
        <v>6588</v>
      </c>
      <c r="E91" s="321">
        <v>2591</v>
      </c>
      <c r="F91" s="321">
        <v>3709</v>
      </c>
      <c r="G91" s="320">
        <v>288</v>
      </c>
      <c r="H91" s="323">
        <v>106153</v>
      </c>
      <c r="I91" s="320">
        <v>16207</v>
      </c>
      <c r="J91" s="320">
        <v>35142</v>
      </c>
      <c r="K91" s="320">
        <v>54804</v>
      </c>
      <c r="L91" s="322">
        <v>0</v>
      </c>
      <c r="M91" s="305"/>
    </row>
    <row r="92" spans="2:13" ht="15">
      <c r="B92" s="308" t="s">
        <v>196</v>
      </c>
      <c r="C92" s="320">
        <v>113572</v>
      </c>
      <c r="D92" s="320">
        <v>5596</v>
      </c>
      <c r="E92" s="321">
        <v>2136</v>
      </c>
      <c r="F92" s="321">
        <v>3336</v>
      </c>
      <c r="G92" s="320">
        <v>124</v>
      </c>
      <c r="H92" s="320">
        <v>107976</v>
      </c>
      <c r="I92" s="320">
        <v>19189</v>
      </c>
      <c r="J92" s="320">
        <v>41161</v>
      </c>
      <c r="K92" s="320">
        <v>47626</v>
      </c>
      <c r="L92" s="322">
        <v>0</v>
      </c>
      <c r="M92" s="305"/>
    </row>
    <row r="93" spans="2:13" ht="15">
      <c r="B93" s="308" t="s">
        <v>197</v>
      </c>
      <c r="C93" s="320">
        <v>107320</v>
      </c>
      <c r="D93" s="320">
        <v>6343</v>
      </c>
      <c r="E93" s="321">
        <v>2828</v>
      </c>
      <c r="F93" s="321">
        <v>3175</v>
      </c>
      <c r="G93" s="320">
        <v>340</v>
      </c>
      <c r="H93" s="320">
        <v>100977</v>
      </c>
      <c r="I93" s="324">
        <v>15242</v>
      </c>
      <c r="J93" s="324">
        <v>36412</v>
      </c>
      <c r="K93" s="324">
        <v>49323</v>
      </c>
      <c r="L93" s="325">
        <v>0</v>
      </c>
      <c r="M93" s="305"/>
    </row>
    <row r="94" spans="2:13" ht="15">
      <c r="B94" s="308" t="s">
        <v>198</v>
      </c>
      <c r="C94" s="320">
        <v>107606</v>
      </c>
      <c r="D94" s="320">
        <v>7100</v>
      </c>
      <c r="E94" s="321">
        <v>2545</v>
      </c>
      <c r="F94" s="321">
        <v>4414</v>
      </c>
      <c r="G94" s="320">
        <v>141</v>
      </c>
      <c r="H94" s="320">
        <v>100506</v>
      </c>
      <c r="I94" s="320">
        <v>14346</v>
      </c>
      <c r="J94" s="320">
        <v>38260</v>
      </c>
      <c r="K94" s="320">
        <v>47888</v>
      </c>
      <c r="L94" s="322">
        <v>12</v>
      </c>
      <c r="M94" s="305"/>
    </row>
    <row r="95" spans="2:13" ht="15">
      <c r="B95" s="308" t="s">
        <v>199</v>
      </c>
      <c r="C95" s="320">
        <v>114839</v>
      </c>
      <c r="D95" s="320">
        <v>5922</v>
      </c>
      <c r="E95" s="321">
        <v>1996</v>
      </c>
      <c r="F95" s="321">
        <v>3788</v>
      </c>
      <c r="G95" s="320">
        <v>138</v>
      </c>
      <c r="H95" s="320">
        <v>108917</v>
      </c>
      <c r="I95" s="320">
        <v>15899</v>
      </c>
      <c r="J95" s="320">
        <v>40817</v>
      </c>
      <c r="K95" s="320">
        <v>52201</v>
      </c>
      <c r="L95" s="322">
        <v>0</v>
      </c>
      <c r="M95" s="305"/>
    </row>
    <row r="96" spans="2:13" ht="15">
      <c r="B96" s="326" t="s">
        <v>200</v>
      </c>
      <c r="C96" s="320">
        <v>117095</v>
      </c>
      <c r="D96" s="320">
        <v>5393</v>
      </c>
      <c r="E96" s="321">
        <v>1697</v>
      </c>
      <c r="F96" s="321">
        <v>3512</v>
      </c>
      <c r="G96" s="320">
        <v>184</v>
      </c>
      <c r="H96" s="320">
        <v>111702</v>
      </c>
      <c r="I96" s="320">
        <v>16611</v>
      </c>
      <c r="J96" s="320">
        <v>43924</v>
      </c>
      <c r="K96" s="320">
        <v>51167</v>
      </c>
      <c r="L96" s="322">
        <v>0</v>
      </c>
      <c r="M96" s="305"/>
    </row>
    <row r="97" spans="2:15" ht="15">
      <c r="B97" s="326" t="s">
        <v>201</v>
      </c>
      <c r="C97" s="320">
        <v>110633</v>
      </c>
      <c r="D97" s="320">
        <v>6574</v>
      </c>
      <c r="E97" s="321">
        <v>1632</v>
      </c>
      <c r="F97" s="321">
        <v>4807</v>
      </c>
      <c r="G97" s="320">
        <v>135</v>
      </c>
      <c r="H97" s="320">
        <v>104059</v>
      </c>
      <c r="I97" s="320">
        <v>15314</v>
      </c>
      <c r="J97" s="320">
        <v>40847</v>
      </c>
      <c r="K97" s="320">
        <v>47898</v>
      </c>
      <c r="L97" s="322">
        <v>0</v>
      </c>
      <c r="M97" s="305"/>
    </row>
    <row r="98" spans="2:15" ht="15">
      <c r="B98" s="326" t="s">
        <v>202</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209</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210</v>
      </c>
      <c r="C103" s="481"/>
      <c r="D103" s="318"/>
      <c r="E103" s="481"/>
      <c r="F103" s="481"/>
      <c r="H103" s="481"/>
      <c r="I103" s="481"/>
      <c r="J103" s="481"/>
      <c r="K103" s="481"/>
      <c r="L103" s="481"/>
    </row>
    <row r="104" spans="2:15" ht="18">
      <c r="B104" s="481"/>
      <c r="C104" s="481"/>
      <c r="D104" s="481"/>
      <c r="E104" s="481"/>
      <c r="F104" s="299" t="s">
        <v>178</v>
      </c>
      <c r="G104" s="481"/>
      <c r="H104" s="481"/>
      <c r="I104" s="481"/>
      <c r="J104" s="481"/>
      <c r="K104" s="481"/>
      <c r="L104" s="481"/>
    </row>
    <row r="105" spans="2:15" ht="30">
      <c r="B105" s="482" t="s">
        <v>179</v>
      </c>
      <c r="C105" s="484" t="s">
        <v>18</v>
      </c>
      <c r="D105" s="484" t="s">
        <v>180</v>
      </c>
      <c r="E105" s="486" t="s">
        <v>181</v>
      </c>
      <c r="F105" s="487"/>
      <c r="G105" s="488"/>
      <c r="H105" s="489" t="s">
        <v>182</v>
      </c>
      <c r="I105" s="486" t="s">
        <v>183</v>
      </c>
      <c r="J105" s="487"/>
      <c r="K105" s="487"/>
      <c r="L105" s="487"/>
      <c r="N105" s="1527"/>
      <c r="O105" s="1527"/>
    </row>
    <row r="106" spans="2:15" ht="15">
      <c r="B106" s="483"/>
      <c r="C106" s="485"/>
      <c r="D106" s="485"/>
      <c r="E106" s="492" t="s">
        <v>184</v>
      </c>
      <c r="F106" s="484" t="s">
        <v>185</v>
      </c>
      <c r="G106" s="484" t="s">
        <v>186</v>
      </c>
      <c r="H106" s="490"/>
      <c r="I106" s="492" t="s">
        <v>187</v>
      </c>
      <c r="J106" s="492" t="s">
        <v>20</v>
      </c>
      <c r="K106" s="484" t="s">
        <v>188</v>
      </c>
      <c r="L106" s="491" t="s">
        <v>189</v>
      </c>
    </row>
    <row r="107" spans="2:15" ht="15">
      <c r="B107" s="483"/>
      <c r="C107" s="485"/>
      <c r="D107" s="485"/>
      <c r="E107" s="493"/>
      <c r="F107" s="485"/>
      <c r="G107" s="485"/>
      <c r="H107" s="490"/>
      <c r="I107" s="493"/>
      <c r="J107" s="493"/>
      <c r="K107" s="494"/>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0"/>
      <c r="E110" s="480"/>
      <c r="G110" s="480" t="s">
        <v>190</v>
      </c>
      <c r="H110" s="480"/>
      <c r="I110" s="480"/>
      <c r="J110" s="480"/>
      <c r="K110" s="480"/>
      <c r="L110" s="480"/>
    </row>
    <row r="111" spans="2:15" ht="12.75">
      <c r="B111" s="306"/>
      <c r="C111" s="306"/>
      <c r="D111" s="306"/>
      <c r="E111" s="306"/>
      <c r="F111" s="306"/>
      <c r="G111" s="306"/>
      <c r="H111" s="306"/>
      <c r="I111" s="306"/>
      <c r="J111" s="306"/>
      <c r="K111" s="306"/>
      <c r="L111" s="306"/>
    </row>
    <row r="112" spans="2:15" ht="15">
      <c r="B112" s="308" t="s">
        <v>191</v>
      </c>
      <c r="C112" s="323">
        <v>88074</v>
      </c>
      <c r="D112" s="323">
        <v>4966</v>
      </c>
      <c r="E112" s="335">
        <v>1895</v>
      </c>
      <c r="F112" s="335">
        <v>2936</v>
      </c>
      <c r="G112" s="323">
        <v>135</v>
      </c>
      <c r="H112" s="336">
        <v>83108</v>
      </c>
      <c r="I112" s="323">
        <v>11335</v>
      </c>
      <c r="J112" s="336">
        <v>29439</v>
      </c>
      <c r="K112" s="336">
        <v>42334</v>
      </c>
      <c r="L112" s="337">
        <v>0</v>
      </c>
    </row>
    <row r="113" spans="2:15" ht="15">
      <c r="B113" s="308" t="s">
        <v>192</v>
      </c>
      <c r="C113" s="320">
        <v>84039</v>
      </c>
      <c r="D113" s="320">
        <v>5111</v>
      </c>
      <c r="E113" s="321">
        <v>2084</v>
      </c>
      <c r="F113" s="321">
        <v>2578</v>
      </c>
      <c r="G113" s="320">
        <v>449</v>
      </c>
      <c r="H113" s="320">
        <v>78928</v>
      </c>
      <c r="I113" s="320">
        <v>10671</v>
      </c>
      <c r="J113" s="320">
        <v>26527</v>
      </c>
      <c r="K113" s="320">
        <v>41730</v>
      </c>
      <c r="L113" s="322">
        <v>0</v>
      </c>
    </row>
    <row r="114" spans="2:15" ht="15">
      <c r="B114" s="308" t="s">
        <v>193</v>
      </c>
      <c r="C114" s="320">
        <v>124698</v>
      </c>
      <c r="D114" s="320">
        <v>6555</v>
      </c>
      <c r="E114" s="321">
        <v>2937</v>
      </c>
      <c r="F114" s="321">
        <v>3400</v>
      </c>
      <c r="G114" s="320">
        <v>218</v>
      </c>
      <c r="H114" s="320">
        <v>118143</v>
      </c>
      <c r="I114" s="320">
        <v>18187</v>
      </c>
      <c r="J114" s="320">
        <v>38810</v>
      </c>
      <c r="K114" s="320">
        <v>61146</v>
      </c>
      <c r="L114" s="322">
        <v>0</v>
      </c>
    </row>
    <row r="115" spans="2:15" ht="15">
      <c r="B115" s="308" t="s">
        <v>194</v>
      </c>
      <c r="C115" s="320">
        <v>92694</v>
      </c>
      <c r="D115" s="320">
        <v>5545</v>
      </c>
      <c r="E115" s="321">
        <v>2379</v>
      </c>
      <c r="F115" s="321">
        <v>3006</v>
      </c>
      <c r="G115" s="320">
        <v>160</v>
      </c>
      <c r="H115" s="320">
        <v>87149</v>
      </c>
      <c r="I115" s="320">
        <v>13286</v>
      </c>
      <c r="J115" s="320">
        <v>31469</v>
      </c>
      <c r="K115" s="320">
        <v>42394</v>
      </c>
      <c r="L115" s="322">
        <v>0</v>
      </c>
    </row>
    <row r="116" spans="2:15" ht="15">
      <c r="B116" s="308" t="s">
        <v>195</v>
      </c>
      <c r="C116" s="323">
        <v>118251</v>
      </c>
      <c r="D116" s="323">
        <v>5697</v>
      </c>
      <c r="E116" s="321">
        <v>2230</v>
      </c>
      <c r="F116" s="321">
        <v>3293</v>
      </c>
      <c r="G116" s="320">
        <v>174</v>
      </c>
      <c r="H116" s="323">
        <v>112554</v>
      </c>
      <c r="I116" s="320">
        <v>17224</v>
      </c>
      <c r="J116" s="320">
        <v>37242</v>
      </c>
      <c r="K116" s="320">
        <v>58088</v>
      </c>
      <c r="L116" s="322">
        <v>0</v>
      </c>
    </row>
    <row r="117" spans="2:15" ht="15">
      <c r="B117" s="308" t="s">
        <v>196</v>
      </c>
      <c r="C117" s="320">
        <v>113078</v>
      </c>
      <c r="D117" s="320">
        <v>5174</v>
      </c>
      <c r="E117" s="321">
        <v>1889</v>
      </c>
      <c r="F117" s="321">
        <v>3124</v>
      </c>
      <c r="G117" s="320">
        <v>161</v>
      </c>
      <c r="H117" s="320">
        <v>107904</v>
      </c>
      <c r="I117" s="320">
        <v>14580</v>
      </c>
      <c r="J117" s="320">
        <v>36857</v>
      </c>
      <c r="K117" s="320">
        <v>56460</v>
      </c>
      <c r="L117" s="322">
        <v>7</v>
      </c>
    </row>
    <row r="118" spans="2:15" ht="15">
      <c r="B118" s="308" t="s">
        <v>197</v>
      </c>
      <c r="C118" s="320">
        <v>103279</v>
      </c>
      <c r="D118" s="320">
        <v>4741</v>
      </c>
      <c r="E118" s="321">
        <v>1772</v>
      </c>
      <c r="F118" s="321">
        <v>2797</v>
      </c>
      <c r="G118" s="320">
        <v>172</v>
      </c>
      <c r="H118" s="320">
        <v>98538</v>
      </c>
      <c r="I118" s="324">
        <v>13237</v>
      </c>
      <c r="J118" s="324">
        <v>36277</v>
      </c>
      <c r="K118" s="324">
        <v>49014</v>
      </c>
      <c r="L118" s="325">
        <v>10</v>
      </c>
    </row>
    <row r="119" spans="2:15" ht="15">
      <c r="B119" s="308" t="s">
        <v>198</v>
      </c>
      <c r="C119" s="320">
        <v>99116</v>
      </c>
      <c r="D119" s="320">
        <v>5016</v>
      </c>
      <c r="E119" s="321">
        <v>1843</v>
      </c>
      <c r="F119" s="321">
        <v>2994</v>
      </c>
      <c r="G119" s="320">
        <v>179</v>
      </c>
      <c r="H119" s="320">
        <v>94100</v>
      </c>
      <c r="I119" s="320">
        <v>12819</v>
      </c>
      <c r="J119" s="320">
        <v>36213</v>
      </c>
      <c r="K119" s="320">
        <v>45061</v>
      </c>
      <c r="L119" s="322">
        <v>7</v>
      </c>
    </row>
    <row r="120" spans="2:15" ht="15">
      <c r="B120" s="308" t="s">
        <v>199</v>
      </c>
      <c r="C120" s="320">
        <v>100767</v>
      </c>
      <c r="D120" s="320">
        <v>4554</v>
      </c>
      <c r="E120" s="321">
        <v>1426</v>
      </c>
      <c r="F120" s="321">
        <v>2939</v>
      </c>
      <c r="G120" s="320">
        <v>189</v>
      </c>
      <c r="H120" s="320">
        <v>96213</v>
      </c>
      <c r="I120" s="320">
        <v>13486</v>
      </c>
      <c r="J120" s="320">
        <v>37044</v>
      </c>
      <c r="K120" s="320">
        <v>45683</v>
      </c>
      <c r="L120" s="322">
        <v>0</v>
      </c>
    </row>
    <row r="121" spans="2:15" ht="15">
      <c r="B121" s="326" t="s">
        <v>200</v>
      </c>
      <c r="C121" s="320">
        <v>111953</v>
      </c>
      <c r="D121" s="320">
        <v>4646</v>
      </c>
      <c r="E121" s="321">
        <v>1628</v>
      </c>
      <c r="F121" s="321">
        <v>2825</v>
      </c>
      <c r="G121" s="320">
        <v>193</v>
      </c>
      <c r="H121" s="320">
        <v>107307</v>
      </c>
      <c r="I121" s="320">
        <v>16054</v>
      </c>
      <c r="J121" s="320">
        <v>44030</v>
      </c>
      <c r="K121" s="320">
        <v>47223</v>
      </c>
      <c r="L121" s="322">
        <v>0</v>
      </c>
      <c r="N121" s="1527"/>
      <c r="O121" s="1527"/>
    </row>
    <row r="122" spans="2:15" ht="15">
      <c r="B122" s="326" t="s">
        <v>201</v>
      </c>
      <c r="C122" s="320">
        <v>106928</v>
      </c>
      <c r="D122" s="320">
        <v>5916</v>
      </c>
      <c r="E122" s="321">
        <v>1406</v>
      </c>
      <c r="F122" s="321">
        <v>4331</v>
      </c>
      <c r="G122" s="320">
        <v>179</v>
      </c>
      <c r="H122" s="320">
        <v>101012</v>
      </c>
      <c r="I122" s="320">
        <v>15280</v>
      </c>
      <c r="J122" s="320">
        <v>39118</v>
      </c>
      <c r="K122" s="320">
        <v>46614</v>
      </c>
      <c r="L122" s="322">
        <v>0</v>
      </c>
    </row>
    <row r="123" spans="2:15" ht="15">
      <c r="B123" s="326" t="s">
        <v>202</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211</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212</v>
      </c>
      <c r="C128" s="481"/>
      <c r="D128" s="318"/>
      <c r="E128" s="481"/>
      <c r="F128" s="481"/>
      <c r="H128" s="481"/>
      <c r="I128" s="481"/>
      <c r="J128" s="481"/>
      <c r="K128" s="481"/>
      <c r="L128" s="481"/>
    </row>
    <row r="129" spans="2:12" ht="18">
      <c r="B129" s="481"/>
      <c r="C129" s="481"/>
      <c r="D129" s="481"/>
      <c r="E129" s="481"/>
      <c r="F129" s="299" t="s">
        <v>178</v>
      </c>
      <c r="G129" s="481"/>
      <c r="H129" s="481"/>
      <c r="I129" s="481"/>
      <c r="J129" s="481"/>
      <c r="K129" s="481"/>
      <c r="L129" s="481"/>
    </row>
    <row r="130" spans="2:12" ht="30">
      <c r="B130" s="482" t="s">
        <v>179</v>
      </c>
      <c r="C130" s="484" t="s">
        <v>18</v>
      </c>
      <c r="D130" s="484" t="s">
        <v>180</v>
      </c>
      <c r="E130" s="486" t="s">
        <v>181</v>
      </c>
      <c r="F130" s="487"/>
      <c r="G130" s="488"/>
      <c r="H130" s="489" t="s">
        <v>182</v>
      </c>
      <c r="I130" s="486" t="s">
        <v>183</v>
      </c>
      <c r="J130" s="487"/>
      <c r="K130" s="487"/>
      <c r="L130" s="487"/>
    </row>
    <row r="131" spans="2:12" ht="15">
      <c r="B131" s="483"/>
      <c r="C131" s="485"/>
      <c r="D131" s="485"/>
      <c r="E131" s="492" t="s">
        <v>184</v>
      </c>
      <c r="F131" s="484" t="s">
        <v>185</v>
      </c>
      <c r="G131" s="484" t="s">
        <v>186</v>
      </c>
      <c r="H131" s="490"/>
      <c r="I131" s="492" t="s">
        <v>187</v>
      </c>
      <c r="J131" s="492" t="s">
        <v>20</v>
      </c>
      <c r="K131" s="484" t="s">
        <v>188</v>
      </c>
      <c r="L131" s="491" t="s">
        <v>189</v>
      </c>
    </row>
    <row r="132" spans="2:12" ht="15">
      <c r="B132" s="483"/>
      <c r="C132" s="485"/>
      <c r="D132" s="485"/>
      <c r="E132" s="493"/>
      <c r="F132" s="485"/>
      <c r="G132" s="485"/>
      <c r="H132" s="490"/>
      <c r="I132" s="493"/>
      <c r="J132" s="493"/>
      <c r="K132" s="494"/>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0"/>
      <c r="E135" s="480"/>
      <c r="G135" s="480" t="s">
        <v>190</v>
      </c>
      <c r="H135" s="480"/>
      <c r="I135" s="480"/>
      <c r="J135" s="480"/>
      <c r="K135" s="480"/>
      <c r="L135" s="480"/>
    </row>
    <row r="136" spans="2:12" ht="12.75">
      <c r="B136" s="306"/>
      <c r="C136" s="306"/>
      <c r="D136" s="306"/>
      <c r="E136" s="306"/>
      <c r="F136" s="306"/>
      <c r="G136" s="306"/>
      <c r="H136" s="306"/>
      <c r="I136" s="306"/>
      <c r="J136" s="306"/>
      <c r="K136" s="306"/>
      <c r="L136" s="306"/>
    </row>
    <row r="137" spans="2:12" ht="15">
      <c r="B137" s="308" t="s">
        <v>191</v>
      </c>
      <c r="C137" s="323">
        <v>98825</v>
      </c>
      <c r="D137" s="323">
        <v>5077</v>
      </c>
      <c r="E137" s="335">
        <v>1951</v>
      </c>
      <c r="F137" s="335">
        <v>2934</v>
      </c>
      <c r="G137" s="323">
        <v>192</v>
      </c>
      <c r="H137" s="336">
        <v>93748</v>
      </c>
      <c r="I137" s="323">
        <v>12592</v>
      </c>
      <c r="J137" s="336">
        <v>33704</v>
      </c>
      <c r="K137" s="336">
        <v>47452</v>
      </c>
      <c r="L137" s="337">
        <v>0</v>
      </c>
    </row>
    <row r="138" spans="2:12" ht="15">
      <c r="B138" s="308" t="s">
        <v>192</v>
      </c>
      <c r="C138" s="320">
        <v>96358</v>
      </c>
      <c r="D138" s="320">
        <v>3952</v>
      </c>
      <c r="E138" s="321">
        <v>1338</v>
      </c>
      <c r="F138" s="321">
        <v>2444</v>
      </c>
      <c r="G138" s="320">
        <v>170</v>
      </c>
      <c r="H138" s="320">
        <v>92406</v>
      </c>
      <c r="I138" s="320">
        <v>13204</v>
      </c>
      <c r="J138" s="320">
        <v>30916</v>
      </c>
      <c r="K138" s="320">
        <v>48286</v>
      </c>
      <c r="L138" s="322">
        <v>0</v>
      </c>
    </row>
    <row r="139" spans="2:12" ht="15">
      <c r="B139" s="308" t="s">
        <v>193</v>
      </c>
      <c r="C139" s="320">
        <v>102617</v>
      </c>
      <c r="D139" s="320">
        <v>5781</v>
      </c>
      <c r="E139" s="321">
        <v>2534</v>
      </c>
      <c r="F139" s="321">
        <v>2928</v>
      </c>
      <c r="G139" s="320">
        <v>319</v>
      </c>
      <c r="H139" s="320">
        <v>96836</v>
      </c>
      <c r="I139" s="320">
        <v>14531</v>
      </c>
      <c r="J139" s="320">
        <v>32396</v>
      </c>
      <c r="K139" s="320">
        <v>49909</v>
      </c>
      <c r="L139" s="322">
        <v>0</v>
      </c>
    </row>
    <row r="140" spans="2:12" ht="15">
      <c r="B140" s="308" t="s">
        <v>194</v>
      </c>
      <c r="C140" s="320">
        <v>98159</v>
      </c>
      <c r="D140" s="320">
        <v>4984</v>
      </c>
      <c r="E140" s="321">
        <v>1996</v>
      </c>
      <c r="F140" s="321">
        <v>2917</v>
      </c>
      <c r="G140" s="320">
        <v>71</v>
      </c>
      <c r="H140" s="320">
        <v>93175</v>
      </c>
      <c r="I140" s="320">
        <v>13624</v>
      </c>
      <c r="J140" s="320">
        <v>28719</v>
      </c>
      <c r="K140" s="320">
        <v>50832</v>
      </c>
      <c r="L140" s="322">
        <v>0</v>
      </c>
    </row>
    <row r="141" spans="2:12" ht="15">
      <c r="B141" s="308" t="s">
        <v>195</v>
      </c>
      <c r="C141" s="323">
        <v>105455</v>
      </c>
      <c r="D141" s="323">
        <v>5233</v>
      </c>
      <c r="E141" s="321">
        <v>1970</v>
      </c>
      <c r="F141" s="321">
        <v>3179</v>
      </c>
      <c r="G141" s="320">
        <v>84</v>
      </c>
      <c r="H141" s="323">
        <v>100222</v>
      </c>
      <c r="I141" s="320">
        <v>15215</v>
      </c>
      <c r="J141" s="320">
        <v>30197</v>
      </c>
      <c r="K141" s="320">
        <v>54810</v>
      </c>
      <c r="L141" s="322">
        <v>0</v>
      </c>
    </row>
    <row r="142" spans="2:12" ht="15">
      <c r="B142" s="308" t="s">
        <v>196</v>
      </c>
      <c r="C142" s="320">
        <v>109247</v>
      </c>
      <c r="D142" s="320">
        <v>4601</v>
      </c>
      <c r="E142" s="321">
        <v>1793</v>
      </c>
      <c r="F142" s="321">
        <v>2741</v>
      </c>
      <c r="G142" s="320">
        <v>67</v>
      </c>
      <c r="H142" s="320">
        <v>104646</v>
      </c>
      <c r="I142" s="320">
        <v>14099</v>
      </c>
      <c r="J142" s="320">
        <v>31176</v>
      </c>
      <c r="K142" s="320">
        <v>59253</v>
      </c>
      <c r="L142" s="322">
        <v>118</v>
      </c>
    </row>
    <row r="143" spans="2:12" ht="15">
      <c r="B143" s="308" t="s">
        <v>197</v>
      </c>
      <c r="C143" s="320">
        <v>110620</v>
      </c>
      <c r="D143" s="320">
        <v>4972</v>
      </c>
      <c r="E143" s="321">
        <v>1781</v>
      </c>
      <c r="F143" s="321">
        <v>2775</v>
      </c>
      <c r="G143" s="320">
        <v>416</v>
      </c>
      <c r="H143" s="320">
        <v>105648</v>
      </c>
      <c r="I143" s="324">
        <v>14921</v>
      </c>
      <c r="J143" s="324">
        <v>33005</v>
      </c>
      <c r="K143" s="324">
        <v>57722</v>
      </c>
      <c r="L143" s="325">
        <v>0</v>
      </c>
    </row>
    <row r="144" spans="2:12" ht="15">
      <c r="B144" s="308" t="s">
        <v>198</v>
      </c>
      <c r="C144" s="320">
        <v>96801</v>
      </c>
      <c r="D144" s="320">
        <v>5179</v>
      </c>
      <c r="E144" s="321">
        <v>1821</v>
      </c>
      <c r="F144" s="321">
        <v>3229</v>
      </c>
      <c r="G144" s="320">
        <v>129</v>
      </c>
      <c r="H144" s="320">
        <v>91622</v>
      </c>
      <c r="I144" s="320">
        <v>12796</v>
      </c>
      <c r="J144" s="320">
        <v>30272</v>
      </c>
      <c r="K144" s="320">
        <v>48554</v>
      </c>
      <c r="L144" s="322">
        <v>0</v>
      </c>
    </row>
    <row r="145" spans="2:15" ht="15">
      <c r="B145" s="308" t="s">
        <v>199</v>
      </c>
      <c r="C145" s="320">
        <v>107646</v>
      </c>
      <c r="D145" s="320">
        <v>4825</v>
      </c>
      <c r="E145" s="321">
        <v>1418</v>
      </c>
      <c r="F145" s="321">
        <v>3246</v>
      </c>
      <c r="G145" s="320">
        <v>161</v>
      </c>
      <c r="H145" s="320">
        <v>102821</v>
      </c>
      <c r="I145" s="320">
        <v>14240</v>
      </c>
      <c r="J145" s="320">
        <v>34885</v>
      </c>
      <c r="K145" s="320">
        <v>53696</v>
      </c>
      <c r="L145" s="322">
        <v>0</v>
      </c>
      <c r="N145" s="1527"/>
      <c r="O145" s="1527"/>
    </row>
    <row r="146" spans="2:15" ht="15">
      <c r="B146" s="326" t="s">
        <v>200</v>
      </c>
      <c r="C146" s="320">
        <v>115813</v>
      </c>
      <c r="D146" s="320">
        <v>4899</v>
      </c>
      <c r="E146" s="321">
        <v>1505</v>
      </c>
      <c r="F146" s="321">
        <v>3198</v>
      </c>
      <c r="G146" s="320">
        <v>196</v>
      </c>
      <c r="H146" s="320">
        <v>110914</v>
      </c>
      <c r="I146" s="320">
        <v>16269</v>
      </c>
      <c r="J146" s="320">
        <v>37552</v>
      </c>
      <c r="K146" s="320">
        <v>57093</v>
      </c>
      <c r="L146" s="322">
        <v>0</v>
      </c>
    </row>
    <row r="147" spans="2:15" ht="15">
      <c r="B147" s="326" t="s">
        <v>201</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202</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213</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214</v>
      </c>
      <c r="C153" s="341"/>
      <c r="D153" s="342"/>
      <c r="E153" s="341"/>
      <c r="F153" s="341"/>
      <c r="G153" s="343"/>
      <c r="H153" s="341"/>
      <c r="I153" s="341"/>
      <c r="J153" s="341"/>
      <c r="K153" s="341"/>
      <c r="L153" s="344"/>
    </row>
    <row r="154" spans="2:15" ht="18">
      <c r="B154" s="345"/>
      <c r="C154" s="481"/>
      <c r="D154" s="481"/>
      <c r="E154" s="481"/>
      <c r="F154" s="299" t="s">
        <v>178</v>
      </c>
      <c r="G154" s="481"/>
      <c r="H154" s="481"/>
      <c r="I154" s="481"/>
      <c r="J154" s="481"/>
      <c r="K154" s="481"/>
      <c r="L154" s="346"/>
    </row>
    <row r="155" spans="2:15" ht="30">
      <c r="B155" s="347" t="s">
        <v>179</v>
      </c>
      <c r="C155" s="484" t="s">
        <v>18</v>
      </c>
      <c r="D155" s="484" t="s">
        <v>180</v>
      </c>
      <c r="E155" s="486" t="s">
        <v>181</v>
      </c>
      <c r="F155" s="487"/>
      <c r="G155" s="488"/>
      <c r="H155" s="489" t="s">
        <v>182</v>
      </c>
      <c r="I155" s="486" t="s">
        <v>183</v>
      </c>
      <c r="J155" s="487"/>
      <c r="K155" s="487"/>
      <c r="L155" s="348"/>
    </row>
    <row r="156" spans="2:15" ht="15">
      <c r="B156" s="349"/>
      <c r="C156" s="485"/>
      <c r="D156" s="485"/>
      <c r="E156" s="492" t="s">
        <v>184</v>
      </c>
      <c r="F156" s="484" t="s">
        <v>185</v>
      </c>
      <c r="G156" s="484" t="s">
        <v>186</v>
      </c>
      <c r="H156" s="490"/>
      <c r="I156" s="492" t="s">
        <v>187</v>
      </c>
      <c r="J156" s="492" t="s">
        <v>20</v>
      </c>
      <c r="K156" s="484" t="s">
        <v>188</v>
      </c>
      <c r="L156" s="350" t="s">
        <v>189</v>
      </c>
    </row>
    <row r="157" spans="2:15" ht="15">
      <c r="B157" s="349"/>
      <c r="C157" s="485"/>
      <c r="D157" s="485"/>
      <c r="E157" s="493"/>
      <c r="F157" s="485"/>
      <c r="G157" s="485"/>
      <c r="H157" s="490"/>
      <c r="I157" s="493"/>
      <c r="J157" s="493"/>
      <c r="K157" s="494"/>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0"/>
      <c r="E160" s="480"/>
      <c r="F160" s="357"/>
      <c r="G160" s="480" t="s">
        <v>190</v>
      </c>
      <c r="H160" s="480"/>
      <c r="I160" s="480"/>
      <c r="J160" s="480"/>
      <c r="K160" s="480"/>
      <c r="L160" s="358"/>
    </row>
    <row r="161" spans="2:15" ht="12.75">
      <c r="B161" s="354"/>
      <c r="C161" s="306"/>
      <c r="D161" s="306"/>
      <c r="E161" s="306"/>
      <c r="F161" s="306"/>
      <c r="G161" s="306"/>
      <c r="H161" s="306"/>
      <c r="I161" s="306"/>
      <c r="J161" s="306"/>
      <c r="K161" s="306"/>
      <c r="L161" s="355"/>
    </row>
    <row r="162" spans="2:15" ht="15">
      <c r="B162" s="359" t="s">
        <v>191</v>
      </c>
      <c r="C162" s="360">
        <v>92586</v>
      </c>
      <c r="D162" s="360">
        <v>5488</v>
      </c>
      <c r="E162" s="360">
        <v>2405</v>
      </c>
      <c r="F162" s="360">
        <v>2871</v>
      </c>
      <c r="G162" s="360">
        <v>212</v>
      </c>
      <c r="H162" s="360">
        <v>87098</v>
      </c>
      <c r="I162" s="360">
        <v>12144</v>
      </c>
      <c r="J162" s="360">
        <v>26875</v>
      </c>
      <c r="K162" s="360">
        <v>48079</v>
      </c>
      <c r="L162" s="361">
        <v>0</v>
      </c>
    </row>
    <row r="163" spans="2:15" ht="15">
      <c r="B163" s="359" t="s">
        <v>192</v>
      </c>
      <c r="C163" s="360">
        <v>112255</v>
      </c>
      <c r="D163" s="360">
        <v>5256</v>
      </c>
      <c r="E163" s="360">
        <v>2018</v>
      </c>
      <c r="F163" s="360">
        <v>3025</v>
      </c>
      <c r="G163" s="360">
        <v>213</v>
      </c>
      <c r="H163" s="360">
        <v>106999</v>
      </c>
      <c r="I163" s="360">
        <v>16377</v>
      </c>
      <c r="J163" s="360">
        <v>33664</v>
      </c>
      <c r="K163" s="360">
        <v>56958</v>
      </c>
      <c r="L163" s="361">
        <v>0</v>
      </c>
    </row>
    <row r="164" spans="2:15" ht="15">
      <c r="B164" s="359" t="s">
        <v>193</v>
      </c>
      <c r="C164" s="360">
        <v>127230</v>
      </c>
      <c r="D164" s="362">
        <v>6259</v>
      </c>
      <c r="E164" s="362">
        <v>2525</v>
      </c>
      <c r="F164" s="362">
        <v>3243</v>
      </c>
      <c r="G164" s="363">
        <v>491</v>
      </c>
      <c r="H164" s="360">
        <v>120971</v>
      </c>
      <c r="I164" s="362">
        <v>18611</v>
      </c>
      <c r="J164" s="362">
        <v>39166</v>
      </c>
      <c r="K164" s="362">
        <v>63194</v>
      </c>
      <c r="L164" s="364">
        <v>0</v>
      </c>
    </row>
    <row r="165" spans="2:15" ht="15">
      <c r="B165" s="359" t="s">
        <v>194</v>
      </c>
      <c r="C165" s="360">
        <v>134086</v>
      </c>
      <c r="D165" s="360">
        <v>6936</v>
      </c>
      <c r="E165" s="365">
        <v>3358</v>
      </c>
      <c r="F165" s="365">
        <v>3447</v>
      </c>
      <c r="G165" s="360">
        <v>131</v>
      </c>
      <c r="H165" s="360">
        <v>127150</v>
      </c>
      <c r="I165" s="360">
        <v>19264</v>
      </c>
      <c r="J165" s="360">
        <v>39401</v>
      </c>
      <c r="K165" s="360">
        <v>68485</v>
      </c>
      <c r="L165" s="361">
        <v>0</v>
      </c>
    </row>
    <row r="166" spans="2:15" ht="15">
      <c r="B166" s="359" t="s">
        <v>195</v>
      </c>
      <c r="C166" s="360">
        <v>136192</v>
      </c>
      <c r="D166" s="360">
        <v>6286</v>
      </c>
      <c r="E166" s="365">
        <v>2552</v>
      </c>
      <c r="F166" s="365">
        <v>3525</v>
      </c>
      <c r="G166" s="360">
        <v>209</v>
      </c>
      <c r="H166" s="360">
        <v>129906</v>
      </c>
      <c r="I166" s="360">
        <v>19631</v>
      </c>
      <c r="J166" s="360">
        <v>39130</v>
      </c>
      <c r="K166" s="360">
        <v>71145</v>
      </c>
      <c r="L166" s="361">
        <v>0</v>
      </c>
    </row>
    <row r="167" spans="2:15" ht="15">
      <c r="B167" s="359" t="s">
        <v>196</v>
      </c>
      <c r="C167" s="360">
        <v>125963</v>
      </c>
      <c r="D167" s="360">
        <v>6050</v>
      </c>
      <c r="E167" s="365">
        <v>2216</v>
      </c>
      <c r="F167" s="365">
        <v>3581</v>
      </c>
      <c r="G167" s="360">
        <v>253</v>
      </c>
      <c r="H167" s="360">
        <v>119913</v>
      </c>
      <c r="I167" s="360">
        <v>15850</v>
      </c>
      <c r="J167" s="360">
        <v>38915</v>
      </c>
      <c r="K167" s="360">
        <v>65148</v>
      </c>
      <c r="L167" s="361">
        <v>0</v>
      </c>
    </row>
    <row r="168" spans="2:15" ht="15">
      <c r="B168" s="359" t="s">
        <v>197</v>
      </c>
      <c r="C168" s="360">
        <v>125289</v>
      </c>
      <c r="D168" s="366">
        <v>5534</v>
      </c>
      <c r="E168" s="362">
        <v>1721</v>
      </c>
      <c r="F168" s="363">
        <v>3641</v>
      </c>
      <c r="G168" s="363">
        <v>172</v>
      </c>
      <c r="H168" s="360">
        <v>119755</v>
      </c>
      <c r="I168" s="362">
        <v>17578</v>
      </c>
      <c r="J168" s="362">
        <v>40395</v>
      </c>
      <c r="K168" s="362">
        <v>61782</v>
      </c>
      <c r="L168" s="364">
        <v>0</v>
      </c>
    </row>
    <row r="169" spans="2:15" ht="15">
      <c r="B169" s="359" t="s">
        <v>198</v>
      </c>
      <c r="C169" s="360">
        <v>123259</v>
      </c>
      <c r="D169" s="366">
        <v>5686</v>
      </c>
      <c r="E169" s="362">
        <v>1570</v>
      </c>
      <c r="F169" s="362">
        <v>4024</v>
      </c>
      <c r="G169" s="363">
        <v>92</v>
      </c>
      <c r="H169" s="360">
        <v>117573</v>
      </c>
      <c r="I169" s="362">
        <v>16732</v>
      </c>
      <c r="J169" s="362">
        <v>41497</v>
      </c>
      <c r="K169" s="362">
        <v>59344</v>
      </c>
      <c r="L169" s="364">
        <v>0</v>
      </c>
    </row>
    <row r="170" spans="2:15" ht="15">
      <c r="B170" s="359" t="s">
        <v>199</v>
      </c>
      <c r="C170" s="360">
        <v>137538</v>
      </c>
      <c r="D170" s="360">
        <v>6510</v>
      </c>
      <c r="E170" s="365">
        <v>1703</v>
      </c>
      <c r="F170" s="365">
        <v>4613</v>
      </c>
      <c r="G170" s="360">
        <v>194</v>
      </c>
      <c r="H170" s="360">
        <v>131028</v>
      </c>
      <c r="I170" s="360">
        <v>17460</v>
      </c>
      <c r="J170" s="360">
        <v>48788</v>
      </c>
      <c r="K170" s="360">
        <v>64780</v>
      </c>
      <c r="L170" s="361">
        <v>0</v>
      </c>
    </row>
    <row r="171" spans="2:15" ht="15">
      <c r="B171" s="367" t="s">
        <v>200</v>
      </c>
      <c r="C171" s="360">
        <v>148783</v>
      </c>
      <c r="D171" s="366">
        <v>6253</v>
      </c>
      <c r="E171" s="362">
        <v>1901</v>
      </c>
      <c r="F171" s="362">
        <v>3976</v>
      </c>
      <c r="G171" s="362">
        <v>376</v>
      </c>
      <c r="H171" s="365">
        <v>142530</v>
      </c>
      <c r="I171" s="362">
        <v>20892</v>
      </c>
      <c r="J171" s="362">
        <v>57047</v>
      </c>
      <c r="K171" s="362">
        <v>64591</v>
      </c>
      <c r="L171" s="364">
        <v>0</v>
      </c>
      <c r="N171" s="1527"/>
      <c r="O171" s="1527"/>
    </row>
    <row r="172" spans="2:15" ht="15">
      <c r="B172" s="368" t="s">
        <v>201</v>
      </c>
      <c r="C172" s="360">
        <v>127484</v>
      </c>
      <c r="D172" s="362">
        <v>5470</v>
      </c>
      <c r="E172" s="362">
        <v>1876</v>
      </c>
      <c r="F172" s="362">
        <v>3382</v>
      </c>
      <c r="G172" s="362">
        <v>212</v>
      </c>
      <c r="H172" s="362">
        <v>122014</v>
      </c>
      <c r="I172" s="362">
        <v>17928</v>
      </c>
      <c r="J172" s="362">
        <v>46417</v>
      </c>
      <c r="K172" s="362">
        <v>57669</v>
      </c>
      <c r="L172" s="364">
        <v>0</v>
      </c>
    </row>
    <row r="173" spans="2:15" ht="15">
      <c r="B173" s="368" t="s">
        <v>202</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490" t="s">
        <v>215</v>
      </c>
      <c r="D177" s="1490"/>
      <c r="E177" s="1490"/>
      <c r="F177" s="1490"/>
      <c r="G177" s="1490"/>
      <c r="H177" s="1490"/>
      <c r="I177" s="1490"/>
      <c r="J177" s="1490"/>
      <c r="K177" s="1490"/>
      <c r="L177" s="1519"/>
    </row>
    <row r="178" spans="2:12" ht="12.75">
      <c r="B178" s="354"/>
      <c r="C178" s="373"/>
      <c r="D178" s="373"/>
      <c r="E178" s="373"/>
      <c r="F178" s="373"/>
      <c r="G178" s="373"/>
      <c r="H178" s="373"/>
      <c r="I178" s="373"/>
      <c r="J178" s="373"/>
      <c r="K178" s="373"/>
      <c r="L178" s="374"/>
    </row>
    <row r="179" spans="2:12" ht="12.75">
      <c r="B179" s="375" t="s">
        <v>191</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192</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193</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194</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195</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196</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197</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198</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199</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200</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201</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202</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539" t="s">
        <v>179</v>
      </c>
      <c r="C194" s="1494" t="s">
        <v>18</v>
      </c>
      <c r="D194" s="1494" t="s">
        <v>180</v>
      </c>
      <c r="E194" s="1496" t="s">
        <v>181</v>
      </c>
      <c r="F194" s="1497"/>
      <c r="G194" s="1498"/>
      <c r="H194" s="1499" t="s">
        <v>182</v>
      </c>
      <c r="I194" s="1501" t="s">
        <v>183</v>
      </c>
      <c r="J194" s="1502"/>
      <c r="K194" s="1502"/>
      <c r="L194" s="1541"/>
    </row>
    <row r="195" spans="2:12" ht="12.75" customHeight="1">
      <c r="B195" s="1540"/>
      <c r="C195" s="1495"/>
      <c r="D195" s="1495"/>
      <c r="E195" s="1509" t="s">
        <v>184</v>
      </c>
      <c r="F195" s="1494" t="s">
        <v>185</v>
      </c>
      <c r="G195" s="1494" t="s">
        <v>186</v>
      </c>
      <c r="H195" s="1500"/>
      <c r="I195" s="1509" t="s">
        <v>187</v>
      </c>
      <c r="J195" s="1509" t="s">
        <v>20</v>
      </c>
      <c r="K195" s="1494" t="s">
        <v>188</v>
      </c>
      <c r="L195" s="1525" t="s">
        <v>189</v>
      </c>
    </row>
    <row r="196" spans="2:12" ht="12.75" customHeight="1">
      <c r="B196" s="1540"/>
      <c r="C196" s="1495"/>
      <c r="D196" s="1495"/>
      <c r="E196" s="1516"/>
      <c r="F196" s="1495"/>
      <c r="G196" s="1495"/>
      <c r="H196" s="1500"/>
      <c r="I196" s="1510"/>
      <c r="J196" s="1510"/>
      <c r="K196" s="1511"/>
      <c r="L196" s="1526"/>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490" t="s">
        <v>216</v>
      </c>
      <c r="D199" s="1490"/>
      <c r="E199" s="1490"/>
      <c r="F199" s="1490"/>
      <c r="G199" s="1490"/>
      <c r="H199" s="1490"/>
      <c r="I199" s="1490"/>
      <c r="J199" s="1490"/>
      <c r="K199" s="1490"/>
      <c r="L199" s="1519"/>
    </row>
    <row r="200" spans="2:12" ht="12.75">
      <c r="B200" s="356"/>
      <c r="C200" s="383"/>
      <c r="D200" s="383"/>
      <c r="E200" s="383"/>
      <c r="F200" s="383"/>
      <c r="G200" s="383"/>
      <c r="H200" s="383"/>
      <c r="I200" s="383"/>
      <c r="J200" s="383"/>
      <c r="K200" s="383"/>
      <c r="L200" s="384"/>
    </row>
    <row r="201" spans="2:12" ht="12.75">
      <c r="B201" s="375" t="s">
        <v>191</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192</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193</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194</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195</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196</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197</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198</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199</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200</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201</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202</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217</v>
      </c>
      <c r="G217" s="394"/>
      <c r="H217" s="394"/>
      <c r="I217" s="394"/>
      <c r="J217" s="394"/>
      <c r="K217" s="394"/>
      <c r="L217" s="396"/>
    </row>
    <row r="218" spans="2:12" ht="15.75">
      <c r="B218" s="397" t="s">
        <v>191</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192</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193</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194</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195</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196</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197</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198</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199</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200</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201</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202</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218</v>
      </c>
      <c r="C232" s="481"/>
      <c r="D232" s="318"/>
      <c r="E232" s="481"/>
      <c r="F232" s="481"/>
      <c r="H232" s="481"/>
      <c r="I232" s="481"/>
      <c r="J232" s="481"/>
      <c r="K232" s="481"/>
      <c r="L232" s="481"/>
    </row>
    <row r="233" spans="2:12" ht="18">
      <c r="B233" s="481"/>
      <c r="C233" s="481"/>
      <c r="D233" s="481"/>
      <c r="E233" s="481"/>
      <c r="F233" s="299" t="s">
        <v>178</v>
      </c>
      <c r="G233" s="481"/>
      <c r="H233" s="481"/>
      <c r="I233" s="481"/>
      <c r="J233" s="481"/>
      <c r="K233" s="481"/>
      <c r="L233" s="481"/>
    </row>
    <row r="234" spans="2:12" ht="12.75">
      <c r="B234" s="1503" t="s">
        <v>179</v>
      </c>
      <c r="C234" s="1494" t="s">
        <v>18</v>
      </c>
      <c r="D234" s="1494" t="s">
        <v>180</v>
      </c>
      <c r="E234" s="1496" t="s">
        <v>181</v>
      </c>
      <c r="F234" s="1497"/>
      <c r="G234" s="1498"/>
      <c r="H234" s="1499" t="s">
        <v>182</v>
      </c>
      <c r="I234" s="1496" t="s">
        <v>183</v>
      </c>
      <c r="J234" s="1497"/>
      <c r="K234" s="1497"/>
      <c r="L234" s="1497"/>
    </row>
    <row r="235" spans="2:12">
      <c r="B235" s="1520"/>
      <c r="C235" s="1495"/>
      <c r="D235" s="1495"/>
      <c r="E235" s="1509" t="s">
        <v>184</v>
      </c>
      <c r="F235" s="1494" t="s">
        <v>185</v>
      </c>
      <c r="G235" s="1494" t="s">
        <v>186</v>
      </c>
      <c r="H235" s="1500"/>
      <c r="I235" s="1509" t="s">
        <v>187</v>
      </c>
      <c r="J235" s="1509" t="s">
        <v>20</v>
      </c>
      <c r="K235" s="1494" t="s">
        <v>188</v>
      </c>
      <c r="L235" s="1501" t="s">
        <v>189</v>
      </c>
    </row>
    <row r="236" spans="2:12">
      <c r="B236" s="1520"/>
      <c r="C236" s="1495"/>
      <c r="D236" s="1495"/>
      <c r="E236" s="1516"/>
      <c r="F236" s="1495"/>
      <c r="G236" s="1495"/>
      <c r="H236" s="1500"/>
      <c r="I236" s="1516"/>
      <c r="J236" s="1516"/>
      <c r="K236" s="1495"/>
      <c r="L236" s="1515"/>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513" t="s">
        <v>190</v>
      </c>
      <c r="D239" s="1513"/>
      <c r="E239" s="1513"/>
      <c r="F239" s="1513"/>
      <c r="G239" s="1513"/>
      <c r="H239" s="1513"/>
      <c r="I239" s="1513"/>
      <c r="J239" s="1513"/>
      <c r="K239" s="1513"/>
      <c r="L239" s="1513"/>
    </row>
    <row r="240" spans="2:12" ht="12.75">
      <c r="B240" s="306"/>
      <c r="C240" s="306"/>
      <c r="D240" s="306"/>
      <c r="E240" s="306"/>
      <c r="F240" s="306"/>
      <c r="G240" s="306"/>
      <c r="H240" s="306"/>
      <c r="I240" s="306"/>
      <c r="J240" s="306"/>
      <c r="K240" s="306"/>
      <c r="L240" s="306"/>
    </row>
    <row r="241" spans="2:12" ht="15">
      <c r="B241" s="308" t="s">
        <v>191</v>
      </c>
      <c r="C241" s="360">
        <v>126933</v>
      </c>
      <c r="D241" s="360">
        <v>5327</v>
      </c>
      <c r="E241" s="360">
        <v>1825</v>
      </c>
      <c r="F241" s="360">
        <v>3369</v>
      </c>
      <c r="G241" s="360">
        <v>133</v>
      </c>
      <c r="H241" s="360">
        <v>121606</v>
      </c>
      <c r="I241" s="360">
        <v>17515</v>
      </c>
      <c r="J241" s="360">
        <v>44223</v>
      </c>
      <c r="K241" s="360">
        <v>59868</v>
      </c>
      <c r="L241" s="360">
        <v>0</v>
      </c>
    </row>
    <row r="242" spans="2:12" ht="15">
      <c r="B242" s="308" t="s">
        <v>192</v>
      </c>
      <c r="C242" s="360">
        <v>121694</v>
      </c>
      <c r="D242" s="360">
        <v>4973</v>
      </c>
      <c r="E242" s="360">
        <v>1590</v>
      </c>
      <c r="F242" s="360">
        <v>2886</v>
      </c>
      <c r="G242" s="360">
        <v>497</v>
      </c>
      <c r="H242" s="360">
        <v>116721</v>
      </c>
      <c r="I242" s="360">
        <v>16945</v>
      </c>
      <c r="J242" s="360">
        <v>38635</v>
      </c>
      <c r="K242" s="360">
        <v>61141</v>
      </c>
      <c r="L242" s="360">
        <v>0</v>
      </c>
    </row>
    <row r="243" spans="2:12" ht="15">
      <c r="B243" s="308" t="s">
        <v>193</v>
      </c>
      <c r="C243" s="360">
        <v>152951</v>
      </c>
      <c r="D243" s="362">
        <v>6916</v>
      </c>
      <c r="E243" s="362">
        <v>2373</v>
      </c>
      <c r="F243" s="362">
        <v>4370</v>
      </c>
      <c r="G243" s="363">
        <v>173</v>
      </c>
      <c r="H243" s="360">
        <v>146035</v>
      </c>
      <c r="I243" s="362">
        <v>22371</v>
      </c>
      <c r="J243" s="362">
        <v>45126</v>
      </c>
      <c r="K243" s="362">
        <v>78538</v>
      </c>
      <c r="L243" s="362">
        <v>0</v>
      </c>
    </row>
    <row r="244" spans="2:12" ht="15">
      <c r="B244" s="308" t="s">
        <v>194</v>
      </c>
      <c r="C244" s="360">
        <v>129248</v>
      </c>
      <c r="D244" s="360">
        <v>7236</v>
      </c>
      <c r="E244" s="365">
        <v>1620</v>
      </c>
      <c r="F244" s="365">
        <v>5403</v>
      </c>
      <c r="G244" s="360">
        <v>213</v>
      </c>
      <c r="H244" s="360">
        <v>122012</v>
      </c>
      <c r="I244" s="360">
        <v>18716</v>
      </c>
      <c r="J244" s="360">
        <v>37788</v>
      </c>
      <c r="K244" s="360">
        <v>65508</v>
      </c>
      <c r="L244" s="406">
        <v>0</v>
      </c>
    </row>
    <row r="245" spans="2:12" ht="15">
      <c r="B245" s="308" t="s">
        <v>195</v>
      </c>
      <c r="C245" s="360">
        <v>131824</v>
      </c>
      <c r="D245" s="360">
        <v>5570</v>
      </c>
      <c r="E245" s="365">
        <v>1935</v>
      </c>
      <c r="F245" s="365">
        <v>3142</v>
      </c>
      <c r="G245" s="360">
        <v>493</v>
      </c>
      <c r="H245" s="360">
        <v>126254</v>
      </c>
      <c r="I245" s="360">
        <v>18015</v>
      </c>
      <c r="J245" s="360">
        <v>35381</v>
      </c>
      <c r="K245" s="360">
        <v>72858</v>
      </c>
      <c r="L245" s="406">
        <v>0</v>
      </c>
    </row>
    <row r="246" spans="2:12" ht="15">
      <c r="B246" s="308" t="s">
        <v>196</v>
      </c>
      <c r="C246" s="360">
        <v>132799</v>
      </c>
      <c r="D246" s="360">
        <v>5321</v>
      </c>
      <c r="E246" s="365">
        <v>1610</v>
      </c>
      <c r="F246" s="365">
        <v>3221</v>
      </c>
      <c r="G246" s="360">
        <v>490</v>
      </c>
      <c r="H246" s="360">
        <v>127478</v>
      </c>
      <c r="I246" s="360">
        <v>18114</v>
      </c>
      <c r="J246" s="360">
        <v>34761</v>
      </c>
      <c r="K246" s="360">
        <v>74603</v>
      </c>
      <c r="L246" s="406">
        <v>0</v>
      </c>
    </row>
    <row r="247" spans="2:12" ht="15">
      <c r="B247" s="308" t="s">
        <v>197</v>
      </c>
      <c r="C247" s="360">
        <v>154186</v>
      </c>
      <c r="D247" s="407">
        <v>5336</v>
      </c>
      <c r="E247" s="362">
        <v>2038</v>
      </c>
      <c r="F247" s="363">
        <v>2807</v>
      </c>
      <c r="G247" s="363">
        <v>491</v>
      </c>
      <c r="H247" s="360">
        <v>148850</v>
      </c>
      <c r="I247" s="362">
        <v>25534</v>
      </c>
      <c r="J247" s="362">
        <v>52421</v>
      </c>
      <c r="K247" s="362">
        <v>70895</v>
      </c>
      <c r="L247" s="362">
        <v>0</v>
      </c>
    </row>
    <row r="248" spans="2:12" ht="15">
      <c r="B248" s="308" t="s">
        <v>198</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199</v>
      </c>
      <c r="C249" s="360">
        <v>153621</v>
      </c>
      <c r="D249" s="360">
        <v>6294</v>
      </c>
      <c r="E249" s="365">
        <v>1978</v>
      </c>
      <c r="F249" s="365">
        <v>4114</v>
      </c>
      <c r="G249" s="360">
        <v>202</v>
      </c>
      <c r="H249" s="360">
        <v>147327</v>
      </c>
      <c r="I249" s="360">
        <v>23535</v>
      </c>
      <c r="J249" s="360">
        <v>51385</v>
      </c>
      <c r="K249" s="360">
        <v>72407</v>
      </c>
      <c r="L249" s="406">
        <v>0</v>
      </c>
    </row>
    <row r="250" spans="2:12" ht="15">
      <c r="B250" s="326" t="s">
        <v>200</v>
      </c>
      <c r="C250" s="360">
        <v>158749</v>
      </c>
      <c r="D250" s="407">
        <v>6577</v>
      </c>
      <c r="E250" s="362">
        <v>2221</v>
      </c>
      <c r="F250" s="362">
        <v>4079</v>
      </c>
      <c r="G250" s="362">
        <v>277</v>
      </c>
      <c r="H250" s="365">
        <v>152172</v>
      </c>
      <c r="I250" s="362">
        <v>24574</v>
      </c>
      <c r="J250" s="362">
        <v>55554</v>
      </c>
      <c r="K250" s="362">
        <v>72044</v>
      </c>
      <c r="L250" s="362">
        <v>0</v>
      </c>
    </row>
    <row r="251" spans="2:12" ht="15">
      <c r="B251" s="326" t="s">
        <v>201</v>
      </c>
      <c r="C251" s="360">
        <v>143446</v>
      </c>
      <c r="D251" s="362">
        <v>5394</v>
      </c>
      <c r="E251" s="362">
        <v>1814</v>
      </c>
      <c r="F251" s="362">
        <v>3214</v>
      </c>
      <c r="G251" s="362">
        <v>366</v>
      </c>
      <c r="H251" s="362">
        <v>138052</v>
      </c>
      <c r="I251" s="362">
        <v>22526</v>
      </c>
      <c r="J251" s="362">
        <v>49307</v>
      </c>
      <c r="K251" s="362">
        <v>66219</v>
      </c>
      <c r="L251" s="362">
        <v>0</v>
      </c>
    </row>
    <row r="252" spans="2:12" ht="15">
      <c r="B252" s="326" t="s">
        <v>202</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490" t="s">
        <v>215</v>
      </c>
      <c r="D256" s="1490"/>
      <c r="E256" s="1490"/>
      <c r="F256" s="1490"/>
      <c r="G256" s="1490"/>
      <c r="H256" s="1490"/>
      <c r="I256" s="1490"/>
      <c r="J256" s="1490"/>
      <c r="K256" s="1490"/>
      <c r="L256" s="1490"/>
    </row>
    <row r="257" spans="2:12" ht="12.75">
      <c r="B257" s="306"/>
      <c r="C257" s="373"/>
      <c r="D257" s="373"/>
      <c r="E257" s="373"/>
      <c r="F257" s="373"/>
      <c r="G257" s="373"/>
      <c r="H257" s="373"/>
      <c r="I257" s="373"/>
      <c r="J257" s="373"/>
      <c r="K257" s="373"/>
      <c r="L257" s="373"/>
    </row>
    <row r="258" spans="2:12" ht="12.75">
      <c r="B258" s="411" t="s">
        <v>191</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192</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193</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194</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195</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196</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197</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198</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199</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200</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201</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202</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517" t="s">
        <v>179</v>
      </c>
      <c r="C273" s="1494" t="s">
        <v>18</v>
      </c>
      <c r="D273" s="1494" t="s">
        <v>180</v>
      </c>
      <c r="E273" s="1496" t="s">
        <v>181</v>
      </c>
      <c r="F273" s="1497"/>
      <c r="G273" s="1498"/>
      <c r="H273" s="1499" t="s">
        <v>182</v>
      </c>
      <c r="I273" s="1501" t="s">
        <v>183</v>
      </c>
      <c r="J273" s="1502"/>
      <c r="K273" s="1502"/>
      <c r="L273" s="1502"/>
    </row>
    <row r="274" spans="2:12" ht="11.25" customHeight="1">
      <c r="B274" s="1518"/>
      <c r="C274" s="1495"/>
      <c r="D274" s="1495"/>
      <c r="E274" s="1509" t="s">
        <v>184</v>
      </c>
      <c r="F274" s="1494" t="s">
        <v>185</v>
      </c>
      <c r="G274" s="1494" t="s">
        <v>186</v>
      </c>
      <c r="H274" s="1500"/>
      <c r="I274" s="1509" t="s">
        <v>187</v>
      </c>
      <c r="J274" s="1509" t="s">
        <v>20</v>
      </c>
      <c r="K274" s="1494" t="s">
        <v>188</v>
      </c>
      <c r="L274" s="1501" t="s">
        <v>189</v>
      </c>
    </row>
    <row r="275" spans="2:12" ht="11.25" customHeight="1">
      <c r="B275" s="1518"/>
      <c r="C275" s="1495"/>
      <c r="D275" s="1495"/>
      <c r="E275" s="1516"/>
      <c r="F275" s="1495"/>
      <c r="G275" s="1495"/>
      <c r="H275" s="1500"/>
      <c r="I275" s="1510"/>
      <c r="J275" s="1510"/>
      <c r="K275" s="1511"/>
      <c r="L275" s="1515"/>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490" t="s">
        <v>216</v>
      </c>
      <c r="D278" s="1490"/>
      <c r="E278" s="1490"/>
      <c r="F278" s="1490"/>
      <c r="G278" s="1490"/>
      <c r="H278" s="1490"/>
      <c r="I278" s="1490"/>
      <c r="J278" s="1490"/>
      <c r="K278" s="1490"/>
      <c r="L278" s="1490"/>
    </row>
    <row r="279" spans="2:12" ht="12.75">
      <c r="B279" s="4"/>
      <c r="C279" s="383"/>
      <c r="D279" s="383"/>
      <c r="E279" s="383"/>
      <c r="F279" s="383"/>
      <c r="G279" s="383"/>
      <c r="H279" s="383"/>
      <c r="I279" s="383"/>
      <c r="J279" s="383"/>
      <c r="K279" s="383"/>
      <c r="L279" s="383"/>
    </row>
    <row r="280" spans="2:12" ht="12.75">
      <c r="B280" s="411" t="s">
        <v>191</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192</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193</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194</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195</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196</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197</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198</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199</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200</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201</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202</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217</v>
      </c>
      <c r="G296" s="417"/>
      <c r="H296" s="417"/>
      <c r="I296" s="417"/>
      <c r="J296" s="417"/>
      <c r="K296" s="417"/>
      <c r="L296" s="417"/>
    </row>
    <row r="297" spans="2:12" ht="15.75">
      <c r="B297" s="397" t="s">
        <v>191</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192</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193</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194</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195</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196</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197</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198</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199</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200</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201</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202</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219</v>
      </c>
      <c r="C311" s="481"/>
      <c r="D311" s="318"/>
      <c r="E311" s="481"/>
      <c r="F311" s="481"/>
      <c r="H311" s="481"/>
      <c r="I311" s="481"/>
      <c r="J311" s="481"/>
      <c r="K311" s="481"/>
      <c r="L311" s="481"/>
    </row>
    <row r="312" spans="2:12" ht="18">
      <c r="B312" s="481"/>
      <c r="C312" s="481"/>
      <c r="D312" s="481"/>
      <c r="E312" s="481"/>
      <c r="F312" s="299" t="s">
        <v>178</v>
      </c>
      <c r="G312" s="481"/>
      <c r="H312" s="481"/>
      <c r="I312" s="481"/>
      <c r="J312" s="481"/>
      <c r="K312" s="481"/>
      <c r="L312" s="481"/>
    </row>
    <row r="313" spans="2:12" ht="12.75" customHeight="1">
      <c r="B313" s="1509" t="s">
        <v>179</v>
      </c>
      <c r="C313" s="1494" t="s">
        <v>18</v>
      </c>
      <c r="D313" s="1494" t="s">
        <v>180</v>
      </c>
      <c r="E313" s="1496" t="s">
        <v>181</v>
      </c>
      <c r="F313" s="1497"/>
      <c r="G313" s="1498"/>
      <c r="H313" s="1494" t="s">
        <v>182</v>
      </c>
      <c r="I313" s="1496" t="s">
        <v>183</v>
      </c>
      <c r="J313" s="1497"/>
      <c r="K313" s="1497"/>
      <c r="L313" s="1498"/>
    </row>
    <row r="314" spans="2:12" ht="11.25" customHeight="1">
      <c r="B314" s="1516"/>
      <c r="C314" s="1495"/>
      <c r="D314" s="1495"/>
      <c r="E314" s="1504" t="s">
        <v>220</v>
      </c>
      <c r="F314" s="1507" t="s">
        <v>221</v>
      </c>
      <c r="G314" s="1507" t="s">
        <v>222</v>
      </c>
      <c r="H314" s="1495"/>
      <c r="I314" s="1509" t="s">
        <v>187</v>
      </c>
      <c r="J314" s="1509" t="s">
        <v>20</v>
      </c>
      <c r="K314" s="1494" t="s">
        <v>188</v>
      </c>
      <c r="L314" s="1509" t="s">
        <v>189</v>
      </c>
    </row>
    <row r="315" spans="2:12" ht="11.25" customHeight="1">
      <c r="B315" s="1510"/>
      <c r="C315" s="1511"/>
      <c r="D315" s="1511"/>
      <c r="E315" s="1506"/>
      <c r="F315" s="1508"/>
      <c r="G315" s="1508"/>
      <c r="H315" s="1511"/>
      <c r="I315" s="1510"/>
      <c r="J315" s="1510"/>
      <c r="K315" s="1511"/>
      <c r="L315" s="1510"/>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3"/>
      <c r="C317" s="306"/>
      <c r="D317" s="306"/>
      <c r="E317" s="306"/>
      <c r="F317" s="306"/>
      <c r="G317" s="306"/>
      <c r="H317" s="306"/>
      <c r="I317" s="306"/>
      <c r="J317" s="306"/>
      <c r="K317" s="306"/>
      <c r="L317" s="528"/>
    </row>
    <row r="318" spans="2:12" ht="14.25">
      <c r="B318" s="534"/>
      <c r="C318" s="1513" t="s">
        <v>190</v>
      </c>
      <c r="D318" s="1513"/>
      <c r="E318" s="1513"/>
      <c r="F318" s="1513"/>
      <c r="G318" s="1513"/>
      <c r="H318" s="1513"/>
      <c r="I318" s="1513"/>
      <c r="J318" s="1513"/>
      <c r="K318" s="1513"/>
      <c r="L318" s="1514"/>
    </row>
    <row r="319" spans="2:12" ht="12.75">
      <c r="B319" s="533"/>
      <c r="C319" s="306"/>
      <c r="D319" s="306"/>
      <c r="E319" s="306"/>
      <c r="F319" s="306"/>
      <c r="G319" s="306"/>
      <c r="H319" s="306"/>
      <c r="I319" s="306"/>
      <c r="J319" s="306"/>
      <c r="K319" s="306"/>
      <c r="L319" s="528"/>
    </row>
    <row r="320" spans="2:12" ht="15">
      <c r="B320" s="535" t="s">
        <v>191</v>
      </c>
      <c r="C320" s="360">
        <v>138506</v>
      </c>
      <c r="D320" s="360">
        <v>6142</v>
      </c>
      <c r="E320" s="360">
        <v>1993</v>
      </c>
      <c r="F320" s="360">
        <v>3884</v>
      </c>
      <c r="G320" s="360">
        <v>265</v>
      </c>
      <c r="H320" s="360">
        <v>132364</v>
      </c>
      <c r="I320" s="360">
        <v>20220</v>
      </c>
      <c r="J320" s="360">
        <v>44455</v>
      </c>
      <c r="K320" s="360">
        <v>67689</v>
      </c>
      <c r="L320" s="360">
        <v>0</v>
      </c>
    </row>
    <row r="321" spans="2:12" ht="15">
      <c r="B321" s="535" t="s">
        <v>192</v>
      </c>
      <c r="C321" s="360">
        <v>138531</v>
      </c>
      <c r="D321" s="360">
        <v>6123</v>
      </c>
      <c r="E321" s="360">
        <v>2793</v>
      </c>
      <c r="F321" s="360">
        <v>2854</v>
      </c>
      <c r="G321" s="360">
        <v>476</v>
      </c>
      <c r="H321" s="360">
        <v>132408</v>
      </c>
      <c r="I321" s="360">
        <v>21889</v>
      </c>
      <c r="J321" s="360">
        <v>43116</v>
      </c>
      <c r="K321" s="360">
        <v>67403</v>
      </c>
      <c r="L321" s="360">
        <v>0</v>
      </c>
    </row>
    <row r="322" spans="2:12" ht="15">
      <c r="B322" s="535" t="s">
        <v>193</v>
      </c>
      <c r="C322" s="360">
        <v>156870</v>
      </c>
      <c r="D322" s="362">
        <v>6984</v>
      </c>
      <c r="E322" s="362">
        <v>3421</v>
      </c>
      <c r="F322" s="362">
        <v>3049</v>
      </c>
      <c r="G322" s="363">
        <v>514</v>
      </c>
      <c r="H322" s="360">
        <v>149886</v>
      </c>
      <c r="I322" s="362">
        <v>23196</v>
      </c>
      <c r="J322" s="362">
        <v>47568</v>
      </c>
      <c r="K322" s="362">
        <v>79122</v>
      </c>
      <c r="L322" s="363">
        <v>0</v>
      </c>
    </row>
    <row r="323" spans="2:12" ht="15">
      <c r="B323" s="535" t="s">
        <v>194</v>
      </c>
      <c r="C323" s="360">
        <v>154419</v>
      </c>
      <c r="D323" s="360">
        <v>6537</v>
      </c>
      <c r="E323" s="365">
        <v>3569</v>
      </c>
      <c r="F323" s="365">
        <v>2677</v>
      </c>
      <c r="G323" s="360">
        <v>291</v>
      </c>
      <c r="H323" s="360">
        <v>147882</v>
      </c>
      <c r="I323" s="360">
        <v>23310</v>
      </c>
      <c r="J323" s="360">
        <v>49649</v>
      </c>
      <c r="K323" s="360">
        <v>74923</v>
      </c>
      <c r="L323" s="360">
        <v>0</v>
      </c>
    </row>
    <row r="324" spans="2:12" ht="15">
      <c r="B324" s="535" t="s">
        <v>195</v>
      </c>
      <c r="C324" s="360">
        <v>139590</v>
      </c>
      <c r="D324" s="529">
        <v>4908</v>
      </c>
      <c r="E324" s="419">
        <v>2031</v>
      </c>
      <c r="F324" s="420">
        <v>2587</v>
      </c>
      <c r="G324" s="420">
        <v>290</v>
      </c>
      <c r="H324" s="529">
        <v>134682</v>
      </c>
      <c r="I324" s="419">
        <v>20098</v>
      </c>
      <c r="J324" s="419">
        <v>41501</v>
      </c>
      <c r="K324" s="420">
        <v>73083</v>
      </c>
      <c r="L324" s="360">
        <v>0</v>
      </c>
    </row>
    <row r="325" spans="2:12" ht="15">
      <c r="B325" s="535" t="s">
        <v>196</v>
      </c>
      <c r="C325" s="360">
        <v>156867</v>
      </c>
      <c r="D325" s="360">
        <v>5722</v>
      </c>
      <c r="E325" s="365">
        <v>2602</v>
      </c>
      <c r="F325" s="365">
        <v>2916</v>
      </c>
      <c r="G325" s="360">
        <v>204</v>
      </c>
      <c r="H325" s="360">
        <v>151145</v>
      </c>
      <c r="I325" s="360">
        <v>25134</v>
      </c>
      <c r="J325" s="360">
        <v>47518</v>
      </c>
      <c r="K325" s="360">
        <v>78493</v>
      </c>
      <c r="L325" s="360">
        <v>0</v>
      </c>
    </row>
    <row r="326" spans="2:12" ht="15">
      <c r="B326" s="535" t="s">
        <v>197</v>
      </c>
      <c r="C326" s="360">
        <v>136558</v>
      </c>
      <c r="D326" s="366">
        <v>4722</v>
      </c>
      <c r="E326" s="362">
        <v>2146</v>
      </c>
      <c r="F326" s="363">
        <v>2356</v>
      </c>
      <c r="G326" s="363">
        <v>220</v>
      </c>
      <c r="H326" s="360">
        <v>131836</v>
      </c>
      <c r="I326" s="362">
        <v>22431</v>
      </c>
      <c r="J326" s="362">
        <v>50040</v>
      </c>
      <c r="K326" s="362">
        <v>59365</v>
      </c>
      <c r="L326" s="363">
        <v>0</v>
      </c>
    </row>
    <row r="327" spans="2:12" ht="15">
      <c r="B327" s="535" t="s">
        <v>198</v>
      </c>
      <c r="C327" s="360">
        <v>149720</v>
      </c>
      <c r="D327" s="366">
        <v>5458</v>
      </c>
      <c r="E327" s="362">
        <v>2439</v>
      </c>
      <c r="F327" s="362">
        <v>2869</v>
      </c>
      <c r="G327" s="363">
        <v>150</v>
      </c>
      <c r="H327" s="360">
        <v>144262</v>
      </c>
      <c r="I327" s="362">
        <v>23092</v>
      </c>
      <c r="J327" s="362">
        <v>51892</v>
      </c>
      <c r="K327" s="362">
        <v>69278</v>
      </c>
      <c r="L327" s="363">
        <v>0</v>
      </c>
    </row>
    <row r="328" spans="2:12" ht="15">
      <c r="B328" s="535" t="s">
        <v>199</v>
      </c>
      <c r="C328" s="360">
        <v>153399</v>
      </c>
      <c r="D328" s="360">
        <v>6080</v>
      </c>
      <c r="E328" s="365">
        <v>2594</v>
      </c>
      <c r="F328" s="365">
        <v>3091</v>
      </c>
      <c r="G328" s="360">
        <v>395</v>
      </c>
      <c r="H328" s="360">
        <v>147319</v>
      </c>
      <c r="I328" s="360">
        <v>23819</v>
      </c>
      <c r="J328" s="360">
        <v>53822</v>
      </c>
      <c r="K328" s="360">
        <v>69678</v>
      </c>
      <c r="L328" s="360">
        <v>0</v>
      </c>
    </row>
    <row r="329" spans="2:12" ht="15">
      <c r="B329" s="536" t="s">
        <v>200</v>
      </c>
      <c r="C329" s="360">
        <v>149250</v>
      </c>
      <c r="D329" s="366">
        <v>6348</v>
      </c>
      <c r="E329" s="362">
        <v>2566</v>
      </c>
      <c r="F329" s="362">
        <v>3493</v>
      </c>
      <c r="G329" s="362">
        <v>289</v>
      </c>
      <c r="H329" s="365">
        <v>142902</v>
      </c>
      <c r="I329" s="362">
        <v>23916</v>
      </c>
      <c r="J329" s="362">
        <v>55460</v>
      </c>
      <c r="K329" s="362">
        <v>63526</v>
      </c>
      <c r="L329" s="363">
        <v>0</v>
      </c>
    </row>
    <row r="330" spans="2:12" ht="15">
      <c r="B330" s="536" t="s">
        <v>201</v>
      </c>
      <c r="C330" s="360">
        <v>152940</v>
      </c>
      <c r="D330" s="362">
        <v>5022</v>
      </c>
      <c r="E330" s="362">
        <v>2012</v>
      </c>
      <c r="F330" s="362">
        <v>2745</v>
      </c>
      <c r="G330" s="362">
        <v>265</v>
      </c>
      <c r="H330" s="362">
        <v>147918</v>
      </c>
      <c r="I330" s="362">
        <v>24712</v>
      </c>
      <c r="J330" s="362">
        <v>54026</v>
      </c>
      <c r="K330" s="362">
        <v>69180</v>
      </c>
      <c r="L330" s="363">
        <v>0</v>
      </c>
    </row>
    <row r="331" spans="2:12" ht="15">
      <c r="B331" s="536" t="s">
        <v>202</v>
      </c>
      <c r="C331" s="360">
        <v>151190</v>
      </c>
      <c r="D331" s="362">
        <v>5689</v>
      </c>
      <c r="E331" s="362">
        <v>2531</v>
      </c>
      <c r="F331" s="362">
        <v>2797</v>
      </c>
      <c r="G331" s="362">
        <v>361</v>
      </c>
      <c r="H331" s="362">
        <v>145501</v>
      </c>
      <c r="I331" s="362">
        <v>23209</v>
      </c>
      <c r="J331" s="362">
        <v>47260</v>
      </c>
      <c r="K331" s="362">
        <v>75032</v>
      </c>
      <c r="L331" s="363">
        <v>0</v>
      </c>
    </row>
    <row r="332" spans="2:12" ht="15">
      <c r="B332" s="537"/>
      <c r="C332" s="365"/>
      <c r="D332" s="365"/>
      <c r="E332" s="365"/>
      <c r="F332" s="365"/>
      <c r="G332" s="365"/>
      <c r="H332" s="365"/>
      <c r="I332" s="365"/>
      <c r="J332" s="365"/>
      <c r="K332" s="365"/>
      <c r="L332" s="360"/>
    </row>
    <row r="333" spans="2:12" ht="12.75">
      <c r="B333" s="538">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4"/>
      <c r="C334" s="373"/>
      <c r="D334" s="373"/>
      <c r="E334" s="373"/>
      <c r="F334" s="373"/>
      <c r="G334" s="373"/>
      <c r="H334" s="373"/>
      <c r="I334" s="373"/>
      <c r="J334" s="373"/>
      <c r="K334" s="373"/>
      <c r="L334" s="530"/>
    </row>
    <row r="335" spans="2:12" ht="12.75">
      <c r="B335" s="534"/>
      <c r="C335" s="1490" t="s">
        <v>215</v>
      </c>
      <c r="D335" s="1490"/>
      <c r="E335" s="1490"/>
      <c r="F335" s="1490"/>
      <c r="G335" s="1490"/>
      <c r="H335" s="1490"/>
      <c r="I335" s="1490"/>
      <c r="J335" s="1490"/>
      <c r="K335" s="1490"/>
      <c r="L335" s="1491"/>
    </row>
    <row r="336" spans="2:12" ht="12.75">
      <c r="B336" s="533"/>
      <c r="C336" s="373"/>
      <c r="D336" s="373"/>
      <c r="E336" s="373"/>
      <c r="F336" s="373"/>
      <c r="G336" s="373"/>
      <c r="H336" s="373"/>
      <c r="I336" s="373"/>
      <c r="J336" s="373"/>
      <c r="K336" s="373"/>
      <c r="L336" s="530"/>
    </row>
    <row r="337" spans="2:12" ht="12.75">
      <c r="B337" s="539" t="s">
        <v>191</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39" t="s">
        <v>192</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39" t="s">
        <v>193</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39" t="s">
        <v>194</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39" t="s">
        <v>195</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39" t="s">
        <v>196</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39" t="s">
        <v>197</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39" t="s">
        <v>198</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39" t="s">
        <v>199</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39" t="s">
        <v>200</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39" t="s">
        <v>201</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39" t="s">
        <v>202</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4"/>
      <c r="C349" s="365"/>
      <c r="D349" s="365"/>
      <c r="E349" s="365"/>
      <c r="F349" s="365"/>
      <c r="G349" s="365"/>
      <c r="H349" s="365"/>
      <c r="I349" s="365"/>
      <c r="J349" s="365"/>
      <c r="K349" s="365"/>
      <c r="L349" s="360"/>
    </row>
    <row r="350" spans="2:12" ht="12.75">
      <c r="B350" s="538">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0"/>
      <c r="C351" s="378"/>
      <c r="D351" s="378"/>
      <c r="E351" s="378"/>
      <c r="F351" s="378"/>
      <c r="G351" s="378"/>
      <c r="H351" s="378"/>
      <c r="I351" s="378"/>
      <c r="J351" s="378"/>
      <c r="K351" s="378"/>
      <c r="L351" s="531"/>
    </row>
    <row r="352" spans="2:12" ht="12.75" customHeight="1">
      <c r="B352" s="1492" t="s">
        <v>179</v>
      </c>
      <c r="C352" s="1494" t="s">
        <v>18</v>
      </c>
      <c r="D352" s="1494" t="s">
        <v>180</v>
      </c>
      <c r="E352" s="1496" t="s">
        <v>181</v>
      </c>
      <c r="F352" s="1497"/>
      <c r="G352" s="1498"/>
      <c r="H352" s="1499" t="s">
        <v>182</v>
      </c>
      <c r="I352" s="1501" t="s">
        <v>183</v>
      </c>
      <c r="J352" s="1502"/>
      <c r="K352" s="1502"/>
      <c r="L352" s="1503"/>
    </row>
    <row r="353" spans="2:12" ht="11.25" customHeight="1">
      <c r="B353" s="1493"/>
      <c r="C353" s="1495"/>
      <c r="D353" s="1495"/>
      <c r="E353" s="1504" t="s">
        <v>220</v>
      </c>
      <c r="F353" s="1507" t="s">
        <v>221</v>
      </c>
      <c r="G353" s="1507" t="s">
        <v>222</v>
      </c>
      <c r="H353" s="1500"/>
      <c r="I353" s="1509" t="s">
        <v>187</v>
      </c>
      <c r="J353" s="1509" t="s">
        <v>20</v>
      </c>
      <c r="K353" s="1494" t="s">
        <v>188</v>
      </c>
      <c r="L353" s="1509" t="s">
        <v>189</v>
      </c>
    </row>
    <row r="354" spans="2:12" ht="11.25" customHeight="1">
      <c r="B354" s="1493"/>
      <c r="C354" s="1495"/>
      <c r="D354" s="1495"/>
      <c r="E354" s="1505"/>
      <c r="F354" s="1512"/>
      <c r="G354" s="1512"/>
      <c r="H354" s="1500"/>
      <c r="I354" s="1510"/>
      <c r="J354" s="1510"/>
      <c r="K354" s="1511"/>
      <c r="L354" s="1510"/>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3"/>
      <c r="C356" s="373"/>
      <c r="D356" s="373"/>
      <c r="E356" s="373"/>
      <c r="F356" s="373"/>
      <c r="G356" s="373"/>
      <c r="H356" s="373"/>
      <c r="I356" s="373"/>
      <c r="J356" s="373"/>
      <c r="K356" s="373"/>
      <c r="L356" s="530"/>
    </row>
    <row r="357" spans="2:12" ht="12.75">
      <c r="B357" s="534"/>
      <c r="C357" s="1490" t="s">
        <v>216</v>
      </c>
      <c r="D357" s="1490"/>
      <c r="E357" s="1490"/>
      <c r="F357" s="1490"/>
      <c r="G357" s="1490"/>
      <c r="H357" s="1490"/>
      <c r="I357" s="1490"/>
      <c r="J357" s="1490"/>
      <c r="K357" s="1490"/>
      <c r="L357" s="1491"/>
    </row>
    <row r="358" spans="2:12" ht="12.75">
      <c r="B358" s="534"/>
      <c r="C358" s="383"/>
      <c r="D358" s="383"/>
      <c r="E358" s="383"/>
      <c r="F358" s="383"/>
      <c r="G358" s="383"/>
      <c r="H358" s="383"/>
      <c r="I358" s="383"/>
      <c r="J358" s="383"/>
      <c r="K358" s="383"/>
      <c r="L358" s="532"/>
    </row>
    <row r="359" spans="2:12" ht="12.75">
      <c r="B359" s="539" t="s">
        <v>191</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39" t="s">
        <v>192</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39" t="s">
        <v>193</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39" t="s">
        <v>194</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39" t="s">
        <v>195</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39" t="s">
        <v>196</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39" t="s">
        <v>197</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39" t="s">
        <v>198</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39" t="s">
        <v>199</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39" t="s">
        <v>200</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39" t="s">
        <v>201</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39" t="s">
        <v>202</v>
      </c>
      <c r="C370" s="360">
        <v>85505479</v>
      </c>
      <c r="D370" s="362">
        <v>488984</v>
      </c>
      <c r="E370" s="362">
        <v>146305</v>
      </c>
      <c r="F370" s="362">
        <v>270173</v>
      </c>
      <c r="G370" s="363">
        <v>72506</v>
      </c>
      <c r="H370" s="385">
        <v>85016495</v>
      </c>
      <c r="I370" s="362">
        <v>11957087</v>
      </c>
      <c r="J370" s="362">
        <v>25826194</v>
      </c>
      <c r="K370" s="362">
        <v>47233214</v>
      </c>
      <c r="L370" s="363"/>
      <c r="P370" s="543"/>
    </row>
    <row r="371" spans="2:16" ht="12.75">
      <c r="B371" s="539"/>
      <c r="C371" s="386"/>
      <c r="D371" s="323"/>
      <c r="E371" s="387"/>
      <c r="F371" s="387"/>
      <c r="G371" s="387"/>
      <c r="H371" s="323"/>
      <c r="I371" s="387"/>
      <c r="J371" s="387"/>
      <c r="K371" s="387"/>
      <c r="L371" s="387"/>
    </row>
    <row r="372" spans="2:16" ht="12.75">
      <c r="B372" s="538">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217</v>
      </c>
      <c r="G375" s="417"/>
      <c r="H375" s="417"/>
      <c r="I375" s="417"/>
      <c r="J375" s="417"/>
      <c r="K375" s="417"/>
      <c r="L375" s="417"/>
    </row>
    <row r="376" spans="2:16" ht="15.75">
      <c r="B376" s="397" t="s">
        <v>191</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192</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193</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194</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195</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196</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197</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198</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199</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200</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201</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202</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229</v>
      </c>
    </row>
    <row r="393" spans="2:12" ht="12.75" customHeight="1">
      <c r="B393" s="1458" t="s">
        <v>179</v>
      </c>
      <c r="C393" s="1448" t="s">
        <v>18</v>
      </c>
      <c r="D393" s="1448" t="s">
        <v>180</v>
      </c>
      <c r="E393" s="1450" t="s">
        <v>181</v>
      </c>
      <c r="F393" s="1451"/>
      <c r="G393" s="1452"/>
      <c r="H393" s="1453" t="s">
        <v>182</v>
      </c>
      <c r="I393" s="1450" t="s">
        <v>183</v>
      </c>
      <c r="J393" s="1451"/>
      <c r="K393" s="1451"/>
      <c r="L393" s="1452"/>
    </row>
    <row r="394" spans="2:12" ht="11.25" customHeight="1">
      <c r="B394" s="1459"/>
      <c r="C394" s="1449"/>
      <c r="D394" s="1449"/>
      <c r="E394" s="1486" t="s">
        <v>220</v>
      </c>
      <c r="F394" s="1488" t="s">
        <v>221</v>
      </c>
      <c r="G394" s="1488" t="s">
        <v>222</v>
      </c>
      <c r="H394" s="1454"/>
      <c r="I394" s="1458" t="s">
        <v>187</v>
      </c>
      <c r="J394" s="1458" t="s">
        <v>20</v>
      </c>
      <c r="K394" s="1448" t="s">
        <v>188</v>
      </c>
      <c r="L394" s="1458" t="s">
        <v>189</v>
      </c>
    </row>
    <row r="395" spans="2:12" ht="11.25" customHeight="1">
      <c r="B395" s="1459"/>
      <c r="C395" s="1449"/>
      <c r="D395" s="1449"/>
      <c r="E395" s="1487"/>
      <c r="F395" s="1489"/>
      <c r="G395" s="1489"/>
      <c r="H395" s="1454"/>
      <c r="I395" s="1459"/>
      <c r="J395" s="1459"/>
      <c r="K395" s="1449"/>
      <c r="L395" s="1460"/>
    </row>
    <row r="396" spans="2:12" ht="12.75">
      <c r="B396" s="498">
        <v>0</v>
      </c>
      <c r="C396" s="497">
        <v>1</v>
      </c>
      <c r="D396" s="497">
        <v>2</v>
      </c>
      <c r="E396" s="498">
        <v>3</v>
      </c>
      <c r="F396" s="498">
        <v>4</v>
      </c>
      <c r="G396" s="497">
        <v>5</v>
      </c>
      <c r="H396" s="497">
        <v>6</v>
      </c>
      <c r="I396" s="497">
        <v>7</v>
      </c>
      <c r="J396" s="497">
        <v>8</v>
      </c>
      <c r="K396" s="499">
        <v>9</v>
      </c>
      <c r="L396" s="497">
        <v>10</v>
      </c>
    </row>
    <row r="397" spans="2:12" ht="12.75">
      <c r="B397" s="520"/>
      <c r="C397" s="500"/>
      <c r="D397" s="500"/>
      <c r="E397" s="500"/>
      <c r="F397" s="500"/>
      <c r="G397" s="500"/>
      <c r="H397" s="500"/>
      <c r="I397" s="500"/>
      <c r="J397" s="500"/>
      <c r="K397" s="500"/>
      <c r="L397" s="525"/>
    </row>
    <row r="398" spans="2:12" ht="14.25">
      <c r="B398" s="521"/>
      <c r="C398" s="1444" t="s">
        <v>190</v>
      </c>
      <c r="D398" s="1444"/>
      <c r="E398" s="1444"/>
      <c r="F398" s="1444"/>
      <c r="G398" s="1444"/>
      <c r="H398" s="1444"/>
      <c r="I398" s="1444"/>
      <c r="J398" s="1444"/>
      <c r="K398" s="1444"/>
      <c r="L398" s="1483"/>
    </row>
    <row r="399" spans="2:12" ht="12.75">
      <c r="B399" s="520"/>
      <c r="C399" s="500"/>
      <c r="D399" s="500"/>
      <c r="E399" s="500"/>
      <c r="F399" s="500"/>
      <c r="G399" s="500"/>
      <c r="H399" s="500"/>
      <c r="I399" s="500"/>
      <c r="J399" s="500"/>
      <c r="K399" s="500"/>
      <c r="L399" s="525"/>
    </row>
    <row r="400" spans="2:12" ht="12.75">
      <c r="B400" s="522" t="s">
        <v>191</v>
      </c>
      <c r="C400" s="501">
        <f t="shared" ref="C400:C406" si="10">SUM(D400+H400)</f>
        <v>142019</v>
      </c>
      <c r="D400" s="501">
        <v>5112</v>
      </c>
      <c r="E400" s="501">
        <v>2410</v>
      </c>
      <c r="F400" s="501">
        <v>2274</v>
      </c>
      <c r="G400" s="501">
        <v>428</v>
      </c>
      <c r="H400" s="501">
        <v>136907</v>
      </c>
      <c r="I400" s="501">
        <v>21885</v>
      </c>
      <c r="J400" s="501">
        <v>43909</v>
      </c>
      <c r="K400" s="501">
        <v>71113</v>
      </c>
      <c r="L400" s="504">
        <v>0</v>
      </c>
    </row>
    <row r="401" spans="2:12" ht="12.75">
      <c r="B401" s="522" t="s">
        <v>192</v>
      </c>
      <c r="C401" s="501">
        <f t="shared" si="10"/>
        <v>137800</v>
      </c>
      <c r="D401" s="501">
        <v>4709</v>
      </c>
      <c r="E401" s="501">
        <v>2035</v>
      </c>
      <c r="F401" s="501">
        <v>2318</v>
      </c>
      <c r="G401" s="501">
        <v>356</v>
      </c>
      <c r="H401" s="501">
        <v>133091</v>
      </c>
      <c r="I401" s="501">
        <v>22712</v>
      </c>
      <c r="J401" s="501">
        <v>41741</v>
      </c>
      <c r="K401" s="501">
        <v>68638</v>
      </c>
      <c r="L401" s="504">
        <v>0</v>
      </c>
    </row>
    <row r="402" spans="2:12" ht="12.75">
      <c r="B402" s="522" t="s">
        <v>193</v>
      </c>
      <c r="C402" s="501">
        <f t="shared" si="10"/>
        <v>169805</v>
      </c>
      <c r="D402" s="502">
        <v>5406</v>
      </c>
      <c r="E402" s="502">
        <v>2609</v>
      </c>
      <c r="F402" s="502">
        <v>2592</v>
      </c>
      <c r="G402" s="503">
        <v>205</v>
      </c>
      <c r="H402" s="501">
        <v>164399</v>
      </c>
      <c r="I402" s="502">
        <v>28402</v>
      </c>
      <c r="J402" s="502">
        <v>50847</v>
      </c>
      <c r="K402" s="502">
        <v>85150</v>
      </c>
      <c r="L402" s="503">
        <v>0</v>
      </c>
    </row>
    <row r="403" spans="2:12" ht="12.75">
      <c r="B403" s="522" t="s">
        <v>194</v>
      </c>
      <c r="C403" s="501">
        <f t="shared" si="10"/>
        <v>143826</v>
      </c>
      <c r="D403" s="501">
        <v>5957</v>
      </c>
      <c r="E403" s="504">
        <v>3079</v>
      </c>
      <c r="F403" s="504">
        <v>2627</v>
      </c>
      <c r="G403" s="501">
        <v>251</v>
      </c>
      <c r="H403" s="501">
        <v>137869</v>
      </c>
      <c r="I403" s="501">
        <v>21774</v>
      </c>
      <c r="J403" s="501">
        <v>43335</v>
      </c>
      <c r="K403" s="501">
        <v>72760</v>
      </c>
      <c r="L403" s="504">
        <v>0</v>
      </c>
    </row>
    <row r="404" spans="2:12" ht="12.75">
      <c r="B404" s="522" t="s">
        <v>195</v>
      </c>
      <c r="C404" s="501">
        <f t="shared" si="10"/>
        <v>157519</v>
      </c>
      <c r="D404" s="526">
        <v>4757</v>
      </c>
      <c r="E404" s="477">
        <v>2322</v>
      </c>
      <c r="F404" s="479">
        <v>2142</v>
      </c>
      <c r="G404" s="479">
        <v>293</v>
      </c>
      <c r="H404" s="526">
        <v>152762</v>
      </c>
      <c r="I404" s="477">
        <v>24428</v>
      </c>
      <c r="J404" s="477">
        <v>42846</v>
      </c>
      <c r="K404" s="479">
        <v>85488</v>
      </c>
      <c r="L404" s="504">
        <v>0</v>
      </c>
    </row>
    <row r="405" spans="2:12" ht="12.75">
      <c r="B405" s="522" t="s">
        <v>196</v>
      </c>
      <c r="C405" s="501">
        <f t="shared" si="10"/>
        <v>167380</v>
      </c>
      <c r="D405" s="501">
        <v>5640</v>
      </c>
      <c r="E405" s="504">
        <v>2230</v>
      </c>
      <c r="F405" s="504">
        <v>3183</v>
      </c>
      <c r="G405" s="501">
        <v>227</v>
      </c>
      <c r="H405" s="501">
        <v>161740</v>
      </c>
      <c r="I405" s="501">
        <v>29820</v>
      </c>
      <c r="J405" s="501">
        <v>51196</v>
      </c>
      <c r="K405" s="501">
        <v>80724</v>
      </c>
      <c r="L405" s="504">
        <v>0</v>
      </c>
    </row>
    <row r="406" spans="2:12" ht="12.75">
      <c r="B406" s="522" t="s">
        <v>197</v>
      </c>
      <c r="C406" s="501">
        <f t="shared" si="10"/>
        <v>171735</v>
      </c>
      <c r="D406" s="527">
        <v>5424</v>
      </c>
      <c r="E406" s="502">
        <v>2254</v>
      </c>
      <c r="F406" s="503">
        <v>2901</v>
      </c>
      <c r="G406" s="503">
        <v>269</v>
      </c>
      <c r="H406" s="501">
        <v>166311</v>
      </c>
      <c r="I406" s="502">
        <v>29103</v>
      </c>
      <c r="J406" s="502">
        <v>53333</v>
      </c>
      <c r="K406" s="502">
        <v>83875</v>
      </c>
      <c r="L406" s="503">
        <v>0</v>
      </c>
    </row>
    <row r="407" spans="2:12" ht="12.75">
      <c r="B407" s="522" t="s">
        <v>198</v>
      </c>
      <c r="C407" s="501">
        <v>169404</v>
      </c>
      <c r="D407" s="527">
        <v>5064</v>
      </c>
      <c r="E407" s="502">
        <v>2316</v>
      </c>
      <c r="F407" s="502">
        <v>2611</v>
      </c>
      <c r="G407" s="503">
        <v>137</v>
      </c>
      <c r="H407" s="501">
        <v>164340</v>
      </c>
      <c r="I407" s="502">
        <v>25228</v>
      </c>
      <c r="J407" s="502">
        <v>52498</v>
      </c>
      <c r="K407" s="502">
        <v>86614</v>
      </c>
      <c r="L407" s="503">
        <v>0</v>
      </c>
    </row>
    <row r="408" spans="2:12" ht="12.75">
      <c r="B408" s="522" t="s">
        <v>199</v>
      </c>
      <c r="C408" s="501">
        <v>172982</v>
      </c>
      <c r="D408" s="501">
        <v>6274</v>
      </c>
      <c r="E408" s="504">
        <v>2518</v>
      </c>
      <c r="F408" s="504">
        <v>3121</v>
      </c>
      <c r="G408" s="501">
        <v>635</v>
      </c>
      <c r="H408" s="501">
        <v>166708</v>
      </c>
      <c r="I408" s="501">
        <v>26444</v>
      </c>
      <c r="J408" s="501">
        <v>56017</v>
      </c>
      <c r="K408" s="501">
        <v>84247</v>
      </c>
      <c r="L408" s="504">
        <v>0</v>
      </c>
    </row>
    <row r="409" spans="2:12" ht="12.75">
      <c r="B409" s="522" t="s">
        <v>200</v>
      </c>
      <c r="C409" s="501">
        <v>178724</v>
      </c>
      <c r="D409" s="527">
        <v>5649</v>
      </c>
      <c r="E409" s="502">
        <v>2339</v>
      </c>
      <c r="F409" s="502">
        <v>2939</v>
      </c>
      <c r="G409" s="502">
        <v>371</v>
      </c>
      <c r="H409" s="504">
        <v>173075</v>
      </c>
      <c r="I409" s="502">
        <v>27983</v>
      </c>
      <c r="J409" s="502">
        <v>60272</v>
      </c>
      <c r="K409" s="502">
        <v>84820</v>
      </c>
      <c r="L409" s="503">
        <v>0</v>
      </c>
    </row>
    <row r="410" spans="2:12" ht="12.75">
      <c r="B410" s="522" t="s">
        <v>201</v>
      </c>
      <c r="C410" s="501">
        <f>SUM(D410+H410)</f>
        <v>169376</v>
      </c>
      <c r="D410" s="502">
        <v>4663</v>
      </c>
      <c r="E410" s="502">
        <v>2074</v>
      </c>
      <c r="F410" s="502">
        <v>2336</v>
      </c>
      <c r="G410" s="502">
        <v>253</v>
      </c>
      <c r="H410" s="502">
        <v>164713</v>
      </c>
      <c r="I410" s="502">
        <v>26084</v>
      </c>
      <c r="J410" s="502">
        <v>57837</v>
      </c>
      <c r="K410" s="502">
        <v>80792</v>
      </c>
      <c r="L410" s="502">
        <v>0</v>
      </c>
    </row>
    <row r="411" spans="2:12" ht="12.75">
      <c r="B411" s="522" t="s">
        <v>202</v>
      </c>
      <c r="C411" s="501">
        <f>SUM(D411+H411)</f>
        <v>152498</v>
      </c>
      <c r="D411" s="502">
        <v>5089</v>
      </c>
      <c r="E411" s="502">
        <v>2321</v>
      </c>
      <c r="F411" s="502">
        <v>2452</v>
      </c>
      <c r="G411" s="502">
        <v>316</v>
      </c>
      <c r="H411" s="502">
        <v>147409</v>
      </c>
      <c r="I411" s="502">
        <v>22785</v>
      </c>
      <c r="J411" s="502">
        <v>48292</v>
      </c>
      <c r="K411" s="502">
        <v>76332</v>
      </c>
      <c r="L411" s="502">
        <v>0</v>
      </c>
    </row>
    <row r="412" spans="2:12" ht="15">
      <c r="B412" s="524"/>
      <c r="C412" s="504"/>
      <c r="D412" s="504"/>
      <c r="E412" s="504"/>
      <c r="F412" s="504"/>
      <c r="G412" s="504"/>
      <c r="H412" s="504"/>
      <c r="I412" s="504"/>
      <c r="J412" s="504"/>
      <c r="K412" s="504"/>
      <c r="L412" s="517"/>
    </row>
    <row r="413" spans="2:12" ht="12.75">
      <c r="B413" s="523">
        <v>2017</v>
      </c>
      <c r="C413" s="505">
        <f t="shared" ref="C413:K413" si="11">SUM(C400:C411)</f>
        <v>1933068</v>
      </c>
      <c r="D413" s="505">
        <f>SUM(D400:D411)</f>
        <v>63744</v>
      </c>
      <c r="E413" s="505">
        <f t="shared" si="11"/>
        <v>28507</v>
      </c>
      <c r="F413" s="505">
        <f t="shared" si="11"/>
        <v>31496</v>
      </c>
      <c r="G413" s="505">
        <f>SUM(G400:G411)</f>
        <v>3741</v>
      </c>
      <c r="H413" s="505">
        <f t="shared" si="11"/>
        <v>1869324</v>
      </c>
      <c r="I413" s="505">
        <f t="shared" si="11"/>
        <v>306648</v>
      </c>
      <c r="J413" s="505">
        <f t="shared" si="11"/>
        <v>602123</v>
      </c>
      <c r="K413" s="505">
        <f t="shared" si="11"/>
        <v>960553</v>
      </c>
      <c r="L413" s="505">
        <f>SUM(L400:L411)</f>
        <v>0</v>
      </c>
    </row>
    <row r="414" spans="2:12" ht="12.75">
      <c r="B414" s="521"/>
      <c r="C414" s="506"/>
      <c r="D414" s="506"/>
      <c r="E414" s="506"/>
      <c r="F414" s="506"/>
      <c r="G414" s="506"/>
      <c r="H414" s="506"/>
      <c r="I414" s="506"/>
      <c r="J414" s="506"/>
      <c r="K414" s="506"/>
      <c r="L414" s="518"/>
    </row>
    <row r="415" spans="2:12" ht="12.75">
      <c r="B415" s="521"/>
      <c r="C415" s="1442" t="s">
        <v>215</v>
      </c>
      <c r="D415" s="1442"/>
      <c r="E415" s="1442"/>
      <c r="F415" s="1442"/>
      <c r="G415" s="1442"/>
      <c r="H415" s="1442"/>
      <c r="I415" s="1442"/>
      <c r="J415" s="1442"/>
      <c r="K415" s="1442"/>
      <c r="L415" s="1482"/>
    </row>
    <row r="416" spans="2:12" ht="12.75">
      <c r="B416" s="520"/>
      <c r="C416" s="506"/>
      <c r="D416" s="506"/>
      <c r="E416" s="506"/>
      <c r="F416" s="506"/>
      <c r="G416" s="506"/>
      <c r="H416" s="506"/>
      <c r="I416" s="506"/>
      <c r="J416" s="506"/>
      <c r="K416" s="506"/>
      <c r="L416" s="518"/>
    </row>
    <row r="417" spans="2:12" ht="12.75">
      <c r="B417" s="522" t="s">
        <v>191</v>
      </c>
      <c r="C417" s="501">
        <f t="shared" ref="C417:C423" si="12">SUM(D417+H417)</f>
        <v>41284749</v>
      </c>
      <c r="D417" s="501">
        <v>258614</v>
      </c>
      <c r="E417" s="501">
        <v>82064</v>
      </c>
      <c r="F417" s="501">
        <v>124018</v>
      </c>
      <c r="G417" s="501">
        <v>52532</v>
      </c>
      <c r="H417" s="501">
        <v>41026135</v>
      </c>
      <c r="I417" s="501">
        <v>5754367</v>
      </c>
      <c r="J417" s="501">
        <v>11777688</v>
      </c>
      <c r="K417" s="501">
        <v>23494080</v>
      </c>
      <c r="L417" s="501">
        <v>0</v>
      </c>
    </row>
    <row r="418" spans="2:12" ht="12.75">
      <c r="B418" s="522" t="s">
        <v>192</v>
      </c>
      <c r="C418" s="501">
        <f t="shared" si="12"/>
        <v>39885929</v>
      </c>
      <c r="D418" s="501">
        <v>248053</v>
      </c>
      <c r="E418" s="501">
        <v>69467</v>
      </c>
      <c r="F418" s="501">
        <v>130095</v>
      </c>
      <c r="G418" s="501">
        <v>48491</v>
      </c>
      <c r="H418" s="501">
        <v>39637876</v>
      </c>
      <c r="I418" s="501">
        <v>5869144</v>
      </c>
      <c r="J418" s="501">
        <v>11348293</v>
      </c>
      <c r="K418" s="501">
        <v>22420439</v>
      </c>
      <c r="L418" s="501">
        <v>0</v>
      </c>
    </row>
    <row r="419" spans="2:12" ht="12.75">
      <c r="B419" s="522" t="s">
        <v>193</v>
      </c>
      <c r="C419" s="501">
        <f t="shared" si="12"/>
        <v>49565417</v>
      </c>
      <c r="D419" s="502">
        <v>279950</v>
      </c>
      <c r="E419" s="502">
        <v>90328</v>
      </c>
      <c r="F419" s="502">
        <v>159641</v>
      </c>
      <c r="G419" s="503">
        <v>29981</v>
      </c>
      <c r="H419" s="501">
        <v>49285467</v>
      </c>
      <c r="I419" s="502">
        <v>7544830</v>
      </c>
      <c r="J419" s="502">
        <v>13676720</v>
      </c>
      <c r="K419" s="502">
        <v>28063917</v>
      </c>
      <c r="L419" s="503">
        <v>0</v>
      </c>
    </row>
    <row r="420" spans="2:12" ht="12.75">
      <c r="B420" s="522" t="s">
        <v>194</v>
      </c>
      <c r="C420" s="501">
        <f t="shared" si="12"/>
        <v>41822512</v>
      </c>
      <c r="D420" s="501">
        <v>297950</v>
      </c>
      <c r="E420" s="504">
        <v>106177</v>
      </c>
      <c r="F420" s="504">
        <v>154822</v>
      </c>
      <c r="G420" s="501">
        <v>36951</v>
      </c>
      <c r="H420" s="501">
        <v>41524562</v>
      </c>
      <c r="I420" s="501">
        <v>5781070</v>
      </c>
      <c r="J420" s="501">
        <v>11588848</v>
      </c>
      <c r="K420" s="501">
        <v>24154644</v>
      </c>
      <c r="L420" s="501">
        <v>0</v>
      </c>
    </row>
    <row r="421" spans="2:12" ht="12.75">
      <c r="B421" s="522" t="s">
        <v>195</v>
      </c>
      <c r="C421" s="501">
        <f t="shared" si="12"/>
        <v>47073682</v>
      </c>
      <c r="D421" s="477">
        <v>258829</v>
      </c>
      <c r="E421" s="477">
        <v>84615</v>
      </c>
      <c r="F421" s="477">
        <v>129240</v>
      </c>
      <c r="G421" s="477">
        <v>44974</v>
      </c>
      <c r="H421" s="477">
        <v>46814853</v>
      </c>
      <c r="I421" s="477">
        <v>6502594</v>
      </c>
      <c r="J421" s="477">
        <v>11727296</v>
      </c>
      <c r="K421" s="477">
        <v>28584963</v>
      </c>
      <c r="L421" s="501">
        <v>0</v>
      </c>
    </row>
    <row r="422" spans="2:12" ht="12.75">
      <c r="B422" s="522" t="s">
        <v>196</v>
      </c>
      <c r="C422" s="501">
        <f t="shared" si="12"/>
        <v>48420690</v>
      </c>
      <c r="D422" s="501">
        <v>290566</v>
      </c>
      <c r="E422" s="504">
        <v>79673</v>
      </c>
      <c r="F422" s="504">
        <v>178876</v>
      </c>
      <c r="G422" s="501">
        <v>32017</v>
      </c>
      <c r="H422" s="501">
        <v>48130124</v>
      </c>
      <c r="I422" s="501">
        <v>7982252</v>
      </c>
      <c r="J422" s="501">
        <v>13825867</v>
      </c>
      <c r="K422" s="501">
        <v>26322005</v>
      </c>
      <c r="L422" s="501">
        <v>0</v>
      </c>
    </row>
    <row r="423" spans="2:12" ht="12.75">
      <c r="B423" s="522" t="s">
        <v>197</v>
      </c>
      <c r="C423" s="501">
        <f t="shared" si="12"/>
        <v>49583982</v>
      </c>
      <c r="D423" s="502">
        <v>288103</v>
      </c>
      <c r="E423" s="502">
        <v>81207</v>
      </c>
      <c r="F423" s="502">
        <v>167580</v>
      </c>
      <c r="G423" s="503">
        <v>39316</v>
      </c>
      <c r="H423" s="501">
        <v>49295879</v>
      </c>
      <c r="I423" s="502">
        <v>7692900</v>
      </c>
      <c r="J423" s="502">
        <v>14162171</v>
      </c>
      <c r="K423" s="502">
        <v>27440808</v>
      </c>
      <c r="L423" s="503">
        <v>0</v>
      </c>
    </row>
    <row r="424" spans="2:12" ht="12.75">
      <c r="B424" s="522" t="s">
        <v>198</v>
      </c>
      <c r="C424" s="501">
        <v>49308554</v>
      </c>
      <c r="D424" s="502">
        <v>248689</v>
      </c>
      <c r="E424" s="502">
        <v>84427</v>
      </c>
      <c r="F424" s="502">
        <v>146773</v>
      </c>
      <c r="G424" s="503">
        <v>17489</v>
      </c>
      <c r="H424" s="501">
        <v>49059865</v>
      </c>
      <c r="I424" s="502">
        <v>6595512</v>
      </c>
      <c r="J424" s="502">
        <v>13787237</v>
      </c>
      <c r="K424" s="502">
        <v>28677116</v>
      </c>
      <c r="L424" s="503">
        <v>0</v>
      </c>
    </row>
    <row r="425" spans="2:12" ht="12.75">
      <c r="B425" s="522" t="s">
        <v>199</v>
      </c>
      <c r="C425" s="501">
        <v>49438456</v>
      </c>
      <c r="D425" s="502">
        <v>345800</v>
      </c>
      <c r="E425" s="502">
        <v>89061</v>
      </c>
      <c r="F425" s="502">
        <v>167893</v>
      </c>
      <c r="G425" s="503">
        <v>88846</v>
      </c>
      <c r="H425" s="501">
        <v>49092656</v>
      </c>
      <c r="I425" s="502">
        <v>6815830</v>
      </c>
      <c r="J425" s="502">
        <v>14849864</v>
      </c>
      <c r="K425" s="502">
        <v>27426962</v>
      </c>
      <c r="L425" s="503">
        <v>0</v>
      </c>
    </row>
    <row r="426" spans="2:12" ht="12.75">
      <c r="B426" s="522" t="s">
        <v>200</v>
      </c>
      <c r="C426" s="501">
        <v>50346027</v>
      </c>
      <c r="D426" s="502">
        <v>295352</v>
      </c>
      <c r="E426" s="502">
        <v>84726</v>
      </c>
      <c r="F426" s="502">
        <v>167445</v>
      </c>
      <c r="G426" s="502">
        <v>43181</v>
      </c>
      <c r="H426" s="504">
        <v>50050675</v>
      </c>
      <c r="I426" s="502">
        <v>7132124</v>
      </c>
      <c r="J426" s="502">
        <v>15718038</v>
      </c>
      <c r="K426" s="502">
        <v>27200513</v>
      </c>
      <c r="L426" s="503">
        <v>0</v>
      </c>
    </row>
    <row r="427" spans="2:12" ht="12.75">
      <c r="B427" s="522" t="s">
        <v>201</v>
      </c>
      <c r="C427" s="501">
        <f>SUM(D427+H427)</f>
        <v>48798626</v>
      </c>
      <c r="D427" s="502">
        <v>261198</v>
      </c>
      <c r="E427" s="502">
        <v>70669</v>
      </c>
      <c r="F427" s="502">
        <v>148982</v>
      </c>
      <c r="G427" s="502">
        <v>41547</v>
      </c>
      <c r="H427" s="502">
        <v>48537428</v>
      </c>
      <c r="I427" s="502">
        <v>6751971</v>
      </c>
      <c r="J427" s="502">
        <v>15640889</v>
      </c>
      <c r="K427" s="502">
        <v>26144568</v>
      </c>
      <c r="L427" s="502">
        <v>0</v>
      </c>
    </row>
    <row r="428" spans="2:12" ht="12.75">
      <c r="B428" s="522" t="s">
        <v>202</v>
      </c>
      <c r="C428" s="501">
        <f>SUM(D428+H428)</f>
        <v>43494618</v>
      </c>
      <c r="D428" s="502">
        <v>256297</v>
      </c>
      <c r="E428" s="502">
        <v>77163</v>
      </c>
      <c r="F428" s="502">
        <v>143113</v>
      </c>
      <c r="G428" s="502">
        <v>36021</v>
      </c>
      <c r="H428" s="502">
        <v>43238321</v>
      </c>
      <c r="I428" s="502">
        <v>5912817</v>
      </c>
      <c r="J428" s="502">
        <v>12978598</v>
      </c>
      <c r="K428" s="502">
        <v>24346906</v>
      </c>
      <c r="L428" s="502">
        <v>0</v>
      </c>
    </row>
    <row r="429" spans="2:12" ht="12.75">
      <c r="B429" s="521"/>
      <c r="C429" s="504"/>
      <c r="D429" s="504"/>
      <c r="E429" s="504"/>
      <c r="F429" s="504"/>
      <c r="G429" s="504"/>
      <c r="H429" s="504"/>
      <c r="I429" s="504"/>
      <c r="J429" s="504"/>
      <c r="K429" s="504"/>
      <c r="L429" s="501"/>
    </row>
    <row r="430" spans="2:12" ht="12.75">
      <c r="B430" s="523">
        <v>2017</v>
      </c>
      <c r="C430" s="505">
        <f t="shared" ref="C430:L430" si="13">SUM(C417:C428)</f>
        <v>559023242</v>
      </c>
      <c r="D430" s="505">
        <f t="shared" si="13"/>
        <v>3329401</v>
      </c>
      <c r="E430" s="505">
        <f t="shared" si="13"/>
        <v>999577</v>
      </c>
      <c r="F430" s="505">
        <f t="shared" si="13"/>
        <v>1818478</v>
      </c>
      <c r="G430" s="505">
        <f t="shared" si="13"/>
        <v>511346</v>
      </c>
      <c r="H430" s="505">
        <f t="shared" si="13"/>
        <v>555693841</v>
      </c>
      <c r="I430" s="505">
        <f t="shared" si="13"/>
        <v>80335411</v>
      </c>
      <c r="J430" s="505">
        <f t="shared" si="13"/>
        <v>161081509</v>
      </c>
      <c r="K430" s="505">
        <f t="shared" si="13"/>
        <v>314276921</v>
      </c>
      <c r="L430" s="505">
        <f t="shared" si="13"/>
        <v>0</v>
      </c>
    </row>
    <row r="431" spans="2:12" ht="12.75">
      <c r="B431" s="507"/>
      <c r="C431" s="508"/>
      <c r="D431" s="508"/>
      <c r="E431" s="508"/>
      <c r="F431" s="508"/>
      <c r="G431" s="508"/>
      <c r="H431" s="508"/>
      <c r="I431" s="508"/>
      <c r="J431" s="508"/>
      <c r="K431" s="508"/>
      <c r="L431" s="508"/>
    </row>
    <row r="432" spans="2:12" ht="12.75" customHeight="1">
      <c r="B432" s="1484" t="s">
        <v>179</v>
      </c>
      <c r="C432" s="1448" t="s">
        <v>18</v>
      </c>
      <c r="D432" s="1448" t="s">
        <v>180</v>
      </c>
      <c r="E432" s="1450" t="s">
        <v>181</v>
      </c>
      <c r="F432" s="1451"/>
      <c r="G432" s="1452"/>
      <c r="H432" s="1453" t="s">
        <v>182</v>
      </c>
      <c r="I432" s="1455" t="s">
        <v>183</v>
      </c>
      <c r="J432" s="1456"/>
      <c r="K432" s="1456"/>
      <c r="L432" s="1480"/>
    </row>
    <row r="433" spans="2:12" ht="11.25" customHeight="1">
      <c r="B433" s="1485"/>
      <c r="C433" s="1449"/>
      <c r="D433" s="1449"/>
      <c r="E433" s="1486" t="s">
        <v>220</v>
      </c>
      <c r="F433" s="1488" t="s">
        <v>221</v>
      </c>
      <c r="G433" s="1488" t="s">
        <v>222</v>
      </c>
      <c r="H433" s="1454"/>
      <c r="I433" s="1458" t="s">
        <v>187</v>
      </c>
      <c r="J433" s="1458" t="s">
        <v>20</v>
      </c>
      <c r="K433" s="1448" t="s">
        <v>188</v>
      </c>
      <c r="L433" s="1458" t="s">
        <v>189</v>
      </c>
    </row>
    <row r="434" spans="2:12" ht="11.25" customHeight="1">
      <c r="B434" s="1485"/>
      <c r="C434" s="1449"/>
      <c r="D434" s="1449"/>
      <c r="E434" s="1487"/>
      <c r="F434" s="1489"/>
      <c r="G434" s="1489"/>
      <c r="H434" s="1454"/>
      <c r="I434" s="1460"/>
      <c r="J434" s="1460"/>
      <c r="K434" s="1479"/>
      <c r="L434" s="1460"/>
    </row>
    <row r="435" spans="2:12" ht="12.75">
      <c r="B435" s="498">
        <v>0</v>
      </c>
      <c r="C435" s="509">
        <v>1</v>
      </c>
      <c r="D435" s="509">
        <v>2</v>
      </c>
      <c r="E435" s="510">
        <v>3</v>
      </c>
      <c r="F435" s="510">
        <v>4</v>
      </c>
      <c r="G435" s="509">
        <v>5</v>
      </c>
      <c r="H435" s="509">
        <v>6</v>
      </c>
      <c r="I435" s="509">
        <v>7</v>
      </c>
      <c r="J435" s="509">
        <v>8</v>
      </c>
      <c r="K435" s="509">
        <v>9</v>
      </c>
      <c r="L435" s="509">
        <v>10</v>
      </c>
    </row>
    <row r="436" spans="2:12" ht="12.75">
      <c r="B436" s="520"/>
      <c r="C436" s="506"/>
      <c r="D436" s="506"/>
      <c r="E436" s="506"/>
      <c r="F436" s="506"/>
      <c r="G436" s="506"/>
      <c r="H436" s="506"/>
      <c r="I436" s="506"/>
      <c r="J436" s="506"/>
      <c r="K436" s="506"/>
      <c r="L436" s="518"/>
    </row>
    <row r="437" spans="2:12" ht="12.75">
      <c r="B437" s="521"/>
      <c r="C437" s="1442" t="s">
        <v>216</v>
      </c>
      <c r="D437" s="1442"/>
      <c r="E437" s="1442"/>
      <c r="F437" s="1442"/>
      <c r="G437" s="1442"/>
      <c r="H437" s="1442"/>
      <c r="I437" s="1442"/>
      <c r="J437" s="1442"/>
      <c r="K437" s="1442"/>
      <c r="L437" s="1482"/>
    </row>
    <row r="438" spans="2:12" ht="12.75">
      <c r="B438" s="521"/>
      <c r="C438" s="511"/>
      <c r="D438" s="511"/>
      <c r="E438" s="511"/>
      <c r="F438" s="511"/>
      <c r="G438" s="511"/>
      <c r="H438" s="511"/>
      <c r="I438" s="511"/>
      <c r="J438" s="511"/>
      <c r="K438" s="511"/>
      <c r="L438" s="519"/>
    </row>
    <row r="439" spans="2:12" ht="12.75">
      <c r="B439" s="522" t="s">
        <v>191</v>
      </c>
      <c r="C439" s="501">
        <f t="shared" ref="C439:C445" si="14">SUM(D439+H439)</f>
        <v>82047763</v>
      </c>
      <c r="D439" s="501">
        <v>445114</v>
      </c>
      <c r="E439" s="501">
        <v>144107</v>
      </c>
      <c r="F439" s="501">
        <v>212420</v>
      </c>
      <c r="G439" s="501">
        <v>88587</v>
      </c>
      <c r="H439" s="501">
        <v>81602649</v>
      </c>
      <c r="I439" s="501">
        <v>11433324</v>
      </c>
      <c r="J439" s="501">
        <v>24279425</v>
      </c>
      <c r="K439" s="501">
        <v>45889900</v>
      </c>
      <c r="L439" s="501">
        <v>0</v>
      </c>
    </row>
    <row r="440" spans="2:12" ht="12.75">
      <c r="B440" s="522" t="s">
        <v>192</v>
      </c>
      <c r="C440" s="501">
        <f t="shared" si="14"/>
        <v>79287813</v>
      </c>
      <c r="D440" s="501">
        <v>431200</v>
      </c>
      <c r="E440" s="501">
        <v>121487</v>
      </c>
      <c r="F440" s="501">
        <v>225727</v>
      </c>
      <c r="G440" s="501">
        <v>83986</v>
      </c>
      <c r="H440" s="501">
        <v>78856613</v>
      </c>
      <c r="I440" s="501">
        <v>11712359</v>
      </c>
      <c r="J440" s="501">
        <v>23159515</v>
      </c>
      <c r="K440" s="501">
        <v>43984739</v>
      </c>
      <c r="L440" s="501">
        <v>0</v>
      </c>
    </row>
    <row r="441" spans="2:12" ht="12.75">
      <c r="B441" s="522" t="s">
        <v>193</v>
      </c>
      <c r="C441" s="501">
        <f t="shared" si="14"/>
        <v>98808454</v>
      </c>
      <c r="D441" s="502">
        <v>475895</v>
      </c>
      <c r="E441" s="502">
        <v>153902</v>
      </c>
      <c r="F441" s="502">
        <v>271849</v>
      </c>
      <c r="G441" s="503">
        <v>50144</v>
      </c>
      <c r="H441" s="501">
        <v>98332559</v>
      </c>
      <c r="I441" s="502">
        <v>15012576</v>
      </c>
      <c r="J441" s="502">
        <v>28202934</v>
      </c>
      <c r="K441" s="502">
        <v>55117049</v>
      </c>
      <c r="L441" s="503">
        <v>0</v>
      </c>
    </row>
    <row r="442" spans="2:12" ht="12.75">
      <c r="B442" s="522" t="s">
        <v>194</v>
      </c>
      <c r="C442" s="501">
        <f t="shared" si="14"/>
        <v>83378440</v>
      </c>
      <c r="D442" s="501">
        <v>506953</v>
      </c>
      <c r="E442" s="504">
        <v>180973</v>
      </c>
      <c r="F442" s="504">
        <v>263009</v>
      </c>
      <c r="G442" s="504">
        <v>62971</v>
      </c>
      <c r="H442" s="501">
        <v>82871487</v>
      </c>
      <c r="I442" s="504">
        <v>11495417</v>
      </c>
      <c r="J442" s="504">
        <v>23956645</v>
      </c>
      <c r="K442" s="504">
        <v>47419425</v>
      </c>
      <c r="L442" s="504">
        <v>0</v>
      </c>
    </row>
    <row r="443" spans="2:12" ht="12.75">
      <c r="B443" s="522" t="s">
        <v>195</v>
      </c>
      <c r="C443" s="501">
        <f t="shared" si="14"/>
        <v>93901078</v>
      </c>
      <c r="D443" s="477">
        <v>444824</v>
      </c>
      <c r="E443" s="477">
        <v>145798</v>
      </c>
      <c r="F443" s="477">
        <v>221921</v>
      </c>
      <c r="G443" s="477">
        <v>77105</v>
      </c>
      <c r="H443" s="477">
        <v>93456254</v>
      </c>
      <c r="I443" s="478">
        <v>12989301</v>
      </c>
      <c r="J443" s="477">
        <v>24252314</v>
      </c>
      <c r="K443" s="477">
        <v>56214639</v>
      </c>
      <c r="L443" s="479">
        <v>0</v>
      </c>
    </row>
    <row r="444" spans="2:12" ht="12.75">
      <c r="B444" s="522" t="s">
        <v>196</v>
      </c>
      <c r="C444" s="501">
        <f t="shared" si="14"/>
        <v>97715871</v>
      </c>
      <c r="D444" s="501">
        <v>501090</v>
      </c>
      <c r="E444" s="504">
        <v>136122</v>
      </c>
      <c r="F444" s="504">
        <v>308716</v>
      </c>
      <c r="G444" s="504">
        <v>56252</v>
      </c>
      <c r="H444" s="501">
        <v>97214781</v>
      </c>
      <c r="I444" s="504">
        <v>15895397</v>
      </c>
      <c r="J444" s="504">
        <v>28478797</v>
      </c>
      <c r="K444" s="504">
        <v>52840587</v>
      </c>
      <c r="L444" s="504">
        <v>0</v>
      </c>
    </row>
    <row r="445" spans="2:12" ht="12.75">
      <c r="B445" s="522" t="s">
        <v>197</v>
      </c>
      <c r="C445" s="501">
        <f t="shared" si="14"/>
        <v>99467079</v>
      </c>
      <c r="D445" s="502">
        <v>496753</v>
      </c>
      <c r="E445" s="502">
        <v>139368</v>
      </c>
      <c r="F445" s="502">
        <v>288296</v>
      </c>
      <c r="G445" s="503">
        <v>69089</v>
      </c>
      <c r="H445" s="501">
        <v>98970326</v>
      </c>
      <c r="I445" s="502">
        <v>15406513</v>
      </c>
      <c r="J445" s="502">
        <v>29584265</v>
      </c>
      <c r="K445" s="502">
        <v>53979548</v>
      </c>
      <c r="L445" s="503">
        <v>0</v>
      </c>
    </row>
    <row r="446" spans="2:12" ht="12.75">
      <c r="B446" s="522" t="s">
        <v>198</v>
      </c>
      <c r="C446" s="501">
        <v>98783442</v>
      </c>
      <c r="D446" s="502">
        <v>431889</v>
      </c>
      <c r="E446" s="502">
        <v>146917</v>
      </c>
      <c r="F446" s="502">
        <v>253926</v>
      </c>
      <c r="G446" s="503">
        <v>31046</v>
      </c>
      <c r="H446" s="501">
        <v>98351553</v>
      </c>
      <c r="I446" s="502">
        <v>13211629</v>
      </c>
      <c r="J446" s="502">
        <v>28906546</v>
      </c>
      <c r="K446" s="502">
        <v>56233378</v>
      </c>
      <c r="L446" s="503">
        <v>0</v>
      </c>
    </row>
    <row r="447" spans="2:12" ht="12.75">
      <c r="B447" s="522" t="s">
        <v>199</v>
      </c>
      <c r="C447" s="501">
        <v>99441068</v>
      </c>
      <c r="D447" s="501">
        <v>604779</v>
      </c>
      <c r="E447" s="504">
        <v>156559</v>
      </c>
      <c r="F447" s="504">
        <v>296235</v>
      </c>
      <c r="G447" s="504">
        <v>151985</v>
      </c>
      <c r="H447" s="501">
        <v>98836289</v>
      </c>
      <c r="I447" s="504">
        <v>13738070</v>
      </c>
      <c r="J447" s="504">
        <v>31047650</v>
      </c>
      <c r="K447" s="504">
        <v>54050569</v>
      </c>
      <c r="L447" s="504">
        <v>0</v>
      </c>
    </row>
    <row r="448" spans="2:12" ht="12.75">
      <c r="B448" s="522" t="s">
        <v>200</v>
      </c>
      <c r="C448" s="501">
        <v>100815036</v>
      </c>
      <c r="D448" s="502">
        <v>512334</v>
      </c>
      <c r="E448" s="502">
        <v>145829</v>
      </c>
      <c r="F448" s="502">
        <v>290888</v>
      </c>
      <c r="G448" s="502">
        <v>75617</v>
      </c>
      <c r="H448" s="504">
        <v>100302702</v>
      </c>
      <c r="I448" s="502">
        <v>14244388</v>
      </c>
      <c r="J448" s="502">
        <v>32756234</v>
      </c>
      <c r="K448" s="502">
        <v>53302080</v>
      </c>
      <c r="L448" s="503">
        <v>0</v>
      </c>
    </row>
    <row r="449" spans="2:12" ht="12.75">
      <c r="B449" s="522" t="s">
        <v>201</v>
      </c>
      <c r="C449" s="501">
        <f>SUM(D449+H449)</f>
        <v>97522278</v>
      </c>
      <c r="D449" s="502">
        <v>455737</v>
      </c>
      <c r="E449" s="502">
        <v>125370</v>
      </c>
      <c r="F449" s="502">
        <v>259194</v>
      </c>
      <c r="G449" s="503">
        <v>71173</v>
      </c>
      <c r="H449" s="512">
        <v>97066541</v>
      </c>
      <c r="I449" s="502">
        <v>13496180</v>
      </c>
      <c r="J449" s="502">
        <v>32357917</v>
      </c>
      <c r="K449" s="502">
        <v>51212444</v>
      </c>
      <c r="L449" s="502">
        <v>0</v>
      </c>
    </row>
    <row r="450" spans="2:12" ht="12.75">
      <c r="B450" s="522" t="s">
        <v>202</v>
      </c>
      <c r="C450" s="501">
        <f>SUM(D450+H450)</f>
        <v>87972319</v>
      </c>
      <c r="D450" s="502">
        <v>449241</v>
      </c>
      <c r="E450" s="502">
        <v>137836</v>
      </c>
      <c r="F450" s="502">
        <v>249036</v>
      </c>
      <c r="G450" s="503">
        <v>62369</v>
      </c>
      <c r="H450" s="512">
        <v>87523078</v>
      </c>
      <c r="I450" s="502">
        <v>11823830</v>
      </c>
      <c r="J450" s="502">
        <v>26806394</v>
      </c>
      <c r="K450" s="502">
        <v>48892854</v>
      </c>
      <c r="L450" s="502">
        <v>0</v>
      </c>
    </row>
    <row r="451" spans="2:12" ht="12.75">
      <c r="B451" s="522"/>
      <c r="C451" s="513"/>
      <c r="D451" s="514"/>
      <c r="E451" s="515"/>
      <c r="F451" s="515"/>
      <c r="G451" s="515"/>
      <c r="H451" s="514"/>
      <c r="I451" s="515"/>
      <c r="J451" s="515"/>
      <c r="K451" s="515"/>
      <c r="L451" s="515"/>
    </row>
    <row r="452" spans="2:12" ht="12.75">
      <c r="B452" s="523">
        <v>2017</v>
      </c>
      <c r="C452" s="516">
        <f t="shared" ref="C452:K452" si="15">SUM(C439:C450)</f>
        <v>1119140641</v>
      </c>
      <c r="D452" s="516">
        <f t="shared" si="15"/>
        <v>5755809</v>
      </c>
      <c r="E452" s="516">
        <f t="shared" si="15"/>
        <v>1734268</v>
      </c>
      <c r="F452" s="516">
        <f t="shared" si="15"/>
        <v>3141217</v>
      </c>
      <c r="G452" s="516">
        <f t="shared" si="15"/>
        <v>880324</v>
      </c>
      <c r="H452" s="516">
        <f t="shared" si="15"/>
        <v>1113384832</v>
      </c>
      <c r="I452" s="516">
        <f t="shared" si="15"/>
        <v>160458984</v>
      </c>
      <c r="J452" s="516">
        <f t="shared" si="15"/>
        <v>333788636</v>
      </c>
      <c r="K452" s="516">
        <f t="shared" si="15"/>
        <v>619137212</v>
      </c>
      <c r="L452" s="516">
        <f>SUM(L439:L450)</f>
        <v>0</v>
      </c>
    </row>
    <row r="455" spans="2:12" ht="20.25" thickBot="1">
      <c r="B455" s="417"/>
      <c r="C455" s="417"/>
      <c r="D455" s="417"/>
      <c r="E455" s="417"/>
      <c r="F455" s="418" t="s">
        <v>217</v>
      </c>
      <c r="G455" s="417"/>
      <c r="H455" s="417"/>
      <c r="I455" s="417"/>
      <c r="J455" s="417"/>
      <c r="K455" s="417"/>
      <c r="L455" s="417"/>
    </row>
    <row r="456" spans="2:12" ht="15.75">
      <c r="B456" s="397" t="s">
        <v>191</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192</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193</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194</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195</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196</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197</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198</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199</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200</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201</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202</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246</v>
      </c>
    </row>
    <row r="474" spans="2:12" ht="18">
      <c r="B474" s="554"/>
      <c r="C474" s="554"/>
      <c r="D474" s="554"/>
      <c r="E474" s="554"/>
      <c r="F474" s="555" t="s">
        <v>178</v>
      </c>
      <c r="G474" s="554"/>
      <c r="H474" s="554"/>
      <c r="I474" s="554"/>
      <c r="J474" s="554"/>
      <c r="K474" s="554"/>
      <c r="L474" s="554"/>
    </row>
    <row r="475" spans="2:12" ht="12.75" customHeight="1">
      <c r="B475" s="1458" t="s">
        <v>179</v>
      </c>
      <c r="C475" s="1448" t="s">
        <v>18</v>
      </c>
      <c r="D475" s="1448" t="s">
        <v>180</v>
      </c>
      <c r="E475" s="1450" t="s">
        <v>181</v>
      </c>
      <c r="F475" s="1451"/>
      <c r="G475" s="1452"/>
      <c r="H475" s="1453" t="s">
        <v>182</v>
      </c>
      <c r="I475" s="1450" t="s">
        <v>183</v>
      </c>
      <c r="J475" s="1451"/>
      <c r="K475" s="1451"/>
      <c r="L475" s="1452"/>
    </row>
    <row r="476" spans="2:12" ht="11.25" customHeight="1">
      <c r="B476" s="1459"/>
      <c r="C476" s="1449"/>
      <c r="D476" s="1449"/>
      <c r="E476" s="1486" t="s">
        <v>220</v>
      </c>
      <c r="F476" s="1488" t="s">
        <v>221</v>
      </c>
      <c r="G476" s="1488" t="s">
        <v>222</v>
      </c>
      <c r="H476" s="1454"/>
      <c r="I476" s="1458" t="s">
        <v>187</v>
      </c>
      <c r="J476" s="1458" t="s">
        <v>20</v>
      </c>
      <c r="K476" s="1448" t="s">
        <v>188</v>
      </c>
      <c r="L476" s="1458" t="s">
        <v>189</v>
      </c>
    </row>
    <row r="477" spans="2:12" ht="11.25" customHeight="1">
      <c r="B477" s="1459"/>
      <c r="C477" s="1449"/>
      <c r="D477" s="1449"/>
      <c r="E477" s="1487"/>
      <c r="F477" s="1489"/>
      <c r="G477" s="1489"/>
      <c r="H477" s="1454"/>
      <c r="I477" s="1459"/>
      <c r="J477" s="1459"/>
      <c r="K477" s="1449"/>
      <c r="L477" s="1460"/>
    </row>
    <row r="478" spans="2:12" ht="12.75">
      <c r="B478" s="498">
        <v>0</v>
      </c>
      <c r="C478" s="497">
        <v>1</v>
      </c>
      <c r="D478" s="497">
        <v>2</v>
      </c>
      <c r="E478" s="498">
        <v>3</v>
      </c>
      <c r="F478" s="498">
        <v>4</v>
      </c>
      <c r="G478" s="497">
        <v>5</v>
      </c>
      <c r="H478" s="497">
        <v>6</v>
      </c>
      <c r="I478" s="497">
        <v>7</v>
      </c>
      <c r="J478" s="497">
        <v>8</v>
      </c>
      <c r="K478" s="499">
        <v>9</v>
      </c>
      <c r="L478" s="497">
        <v>10</v>
      </c>
    </row>
    <row r="479" spans="2:12" ht="12.75">
      <c r="B479" s="520"/>
      <c r="C479" s="500"/>
      <c r="D479" s="500"/>
      <c r="E479" s="500"/>
      <c r="F479" s="500"/>
      <c r="G479" s="500"/>
      <c r="H479" s="500"/>
      <c r="I479" s="500"/>
      <c r="J479" s="500"/>
      <c r="K479" s="500"/>
      <c r="L479" s="525"/>
    </row>
    <row r="480" spans="2:12" ht="14.25">
      <c r="B480" s="521"/>
      <c r="C480" s="1444" t="s">
        <v>190</v>
      </c>
      <c r="D480" s="1444"/>
      <c r="E480" s="1444"/>
      <c r="F480" s="1444"/>
      <c r="G480" s="1444"/>
      <c r="H480" s="1444"/>
      <c r="I480" s="1444"/>
      <c r="J480" s="1444"/>
      <c r="K480" s="1444"/>
      <c r="L480" s="1483"/>
    </row>
    <row r="481" spans="2:12" ht="12.75">
      <c r="B481" s="520"/>
      <c r="C481" s="500"/>
      <c r="D481" s="500"/>
      <c r="E481" s="500"/>
      <c r="F481" s="500"/>
      <c r="G481" s="500"/>
      <c r="H481" s="500"/>
      <c r="I481" s="500"/>
      <c r="J481" s="500"/>
      <c r="K481" s="500"/>
      <c r="L481" s="525"/>
    </row>
    <row r="482" spans="2:12" ht="15">
      <c r="B482" s="556" t="s">
        <v>191</v>
      </c>
      <c r="C482" s="501">
        <f t="shared" ref="C482:C488" si="18">SUM(D482+H482)</f>
        <v>153311</v>
      </c>
      <c r="D482" s="501">
        <v>4907</v>
      </c>
      <c r="E482" s="501">
        <v>2376</v>
      </c>
      <c r="F482" s="501">
        <v>2183</v>
      </c>
      <c r="G482" s="501">
        <v>348</v>
      </c>
      <c r="H482" s="501">
        <v>148404</v>
      </c>
      <c r="I482" s="501">
        <v>23209</v>
      </c>
      <c r="J482" s="501">
        <v>48538</v>
      </c>
      <c r="K482" s="501">
        <v>76657</v>
      </c>
      <c r="L482" s="501">
        <v>0</v>
      </c>
    </row>
    <row r="483" spans="2:12" ht="15">
      <c r="B483" s="556" t="s">
        <v>192</v>
      </c>
      <c r="C483" s="501">
        <f t="shared" si="18"/>
        <v>149700</v>
      </c>
      <c r="D483" s="501">
        <v>4276</v>
      </c>
      <c r="E483" s="501">
        <v>1971</v>
      </c>
      <c r="F483" s="501">
        <v>2099</v>
      </c>
      <c r="G483" s="501">
        <v>206</v>
      </c>
      <c r="H483" s="501">
        <v>145424</v>
      </c>
      <c r="I483" s="501">
        <v>23853</v>
      </c>
      <c r="J483" s="501">
        <v>43685</v>
      </c>
      <c r="K483" s="501">
        <v>77886</v>
      </c>
      <c r="L483" s="501">
        <v>0</v>
      </c>
    </row>
    <row r="484" spans="2:12" ht="15">
      <c r="B484" s="556" t="s">
        <v>193</v>
      </c>
      <c r="C484" s="501">
        <f t="shared" si="18"/>
        <v>176360</v>
      </c>
      <c r="D484" s="502">
        <v>5618</v>
      </c>
      <c r="E484" s="502">
        <v>2663</v>
      </c>
      <c r="F484" s="502">
        <v>2694</v>
      </c>
      <c r="G484" s="503">
        <v>261</v>
      </c>
      <c r="H484" s="501">
        <v>170742</v>
      </c>
      <c r="I484" s="502">
        <v>27174</v>
      </c>
      <c r="J484" s="502">
        <v>52139</v>
      </c>
      <c r="K484" s="502">
        <v>91429</v>
      </c>
      <c r="L484" s="503">
        <v>0</v>
      </c>
    </row>
    <row r="485" spans="2:12" ht="15">
      <c r="B485" s="556" t="s">
        <v>194</v>
      </c>
      <c r="C485" s="501">
        <f t="shared" si="18"/>
        <v>152257</v>
      </c>
      <c r="D485" s="501">
        <v>4644</v>
      </c>
      <c r="E485" s="504">
        <v>2428</v>
      </c>
      <c r="F485" s="504">
        <v>2008</v>
      </c>
      <c r="G485" s="501">
        <v>208</v>
      </c>
      <c r="H485" s="501">
        <v>147613</v>
      </c>
      <c r="I485" s="501">
        <v>23760</v>
      </c>
      <c r="J485" s="501">
        <v>44089</v>
      </c>
      <c r="K485" s="501">
        <v>79764</v>
      </c>
      <c r="L485" s="501">
        <v>0</v>
      </c>
    </row>
    <row r="486" spans="2:12" ht="15">
      <c r="B486" s="556" t="s">
        <v>195</v>
      </c>
      <c r="C486" s="501">
        <f t="shared" si="18"/>
        <v>162957</v>
      </c>
      <c r="D486" s="526">
        <v>4436</v>
      </c>
      <c r="E486" s="477">
        <v>1879</v>
      </c>
      <c r="F486" s="479">
        <v>2351</v>
      </c>
      <c r="G486" s="479">
        <v>206</v>
      </c>
      <c r="H486" s="526">
        <v>158521</v>
      </c>
      <c r="I486" s="477">
        <v>25665</v>
      </c>
      <c r="J486" s="477">
        <v>43148</v>
      </c>
      <c r="K486" s="479">
        <v>89708</v>
      </c>
      <c r="L486" s="501">
        <v>0</v>
      </c>
    </row>
    <row r="487" spans="2:12" ht="15">
      <c r="B487" s="556" t="s">
        <v>196</v>
      </c>
      <c r="C487" s="501">
        <f t="shared" si="18"/>
        <v>181713</v>
      </c>
      <c r="D487" s="501">
        <v>5439</v>
      </c>
      <c r="E487" s="504">
        <v>2129</v>
      </c>
      <c r="F487" s="504">
        <v>3088</v>
      </c>
      <c r="G487" s="501">
        <v>222</v>
      </c>
      <c r="H487" s="501">
        <v>176274</v>
      </c>
      <c r="I487" s="501">
        <v>31296</v>
      </c>
      <c r="J487" s="501">
        <v>51302</v>
      </c>
      <c r="K487" s="501">
        <v>93676</v>
      </c>
      <c r="L487" s="501">
        <v>0</v>
      </c>
    </row>
    <row r="488" spans="2:12" ht="15">
      <c r="B488" s="556" t="s">
        <v>197</v>
      </c>
      <c r="C488" s="501">
        <f t="shared" si="18"/>
        <v>167840</v>
      </c>
      <c r="D488" s="527">
        <v>5002</v>
      </c>
      <c r="E488" s="502">
        <v>2060</v>
      </c>
      <c r="F488" s="503">
        <v>2632</v>
      </c>
      <c r="G488" s="503">
        <v>310</v>
      </c>
      <c r="H488" s="501">
        <v>162838</v>
      </c>
      <c r="I488" s="502">
        <v>28780</v>
      </c>
      <c r="J488" s="502">
        <v>54814</v>
      </c>
      <c r="K488" s="502">
        <v>79244</v>
      </c>
      <c r="L488" s="503">
        <v>0</v>
      </c>
    </row>
    <row r="489" spans="2:12" ht="15">
      <c r="B489" s="556" t="s">
        <v>198</v>
      </c>
      <c r="C489" s="501">
        <v>172228</v>
      </c>
      <c r="D489" s="527">
        <v>4825</v>
      </c>
      <c r="E489" s="502">
        <v>1907</v>
      </c>
      <c r="F489" s="502">
        <v>2589</v>
      </c>
      <c r="G489" s="503">
        <v>329</v>
      </c>
      <c r="H489" s="501">
        <v>167403</v>
      </c>
      <c r="I489" s="502">
        <v>26432</v>
      </c>
      <c r="J489" s="502">
        <v>56705</v>
      </c>
      <c r="K489" s="502">
        <v>84266</v>
      </c>
      <c r="L489" s="503">
        <v>0</v>
      </c>
    </row>
    <row r="490" spans="2:12" ht="15">
      <c r="B490" s="556" t="s">
        <v>199</v>
      </c>
      <c r="C490" s="501">
        <v>160101</v>
      </c>
      <c r="D490" s="501">
        <v>5229</v>
      </c>
      <c r="E490" s="504">
        <v>1936</v>
      </c>
      <c r="F490" s="504">
        <v>2930</v>
      </c>
      <c r="G490" s="501">
        <v>363</v>
      </c>
      <c r="H490" s="501">
        <v>154872</v>
      </c>
      <c r="I490" s="501">
        <v>25855</v>
      </c>
      <c r="J490" s="501">
        <v>53933</v>
      </c>
      <c r="K490" s="501">
        <v>75084</v>
      </c>
      <c r="L490" s="501">
        <v>0</v>
      </c>
    </row>
    <row r="491" spans="2:12" ht="15">
      <c r="B491" s="557" t="s">
        <v>200</v>
      </c>
      <c r="C491" s="581">
        <v>176881</v>
      </c>
      <c r="D491" s="583">
        <v>4941</v>
      </c>
      <c r="E491" s="584">
        <v>1899</v>
      </c>
      <c r="F491" s="584">
        <v>2767</v>
      </c>
      <c r="G491" s="584">
        <v>275</v>
      </c>
      <c r="H491" s="582">
        <v>171940</v>
      </c>
      <c r="I491" s="584">
        <v>28983</v>
      </c>
      <c r="J491" s="584">
        <v>60425</v>
      </c>
      <c r="K491" s="584">
        <v>82532</v>
      </c>
      <c r="L491" s="503"/>
    </row>
    <row r="492" spans="2:12" ht="15">
      <c r="B492" s="557" t="s">
        <v>201</v>
      </c>
      <c r="C492" s="581">
        <v>157650</v>
      </c>
      <c r="D492" s="584">
        <v>4336</v>
      </c>
      <c r="E492" s="584">
        <v>1814</v>
      </c>
      <c r="F492" s="584">
        <v>2017</v>
      </c>
      <c r="G492" s="584">
        <v>505</v>
      </c>
      <c r="H492" s="584">
        <v>153314</v>
      </c>
      <c r="I492" s="584">
        <v>26176</v>
      </c>
      <c r="J492" s="584">
        <v>53316</v>
      </c>
      <c r="K492" s="584">
        <v>73822</v>
      </c>
      <c r="L492" s="503"/>
    </row>
    <row r="493" spans="2:12" ht="15">
      <c r="B493" s="557" t="s">
        <v>202</v>
      </c>
      <c r="C493" s="501">
        <v>133310</v>
      </c>
      <c r="D493" s="502">
        <v>4231</v>
      </c>
      <c r="E493" s="502">
        <v>2037</v>
      </c>
      <c r="F493" s="502">
        <v>1869</v>
      </c>
      <c r="G493" s="502">
        <v>325</v>
      </c>
      <c r="H493" s="502">
        <v>129079</v>
      </c>
      <c r="I493" s="502">
        <v>21017</v>
      </c>
      <c r="J493" s="502">
        <v>43426</v>
      </c>
      <c r="K493" s="502">
        <v>64636</v>
      </c>
      <c r="L493" s="503"/>
    </row>
    <row r="494" spans="2:12" ht="15">
      <c r="B494" s="524"/>
      <c r="C494" s="504"/>
      <c r="D494" s="504"/>
      <c r="E494" s="504"/>
      <c r="F494" s="504"/>
      <c r="G494" s="504"/>
      <c r="H494" s="504"/>
      <c r="I494" s="504"/>
      <c r="J494" s="504"/>
      <c r="K494" s="504"/>
      <c r="L494" s="501"/>
    </row>
    <row r="495" spans="2:12" ht="12.75">
      <c r="B495" s="523">
        <v>2018</v>
      </c>
      <c r="C495" s="505">
        <f t="shared" ref="C495:K495" si="19">SUM(C482:C493)</f>
        <v>1944308</v>
      </c>
      <c r="D495" s="505">
        <f>SUM(D482:D493)</f>
        <v>57884</v>
      </c>
      <c r="E495" s="505">
        <f t="shared" si="19"/>
        <v>25099</v>
      </c>
      <c r="F495" s="505">
        <f t="shared" si="19"/>
        <v>29227</v>
      </c>
      <c r="G495" s="505">
        <f>SUM(G482:G493)</f>
        <v>3558</v>
      </c>
      <c r="H495" s="505">
        <f t="shared" si="19"/>
        <v>1886424</v>
      </c>
      <c r="I495" s="505">
        <f t="shared" si="19"/>
        <v>312200</v>
      </c>
      <c r="J495" s="505">
        <f t="shared" si="19"/>
        <v>605520</v>
      </c>
      <c r="K495" s="505">
        <f t="shared" si="19"/>
        <v>968704</v>
      </c>
      <c r="L495" s="505">
        <f>SUM(L482:L493)</f>
        <v>0</v>
      </c>
    </row>
    <row r="496" spans="2:12" ht="12.75">
      <c r="B496" s="521"/>
      <c r="C496" s="506"/>
      <c r="D496" s="506"/>
      <c r="E496" s="506"/>
      <c r="F496" s="506"/>
      <c r="G496" s="506"/>
      <c r="H496" s="506"/>
      <c r="I496" s="506"/>
      <c r="J496" s="506"/>
      <c r="K496" s="506"/>
      <c r="L496" s="518"/>
    </row>
    <row r="497" spans="2:12" ht="12.75">
      <c r="B497" s="521"/>
      <c r="C497" s="1442" t="s">
        <v>215</v>
      </c>
      <c r="D497" s="1442"/>
      <c r="E497" s="1442"/>
      <c r="F497" s="1442"/>
      <c r="G497" s="1442"/>
      <c r="H497" s="1442"/>
      <c r="I497" s="1442"/>
      <c r="J497" s="1442"/>
      <c r="K497" s="1442"/>
      <c r="L497" s="1482"/>
    </row>
    <row r="498" spans="2:12" ht="12.75">
      <c r="B498" s="520"/>
      <c r="C498" s="506"/>
      <c r="D498" s="506"/>
      <c r="E498" s="506"/>
      <c r="F498" s="506"/>
      <c r="G498" s="506"/>
      <c r="H498" s="506"/>
      <c r="I498" s="506"/>
      <c r="J498" s="506"/>
      <c r="K498" s="506"/>
      <c r="L498" s="518"/>
    </row>
    <row r="499" spans="2:12" ht="12.75">
      <c r="B499" s="522" t="s">
        <v>191</v>
      </c>
      <c r="C499" s="501">
        <f t="shared" ref="C499:C505" si="20">SUM(D499+H499)</f>
        <v>45099890</v>
      </c>
      <c r="D499" s="501">
        <v>252878</v>
      </c>
      <c r="E499" s="501">
        <v>84059</v>
      </c>
      <c r="F499" s="501">
        <v>124324</v>
      </c>
      <c r="G499" s="501">
        <v>44495</v>
      </c>
      <c r="H499" s="501">
        <v>44847012</v>
      </c>
      <c r="I499" s="501">
        <v>6130268</v>
      </c>
      <c r="J499" s="501">
        <v>13150822</v>
      </c>
      <c r="K499" s="501">
        <v>25565922</v>
      </c>
      <c r="L499" s="501">
        <v>0</v>
      </c>
    </row>
    <row r="500" spans="2:12" ht="12.75">
      <c r="B500" s="522" t="s">
        <v>192</v>
      </c>
      <c r="C500" s="501">
        <f t="shared" si="20"/>
        <v>44003287</v>
      </c>
      <c r="D500" s="501">
        <v>212882</v>
      </c>
      <c r="E500" s="501">
        <v>66858</v>
      </c>
      <c r="F500" s="501">
        <v>119964</v>
      </c>
      <c r="G500" s="501">
        <v>26060</v>
      </c>
      <c r="H500" s="501">
        <v>43790405</v>
      </c>
      <c r="I500" s="501">
        <v>6249605</v>
      </c>
      <c r="J500" s="501">
        <v>11767910</v>
      </c>
      <c r="K500" s="501">
        <v>25772890</v>
      </c>
      <c r="L500" s="501">
        <v>0</v>
      </c>
    </row>
    <row r="501" spans="2:12" ht="12.75">
      <c r="B501" s="522" t="s">
        <v>193</v>
      </c>
      <c r="C501" s="501">
        <f t="shared" si="20"/>
        <v>51532662</v>
      </c>
      <c r="D501" s="502">
        <v>276186</v>
      </c>
      <c r="E501" s="502">
        <v>92377</v>
      </c>
      <c r="F501" s="502">
        <v>149908</v>
      </c>
      <c r="G501" s="503">
        <v>33901</v>
      </c>
      <c r="H501" s="501">
        <v>51256476</v>
      </c>
      <c r="I501" s="502">
        <v>7135756</v>
      </c>
      <c r="J501" s="502">
        <v>13997142</v>
      </c>
      <c r="K501" s="502">
        <v>30123578</v>
      </c>
      <c r="L501" s="503">
        <v>0</v>
      </c>
    </row>
    <row r="502" spans="2:12" ht="12.75">
      <c r="B502" s="522" t="s">
        <v>194</v>
      </c>
      <c r="C502" s="501">
        <f t="shared" si="20"/>
        <v>45189937</v>
      </c>
      <c r="D502" s="501">
        <v>208679</v>
      </c>
      <c r="E502" s="504">
        <v>67024</v>
      </c>
      <c r="F502" s="504">
        <v>110501</v>
      </c>
      <c r="G502" s="501">
        <v>31154</v>
      </c>
      <c r="H502" s="501">
        <v>44981258</v>
      </c>
      <c r="I502" s="501">
        <v>6355996</v>
      </c>
      <c r="J502" s="501">
        <v>11909326</v>
      </c>
      <c r="K502" s="501">
        <v>26715936</v>
      </c>
      <c r="L502" s="501">
        <v>0</v>
      </c>
    </row>
    <row r="503" spans="2:12" ht="12.75">
      <c r="B503" s="522" t="s">
        <v>195</v>
      </c>
      <c r="C503" s="501">
        <f t="shared" si="20"/>
        <v>48304474</v>
      </c>
      <c r="D503" s="477">
        <v>222782</v>
      </c>
      <c r="E503" s="477">
        <v>65617</v>
      </c>
      <c r="F503" s="477">
        <v>131166</v>
      </c>
      <c r="G503" s="477">
        <v>25999</v>
      </c>
      <c r="H503" s="477">
        <v>48081692</v>
      </c>
      <c r="I503" s="477">
        <v>6862169</v>
      </c>
      <c r="J503" s="477">
        <v>11707521</v>
      </c>
      <c r="K503" s="479">
        <v>29512002</v>
      </c>
      <c r="L503" s="501">
        <v>0</v>
      </c>
    </row>
    <row r="504" spans="2:12" ht="12.75">
      <c r="B504" s="522" t="s">
        <v>196</v>
      </c>
      <c r="C504" s="501">
        <f t="shared" si="20"/>
        <v>51811853</v>
      </c>
      <c r="D504" s="501">
        <v>282004</v>
      </c>
      <c r="E504" s="504">
        <v>76688</v>
      </c>
      <c r="F504" s="504">
        <v>177674</v>
      </c>
      <c r="G504" s="501">
        <v>27642</v>
      </c>
      <c r="H504" s="501">
        <v>51529849</v>
      </c>
      <c r="I504" s="501">
        <v>8016005</v>
      </c>
      <c r="J504" s="501">
        <v>13339077</v>
      </c>
      <c r="K504" s="501">
        <v>30174767</v>
      </c>
      <c r="L504" s="501">
        <v>0</v>
      </c>
    </row>
    <row r="505" spans="2:12" ht="12.75">
      <c r="B505" s="522" t="s">
        <v>197</v>
      </c>
      <c r="C505" s="501">
        <f t="shared" si="20"/>
        <v>48842758</v>
      </c>
      <c r="D505" s="502">
        <v>265436</v>
      </c>
      <c r="E505" s="502">
        <v>71941</v>
      </c>
      <c r="F505" s="502">
        <v>155048</v>
      </c>
      <c r="G505" s="503">
        <v>38447</v>
      </c>
      <c r="H505" s="501">
        <v>48577322</v>
      </c>
      <c r="I505" s="502">
        <v>7658442</v>
      </c>
      <c r="J505" s="502">
        <v>14565252</v>
      </c>
      <c r="K505" s="502">
        <v>26353628</v>
      </c>
      <c r="L505" s="503">
        <v>0</v>
      </c>
    </row>
    <row r="506" spans="2:12" ht="12.75">
      <c r="B506" s="522" t="s">
        <v>198</v>
      </c>
      <c r="C506" s="501">
        <v>48263436</v>
      </c>
      <c r="D506" s="502">
        <v>256924</v>
      </c>
      <c r="E506" s="502">
        <v>69078</v>
      </c>
      <c r="F506" s="502">
        <v>147163</v>
      </c>
      <c r="G506" s="503">
        <v>40683</v>
      </c>
      <c r="H506" s="501">
        <v>48006512</v>
      </c>
      <c r="I506" s="502">
        <v>6609994</v>
      </c>
      <c r="J506" s="502">
        <v>14348975</v>
      </c>
      <c r="K506" s="502">
        <v>27047543</v>
      </c>
      <c r="L506" s="503">
        <v>0</v>
      </c>
    </row>
    <row r="507" spans="2:12" ht="12.75">
      <c r="B507" s="522" t="s">
        <v>199</v>
      </c>
      <c r="C507" s="501">
        <v>45286151</v>
      </c>
      <c r="D507" s="502">
        <v>278053</v>
      </c>
      <c r="E507" s="502">
        <v>69043</v>
      </c>
      <c r="F507" s="502">
        <v>162479</v>
      </c>
      <c r="G507" s="503">
        <v>46531</v>
      </c>
      <c r="H507" s="501">
        <v>45008098</v>
      </c>
      <c r="I507" s="502">
        <v>6477502</v>
      </c>
      <c r="J507" s="502">
        <v>13766890</v>
      </c>
      <c r="K507" s="502">
        <v>24763706</v>
      </c>
      <c r="L507" s="503">
        <v>0</v>
      </c>
    </row>
    <row r="508" spans="2:12" ht="12.75">
      <c r="B508" s="522" t="s">
        <v>200</v>
      </c>
      <c r="C508" s="585">
        <v>51567073</v>
      </c>
      <c r="D508" s="587">
        <v>269087</v>
      </c>
      <c r="E508" s="587">
        <v>66984</v>
      </c>
      <c r="F508" s="587">
        <v>160926</v>
      </c>
      <c r="G508" s="587">
        <v>41177</v>
      </c>
      <c r="H508" s="586">
        <v>51297986</v>
      </c>
      <c r="I508" s="587">
        <v>7715024</v>
      </c>
      <c r="J508" s="587">
        <v>16353050</v>
      </c>
      <c r="K508" s="587">
        <v>27229912</v>
      </c>
      <c r="L508" s="503"/>
    </row>
    <row r="509" spans="2:12" ht="12.75">
      <c r="B509" s="522" t="s">
        <v>201</v>
      </c>
      <c r="C509" s="585">
        <v>46086574</v>
      </c>
      <c r="D509" s="587">
        <v>232053</v>
      </c>
      <c r="E509" s="587">
        <v>58546</v>
      </c>
      <c r="F509" s="587">
        <v>113020</v>
      </c>
      <c r="G509" s="587">
        <v>60487</v>
      </c>
      <c r="H509" s="587">
        <v>45854521</v>
      </c>
      <c r="I509" s="587">
        <v>6971766</v>
      </c>
      <c r="J509" s="587">
        <v>14390917</v>
      </c>
      <c r="K509" s="587">
        <v>24491838</v>
      </c>
      <c r="L509" s="503"/>
    </row>
    <row r="510" spans="2:12" ht="12.75">
      <c r="B510" s="522" t="s">
        <v>202</v>
      </c>
      <c r="C510" s="501">
        <v>39184758</v>
      </c>
      <c r="D510" s="502">
        <v>228472</v>
      </c>
      <c r="E510" s="502">
        <v>69809</v>
      </c>
      <c r="F510" s="502">
        <v>111392</v>
      </c>
      <c r="G510" s="502">
        <v>47271</v>
      </c>
      <c r="H510" s="502">
        <v>38956286</v>
      </c>
      <c r="I510" s="502">
        <v>5576516</v>
      </c>
      <c r="J510" s="502">
        <v>11693522</v>
      </c>
      <c r="K510" s="502">
        <v>21686248</v>
      </c>
      <c r="L510" s="503"/>
    </row>
    <row r="511" spans="2:12" ht="12.75">
      <c r="B511" s="521"/>
      <c r="C511" s="504"/>
      <c r="D511" s="504"/>
      <c r="E511" s="504"/>
      <c r="F511" s="504"/>
      <c r="G511" s="504"/>
      <c r="H511" s="504"/>
      <c r="I511" s="504"/>
      <c r="J511" s="504"/>
      <c r="K511" s="504"/>
      <c r="L511" s="501"/>
    </row>
    <row r="512" spans="2:12" ht="12.75">
      <c r="B512" s="523">
        <v>2018</v>
      </c>
      <c r="C512" s="505">
        <f t="shared" ref="C512:L512" si="21">SUM(C499:C510)</f>
        <v>565172853</v>
      </c>
      <c r="D512" s="505">
        <f t="shared" si="21"/>
        <v>2985436</v>
      </c>
      <c r="E512" s="505">
        <f t="shared" si="21"/>
        <v>858024</v>
      </c>
      <c r="F512" s="505">
        <f t="shared" si="21"/>
        <v>1663565</v>
      </c>
      <c r="G512" s="505">
        <f t="shared" si="21"/>
        <v>463847</v>
      </c>
      <c r="H512" s="505">
        <f t="shared" si="21"/>
        <v>562187417</v>
      </c>
      <c r="I512" s="505">
        <f t="shared" si="21"/>
        <v>81759043</v>
      </c>
      <c r="J512" s="505">
        <f t="shared" si="21"/>
        <v>160990404</v>
      </c>
      <c r="K512" s="505">
        <f t="shared" si="21"/>
        <v>319437970</v>
      </c>
      <c r="L512" s="505">
        <f t="shared" si="21"/>
        <v>0</v>
      </c>
    </row>
    <row r="513" spans="2:12" ht="12.75">
      <c r="B513" s="573"/>
      <c r="C513" s="508"/>
      <c r="D513" s="508"/>
      <c r="E513" s="508"/>
      <c r="F513" s="508"/>
      <c r="G513" s="508"/>
      <c r="H513" s="508"/>
      <c r="I513" s="508"/>
      <c r="J513" s="508"/>
      <c r="K513" s="508"/>
      <c r="L513" s="574"/>
    </row>
    <row r="514" spans="2:12" ht="12.75" customHeight="1">
      <c r="B514" s="1484" t="s">
        <v>179</v>
      </c>
      <c r="C514" s="1448" t="s">
        <v>18</v>
      </c>
      <c r="D514" s="1448" t="s">
        <v>180</v>
      </c>
      <c r="E514" s="1450" t="s">
        <v>181</v>
      </c>
      <c r="F514" s="1451"/>
      <c r="G514" s="1452"/>
      <c r="H514" s="1453" t="s">
        <v>182</v>
      </c>
      <c r="I514" s="1455" t="s">
        <v>183</v>
      </c>
      <c r="J514" s="1456"/>
      <c r="K514" s="1456"/>
      <c r="L514" s="1480"/>
    </row>
    <row r="515" spans="2:12" ht="11.25" customHeight="1">
      <c r="B515" s="1485"/>
      <c r="C515" s="1449"/>
      <c r="D515" s="1449"/>
      <c r="E515" s="1486" t="s">
        <v>220</v>
      </c>
      <c r="F515" s="1488" t="s">
        <v>221</v>
      </c>
      <c r="G515" s="1488" t="s">
        <v>222</v>
      </c>
      <c r="H515" s="1454"/>
      <c r="I515" s="1458" t="s">
        <v>187</v>
      </c>
      <c r="J515" s="1458" t="s">
        <v>20</v>
      </c>
      <c r="K515" s="1448" t="s">
        <v>188</v>
      </c>
      <c r="L515" s="1458" t="s">
        <v>189</v>
      </c>
    </row>
    <row r="516" spans="2:12" ht="11.25" customHeight="1">
      <c r="B516" s="1485"/>
      <c r="C516" s="1449"/>
      <c r="D516" s="1449"/>
      <c r="E516" s="1487"/>
      <c r="F516" s="1489"/>
      <c r="G516" s="1489"/>
      <c r="H516" s="1454"/>
      <c r="I516" s="1460"/>
      <c r="J516" s="1460"/>
      <c r="K516" s="1479"/>
      <c r="L516" s="1460"/>
    </row>
    <row r="517" spans="2:12" ht="12.75">
      <c r="B517" s="498">
        <v>0</v>
      </c>
      <c r="C517" s="509">
        <v>1</v>
      </c>
      <c r="D517" s="509">
        <v>2</v>
      </c>
      <c r="E517" s="510">
        <v>3</v>
      </c>
      <c r="F517" s="510">
        <v>4</v>
      </c>
      <c r="G517" s="509">
        <v>5</v>
      </c>
      <c r="H517" s="509">
        <v>6</v>
      </c>
      <c r="I517" s="509">
        <v>7</v>
      </c>
      <c r="J517" s="509">
        <v>8</v>
      </c>
      <c r="K517" s="509">
        <v>9</v>
      </c>
      <c r="L517" s="509">
        <v>10</v>
      </c>
    </row>
    <row r="518" spans="2:12" ht="12.75">
      <c r="B518" s="520"/>
      <c r="C518" s="506"/>
      <c r="D518" s="506"/>
      <c r="E518" s="506"/>
      <c r="F518" s="506"/>
      <c r="G518" s="506"/>
      <c r="H518" s="506"/>
      <c r="I518" s="506"/>
      <c r="J518" s="506"/>
      <c r="K518" s="506"/>
      <c r="L518" s="518"/>
    </row>
    <row r="519" spans="2:12" ht="12.75">
      <c r="B519" s="521"/>
      <c r="C519" s="1442" t="s">
        <v>216</v>
      </c>
      <c r="D519" s="1442"/>
      <c r="E519" s="1442"/>
      <c r="F519" s="1442"/>
      <c r="G519" s="1442"/>
      <c r="H519" s="1442"/>
      <c r="I519" s="1442"/>
      <c r="J519" s="1442"/>
      <c r="K519" s="1442"/>
      <c r="L519" s="1482"/>
    </row>
    <row r="520" spans="2:12" ht="12.75">
      <c r="B520" s="521"/>
      <c r="C520" s="511"/>
      <c r="D520" s="511"/>
      <c r="E520" s="511"/>
      <c r="F520" s="511"/>
      <c r="G520" s="511"/>
      <c r="H520" s="511"/>
      <c r="I520" s="511"/>
      <c r="J520" s="511"/>
      <c r="K520" s="511"/>
      <c r="L520" s="519"/>
    </row>
    <row r="521" spans="2:12" ht="12.75">
      <c r="B521" s="522" t="s">
        <v>191</v>
      </c>
      <c r="C521" s="501">
        <f t="shared" ref="C521:C527" si="22">SUM(D521+H521)</f>
        <v>90057014</v>
      </c>
      <c r="D521" s="501">
        <v>438151</v>
      </c>
      <c r="E521" s="501">
        <v>144810</v>
      </c>
      <c r="F521" s="501">
        <v>215494</v>
      </c>
      <c r="G521" s="501">
        <v>77847</v>
      </c>
      <c r="H521" s="501">
        <v>89618863</v>
      </c>
      <c r="I521" s="501">
        <v>12292165</v>
      </c>
      <c r="J521" s="501">
        <v>27496766</v>
      </c>
      <c r="K521" s="501">
        <v>49829932</v>
      </c>
      <c r="L521" s="501">
        <v>0</v>
      </c>
    </row>
    <row r="522" spans="2:12" ht="12.75">
      <c r="B522" s="522" t="s">
        <v>192</v>
      </c>
      <c r="C522" s="501">
        <f t="shared" si="22"/>
        <v>87625873</v>
      </c>
      <c r="D522" s="501">
        <v>376411</v>
      </c>
      <c r="E522" s="501">
        <v>117606</v>
      </c>
      <c r="F522" s="501">
        <v>212849</v>
      </c>
      <c r="G522" s="501">
        <v>45956</v>
      </c>
      <c r="H522" s="501">
        <v>87249462</v>
      </c>
      <c r="I522" s="501">
        <v>12525302</v>
      </c>
      <c r="J522" s="501">
        <v>24475372</v>
      </c>
      <c r="K522" s="501">
        <v>50248788</v>
      </c>
      <c r="L522" s="501">
        <v>0</v>
      </c>
    </row>
    <row r="523" spans="2:12" ht="12.75">
      <c r="B523" s="522" t="s">
        <v>193</v>
      </c>
      <c r="C523" s="501">
        <f t="shared" si="22"/>
        <v>102956905</v>
      </c>
      <c r="D523" s="502">
        <v>484939</v>
      </c>
      <c r="E523" s="502">
        <v>160312</v>
      </c>
      <c r="F523" s="502">
        <v>263733</v>
      </c>
      <c r="G523" s="503">
        <v>60894</v>
      </c>
      <c r="H523" s="501">
        <v>102471966</v>
      </c>
      <c r="I523" s="502">
        <v>14376293</v>
      </c>
      <c r="J523" s="502">
        <v>29217947</v>
      </c>
      <c r="K523" s="502">
        <v>58877726</v>
      </c>
      <c r="L523" s="503">
        <v>0</v>
      </c>
    </row>
    <row r="524" spans="2:12" ht="12.75">
      <c r="B524" s="522" t="s">
        <v>194</v>
      </c>
      <c r="C524" s="501">
        <f t="shared" si="22"/>
        <v>89833124</v>
      </c>
      <c r="D524" s="501">
        <v>369992</v>
      </c>
      <c r="E524" s="504">
        <v>117042</v>
      </c>
      <c r="F524" s="504">
        <v>198243</v>
      </c>
      <c r="G524" s="504">
        <v>54707</v>
      </c>
      <c r="H524" s="501">
        <v>89463132</v>
      </c>
      <c r="I524" s="504">
        <v>12659311</v>
      </c>
      <c r="J524" s="504">
        <v>24713683</v>
      </c>
      <c r="K524" s="504">
        <v>52090138</v>
      </c>
      <c r="L524" s="504">
        <v>0</v>
      </c>
    </row>
    <row r="525" spans="2:12" ht="12.75">
      <c r="B525" s="522" t="s">
        <v>195</v>
      </c>
      <c r="C525" s="501">
        <f t="shared" si="22"/>
        <v>96131249</v>
      </c>
      <c r="D525" s="477">
        <v>388194</v>
      </c>
      <c r="E525" s="477">
        <v>117359</v>
      </c>
      <c r="F525" s="477">
        <v>226856</v>
      </c>
      <c r="G525" s="477">
        <v>43979</v>
      </c>
      <c r="H525" s="477">
        <v>95743055</v>
      </c>
      <c r="I525" s="477">
        <v>13695188</v>
      </c>
      <c r="J525" s="477">
        <v>24193988</v>
      </c>
      <c r="K525" s="477">
        <v>57853879</v>
      </c>
      <c r="L525" s="479">
        <v>0</v>
      </c>
    </row>
    <row r="526" spans="2:12" ht="12.75">
      <c r="B526" s="522" t="s">
        <v>196</v>
      </c>
      <c r="C526" s="501">
        <f t="shared" si="22"/>
        <v>106478761</v>
      </c>
      <c r="D526" s="501">
        <v>490758</v>
      </c>
      <c r="E526" s="504">
        <v>133555</v>
      </c>
      <c r="F526" s="504">
        <v>309712</v>
      </c>
      <c r="G526" s="504">
        <v>47491</v>
      </c>
      <c r="H526" s="501">
        <v>105988003</v>
      </c>
      <c r="I526" s="504">
        <v>16711067</v>
      </c>
      <c r="J526" s="504">
        <v>28416605</v>
      </c>
      <c r="K526" s="504">
        <v>60860331</v>
      </c>
      <c r="L526" s="504">
        <v>0</v>
      </c>
    </row>
    <row r="527" spans="2:12" ht="12.75">
      <c r="B527" s="522" t="s">
        <v>197</v>
      </c>
      <c r="C527" s="501">
        <f t="shared" si="22"/>
        <v>97513011</v>
      </c>
      <c r="D527" s="502">
        <v>466110</v>
      </c>
      <c r="E527" s="502">
        <v>126040</v>
      </c>
      <c r="F527" s="502">
        <v>272293</v>
      </c>
      <c r="G527" s="503">
        <v>67777</v>
      </c>
      <c r="H527" s="501">
        <v>97046901</v>
      </c>
      <c r="I527" s="502">
        <v>15281444</v>
      </c>
      <c r="J527" s="502">
        <v>30459496</v>
      </c>
      <c r="K527" s="502">
        <v>51305961</v>
      </c>
      <c r="L527" s="503">
        <v>0</v>
      </c>
    </row>
    <row r="528" spans="2:12" ht="12.75">
      <c r="B528" s="522" t="s">
        <v>198</v>
      </c>
      <c r="C528" s="501">
        <v>99779863</v>
      </c>
      <c r="D528" s="502">
        <v>453846</v>
      </c>
      <c r="E528" s="502">
        <v>121139</v>
      </c>
      <c r="F528" s="502">
        <v>255727</v>
      </c>
      <c r="G528" s="503">
        <v>76980</v>
      </c>
      <c r="H528" s="501">
        <v>99326017</v>
      </c>
      <c r="I528" s="502">
        <v>13903750</v>
      </c>
      <c r="J528" s="502">
        <v>30830195</v>
      </c>
      <c r="K528" s="502">
        <v>54592072</v>
      </c>
      <c r="L528" s="503">
        <v>0</v>
      </c>
    </row>
    <row r="529" spans="2:12" ht="12.75">
      <c r="B529" s="522" t="s">
        <v>199</v>
      </c>
      <c r="C529" s="501">
        <v>91969686</v>
      </c>
      <c r="D529" s="501">
        <v>483179</v>
      </c>
      <c r="E529" s="504">
        <v>120441</v>
      </c>
      <c r="F529" s="504">
        <v>282316</v>
      </c>
      <c r="G529" s="504">
        <v>80422</v>
      </c>
      <c r="H529" s="501">
        <v>91486507</v>
      </c>
      <c r="I529" s="504">
        <v>13573553</v>
      </c>
      <c r="J529" s="504">
        <v>29620194</v>
      </c>
      <c r="K529" s="504">
        <v>48292760</v>
      </c>
      <c r="L529" s="504">
        <v>0</v>
      </c>
    </row>
    <row r="530" spans="2:12" ht="12.75">
      <c r="B530" s="522" t="s">
        <v>200</v>
      </c>
      <c r="C530" s="588">
        <v>103129786</v>
      </c>
      <c r="D530" s="590">
        <v>466381</v>
      </c>
      <c r="E530" s="590">
        <v>115783</v>
      </c>
      <c r="F530" s="590">
        <v>279344</v>
      </c>
      <c r="G530" s="590">
        <v>71254</v>
      </c>
      <c r="H530" s="589">
        <v>102663405</v>
      </c>
      <c r="I530" s="590">
        <v>15418876</v>
      </c>
      <c r="J530" s="590">
        <v>33786806</v>
      </c>
      <c r="K530" s="590">
        <v>53457723</v>
      </c>
      <c r="L530" s="503"/>
    </row>
    <row r="531" spans="2:12" ht="12.75">
      <c r="B531" s="522" t="s">
        <v>201</v>
      </c>
      <c r="C531" s="588">
        <v>92254109</v>
      </c>
      <c r="D531" s="590">
        <v>409307</v>
      </c>
      <c r="E531" s="590">
        <v>101133</v>
      </c>
      <c r="F531" s="590">
        <v>196225</v>
      </c>
      <c r="G531" s="591">
        <v>111949</v>
      </c>
      <c r="H531" s="592">
        <v>91844802</v>
      </c>
      <c r="I531" s="590">
        <v>13938872</v>
      </c>
      <c r="J531" s="590">
        <v>29955939</v>
      </c>
      <c r="K531" s="590">
        <v>47949991</v>
      </c>
      <c r="L531" s="503"/>
    </row>
    <row r="532" spans="2:12" ht="12.75">
      <c r="B532" s="522" t="s">
        <v>202</v>
      </c>
      <c r="C532" s="501">
        <v>78132290</v>
      </c>
      <c r="D532" s="502">
        <v>398393</v>
      </c>
      <c r="E532" s="502">
        <v>124025</v>
      </c>
      <c r="F532" s="502">
        <v>193496</v>
      </c>
      <c r="G532" s="503">
        <v>80872</v>
      </c>
      <c r="H532" s="512">
        <v>77733897</v>
      </c>
      <c r="I532" s="502">
        <v>11141565</v>
      </c>
      <c r="J532" s="502">
        <v>24343592</v>
      </c>
      <c r="K532" s="502">
        <v>42248740</v>
      </c>
      <c r="L532" s="503"/>
    </row>
    <row r="533" spans="2:12" ht="12.75">
      <c r="B533" s="522"/>
      <c r="C533" s="513"/>
      <c r="D533" s="514"/>
      <c r="E533" s="515"/>
      <c r="F533" s="515"/>
      <c r="G533" s="515"/>
      <c r="H533" s="514"/>
      <c r="I533" s="515"/>
      <c r="J533" s="515"/>
      <c r="K533" s="515"/>
      <c r="L533" s="515"/>
    </row>
    <row r="534" spans="2:12" ht="12.75">
      <c r="B534" s="523">
        <v>2018</v>
      </c>
      <c r="C534" s="516">
        <f t="shared" ref="C534:K534" si="23">SUM(C521:C532)</f>
        <v>1135861671</v>
      </c>
      <c r="D534" s="516">
        <f t="shared" si="23"/>
        <v>5225661</v>
      </c>
      <c r="E534" s="516">
        <f t="shared" si="23"/>
        <v>1499245</v>
      </c>
      <c r="F534" s="516">
        <f t="shared" si="23"/>
        <v>2906288</v>
      </c>
      <c r="G534" s="516">
        <f t="shared" si="23"/>
        <v>820128</v>
      </c>
      <c r="H534" s="516">
        <f t="shared" si="23"/>
        <v>1130636010</v>
      </c>
      <c r="I534" s="516">
        <f t="shared" si="23"/>
        <v>165517386</v>
      </c>
      <c r="J534" s="516">
        <f t="shared" si="23"/>
        <v>337510583</v>
      </c>
      <c r="K534" s="516">
        <f t="shared" si="23"/>
        <v>627608041</v>
      </c>
      <c r="L534" s="516">
        <f>SUM(L521:L532)</f>
        <v>0</v>
      </c>
    </row>
    <row r="537" spans="2:12" ht="20.25" thickBot="1">
      <c r="B537" s="417"/>
      <c r="C537" s="417"/>
      <c r="D537" s="417"/>
      <c r="E537" s="417"/>
      <c r="F537" s="418" t="s">
        <v>217</v>
      </c>
      <c r="G537" s="417"/>
      <c r="H537" s="417"/>
      <c r="I537" s="417"/>
      <c r="J537" s="417"/>
      <c r="K537" s="417"/>
      <c r="L537" s="417"/>
    </row>
    <row r="538" spans="2:12" ht="15.75">
      <c r="B538" s="397" t="s">
        <v>191</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192</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193</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194</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195</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196</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197</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198</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199</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200</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201</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202</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4"/>
      <c r="C557" s="554"/>
      <c r="D557" s="554"/>
      <c r="E557" s="554"/>
      <c r="F557" s="555" t="s">
        <v>178</v>
      </c>
      <c r="G557" s="554"/>
      <c r="H557" s="554"/>
      <c r="I557" s="554"/>
      <c r="J557" s="554"/>
      <c r="K557" s="554"/>
      <c r="L557"/>
    </row>
    <row r="558" spans="2:12" ht="14.25" customHeight="1">
      <c r="B558" s="1480" t="s">
        <v>179</v>
      </c>
      <c r="C558" s="1448" t="s">
        <v>18</v>
      </c>
      <c r="D558" s="1448" t="s">
        <v>180</v>
      </c>
      <c r="E558" s="1450" t="s">
        <v>181</v>
      </c>
      <c r="F558" s="1451"/>
      <c r="G558" s="1452"/>
      <c r="H558" s="1453" t="s">
        <v>182</v>
      </c>
      <c r="I558" s="1450" t="s">
        <v>183</v>
      </c>
      <c r="J558" s="1451"/>
      <c r="K558" s="1451"/>
      <c r="L558"/>
    </row>
    <row r="559" spans="2:12" ht="12.75" customHeight="1">
      <c r="B559" s="1481"/>
      <c r="C559" s="1449"/>
      <c r="D559" s="1449"/>
      <c r="E559" s="1458" t="s">
        <v>220</v>
      </c>
      <c r="F559" s="1448" t="s">
        <v>221</v>
      </c>
      <c r="G559" s="1448" t="s">
        <v>222</v>
      </c>
      <c r="H559" s="1454"/>
      <c r="I559" s="1458" t="s">
        <v>187</v>
      </c>
      <c r="J559" s="1458" t="s">
        <v>20</v>
      </c>
      <c r="K559" s="1448" t="s">
        <v>254</v>
      </c>
      <c r="L559"/>
    </row>
    <row r="560" spans="2:12" ht="12.75">
      <c r="B560" s="1481"/>
      <c r="C560" s="1449"/>
      <c r="D560" s="1449"/>
      <c r="E560" s="1459"/>
      <c r="F560" s="1449"/>
      <c r="G560" s="1449"/>
      <c r="H560" s="1454"/>
      <c r="I560" s="1459"/>
      <c r="J560" s="1459"/>
      <c r="K560" s="1449"/>
      <c r="L560"/>
    </row>
    <row r="561" spans="2:12" ht="12.75">
      <c r="B561" s="497">
        <v>0</v>
      </c>
      <c r="C561" s="497">
        <v>1</v>
      </c>
      <c r="D561" s="497">
        <v>2</v>
      </c>
      <c r="E561" s="498">
        <v>3</v>
      </c>
      <c r="F561" s="498">
        <v>4</v>
      </c>
      <c r="G561" s="497">
        <v>5</v>
      </c>
      <c r="H561" s="497">
        <v>6</v>
      </c>
      <c r="I561" s="497">
        <v>7</v>
      </c>
      <c r="J561" s="497">
        <v>8</v>
      </c>
      <c r="K561" s="499">
        <v>9</v>
      </c>
      <c r="L561"/>
    </row>
    <row r="562" spans="2:12" ht="12.75">
      <c r="B562" s="500"/>
      <c r="C562" s="500"/>
      <c r="D562" s="500"/>
      <c r="E562" s="500"/>
      <c r="F562" s="500"/>
      <c r="G562" s="500"/>
      <c r="H562" s="500"/>
      <c r="I562" s="500"/>
      <c r="J562" s="500"/>
      <c r="K562" s="500"/>
      <c r="L562"/>
    </row>
    <row r="563" spans="2:12" ht="14.25">
      <c r="B563" s="3"/>
      <c r="C563" s="1444" t="s">
        <v>190</v>
      </c>
      <c r="D563" s="1444"/>
      <c r="E563" s="1444"/>
      <c r="F563" s="1444"/>
      <c r="G563" s="1444"/>
      <c r="H563" s="1444"/>
      <c r="I563" s="1444"/>
      <c r="J563" s="1444"/>
      <c r="K563" s="1444"/>
      <c r="L563"/>
    </row>
    <row r="564" spans="2:12" ht="12.75">
      <c r="B564" s="500"/>
      <c r="C564" s="500"/>
      <c r="D564" s="500"/>
      <c r="E564" s="500"/>
      <c r="F564" s="500"/>
      <c r="G564" s="500"/>
      <c r="H564" s="500"/>
      <c r="I564" s="500"/>
      <c r="J564" s="500"/>
      <c r="K564" s="500"/>
      <c r="L564"/>
    </row>
    <row r="565" spans="2:12" ht="15">
      <c r="B565" s="625" t="s">
        <v>191</v>
      </c>
      <c r="C565" s="588">
        <v>160405</v>
      </c>
      <c r="D565" s="588">
        <v>4252</v>
      </c>
      <c r="E565" s="588">
        <v>1993</v>
      </c>
      <c r="F565" s="588">
        <v>1899</v>
      </c>
      <c r="G565" s="588">
        <v>360</v>
      </c>
      <c r="H565" s="588">
        <v>156153</v>
      </c>
      <c r="I565" s="588">
        <v>25576</v>
      </c>
      <c r="J565" s="588">
        <v>49577</v>
      </c>
      <c r="K565" s="588">
        <v>81000</v>
      </c>
      <c r="L565"/>
    </row>
    <row r="566" spans="2:12" ht="15">
      <c r="B566" s="625" t="s">
        <v>192</v>
      </c>
      <c r="C566" s="588">
        <v>118397</v>
      </c>
      <c r="D566" s="588">
        <v>3761</v>
      </c>
      <c r="E566" s="588">
        <v>1965</v>
      </c>
      <c r="F566" s="588">
        <v>1503</v>
      </c>
      <c r="G566" s="588">
        <v>293</v>
      </c>
      <c r="H566" s="588">
        <v>114636</v>
      </c>
      <c r="I566" s="588">
        <v>20407</v>
      </c>
      <c r="J566" s="588">
        <v>32761</v>
      </c>
      <c r="K566" s="588">
        <v>61468</v>
      </c>
      <c r="L566"/>
    </row>
    <row r="567" spans="2:12" ht="15">
      <c r="B567" s="625" t="s">
        <v>193</v>
      </c>
      <c r="C567" s="588">
        <v>154468</v>
      </c>
      <c r="D567" s="590">
        <v>4195</v>
      </c>
      <c r="E567" s="590">
        <v>2254</v>
      </c>
      <c r="F567" s="590">
        <v>1618</v>
      </c>
      <c r="G567" s="591">
        <v>323</v>
      </c>
      <c r="H567" s="588">
        <v>150273</v>
      </c>
      <c r="I567" s="590">
        <v>25918</v>
      </c>
      <c r="J567" s="590">
        <v>43821</v>
      </c>
      <c r="K567" s="590">
        <v>80534</v>
      </c>
      <c r="L567"/>
    </row>
    <row r="568" spans="2:12" ht="15">
      <c r="B568" s="625" t="s">
        <v>194</v>
      </c>
      <c r="C568" s="588">
        <v>147058</v>
      </c>
      <c r="D568" s="588">
        <v>4501</v>
      </c>
      <c r="E568" s="589">
        <v>2298</v>
      </c>
      <c r="F568" s="589">
        <v>1927</v>
      </c>
      <c r="G568" s="588">
        <v>276</v>
      </c>
      <c r="H568" s="588">
        <v>142557</v>
      </c>
      <c r="I568" s="588">
        <v>23715</v>
      </c>
      <c r="J568" s="588">
        <v>40827</v>
      </c>
      <c r="K568" s="588">
        <v>78015</v>
      </c>
      <c r="L568"/>
    </row>
    <row r="569" spans="2:12" ht="15">
      <c r="B569" s="625" t="s">
        <v>195</v>
      </c>
      <c r="C569" s="588">
        <v>161636</v>
      </c>
      <c r="D569" s="626">
        <v>4146</v>
      </c>
      <c r="E569" s="477">
        <v>2119</v>
      </c>
      <c r="F569" s="479">
        <v>1793</v>
      </c>
      <c r="G569" s="479">
        <v>234</v>
      </c>
      <c r="H569" s="626">
        <v>157490</v>
      </c>
      <c r="I569" s="477">
        <v>27516</v>
      </c>
      <c r="J569" s="477">
        <v>43584</v>
      </c>
      <c r="K569" s="479">
        <v>86390</v>
      </c>
      <c r="L569"/>
    </row>
    <row r="570" spans="2:12" ht="15">
      <c r="B570" s="625" t="s">
        <v>196</v>
      </c>
      <c r="C570" s="588">
        <v>148239</v>
      </c>
      <c r="D570" s="588">
        <v>3808</v>
      </c>
      <c r="E570" s="589">
        <v>1579</v>
      </c>
      <c r="F570" s="589">
        <v>1924</v>
      </c>
      <c r="G570" s="588">
        <v>305</v>
      </c>
      <c r="H570" s="588">
        <v>144431</v>
      </c>
      <c r="I570" s="588">
        <v>25807</v>
      </c>
      <c r="J570" s="588">
        <v>41213</v>
      </c>
      <c r="K570" s="588">
        <v>77411</v>
      </c>
      <c r="L570"/>
    </row>
    <row r="571" spans="2:12" ht="15">
      <c r="B571" s="625" t="s">
        <v>197</v>
      </c>
      <c r="C571" s="588">
        <v>164233</v>
      </c>
      <c r="D571" s="583">
        <v>4006</v>
      </c>
      <c r="E571" s="590">
        <v>1618</v>
      </c>
      <c r="F571" s="591">
        <v>2184</v>
      </c>
      <c r="G571" s="591">
        <v>204</v>
      </c>
      <c r="H571" s="588">
        <v>160227</v>
      </c>
      <c r="I571" s="590">
        <v>29167</v>
      </c>
      <c r="J571" s="590">
        <v>48974</v>
      </c>
      <c r="K571" s="590">
        <v>82086</v>
      </c>
      <c r="L571"/>
    </row>
    <row r="572" spans="2:12" ht="15">
      <c r="B572" s="625" t="s">
        <v>198</v>
      </c>
      <c r="C572" s="588">
        <v>158429</v>
      </c>
      <c r="D572" s="583">
        <v>4264</v>
      </c>
      <c r="E572" s="590">
        <v>1814</v>
      </c>
      <c r="F572" s="590">
        <v>2211</v>
      </c>
      <c r="G572" s="591">
        <v>239</v>
      </c>
      <c r="H572" s="588">
        <v>154165</v>
      </c>
      <c r="I572" s="590">
        <v>23293</v>
      </c>
      <c r="J572" s="590">
        <v>45921</v>
      </c>
      <c r="K572" s="590">
        <v>84951</v>
      </c>
      <c r="L572"/>
    </row>
    <row r="573" spans="2:12" ht="15">
      <c r="B573" s="625" t="s">
        <v>199</v>
      </c>
      <c r="C573" s="588">
        <v>165011</v>
      </c>
      <c r="D573" s="588">
        <v>4401</v>
      </c>
      <c r="E573" s="589">
        <v>1788</v>
      </c>
      <c r="F573" s="589">
        <v>2285</v>
      </c>
      <c r="G573" s="588">
        <v>328</v>
      </c>
      <c r="H573" s="588">
        <v>160610</v>
      </c>
      <c r="I573" s="588">
        <v>25702</v>
      </c>
      <c r="J573" s="588">
        <v>48609</v>
      </c>
      <c r="K573" s="588">
        <v>86299</v>
      </c>
      <c r="L573"/>
    </row>
    <row r="574" spans="2:12" ht="15">
      <c r="B574" s="625" t="s">
        <v>200</v>
      </c>
      <c r="C574" s="588">
        <v>175970</v>
      </c>
      <c r="D574" s="583">
        <v>4827</v>
      </c>
      <c r="E574" s="590">
        <v>1922</v>
      </c>
      <c r="F574" s="590">
        <v>2405</v>
      </c>
      <c r="G574" s="590">
        <v>500</v>
      </c>
      <c r="H574" s="589">
        <v>171143</v>
      </c>
      <c r="I574" s="590">
        <v>28318</v>
      </c>
      <c r="J574" s="590">
        <v>60364</v>
      </c>
      <c r="K574" s="590">
        <v>82461</v>
      </c>
      <c r="L574"/>
    </row>
    <row r="575" spans="2:12" ht="15">
      <c r="B575" s="627" t="s">
        <v>201</v>
      </c>
      <c r="C575" s="588">
        <v>158698</v>
      </c>
      <c r="D575" s="590">
        <v>4572</v>
      </c>
      <c r="E575" s="590">
        <v>1754</v>
      </c>
      <c r="F575" s="590">
        <v>2398</v>
      </c>
      <c r="G575" s="590">
        <v>420</v>
      </c>
      <c r="H575" s="590">
        <v>154126</v>
      </c>
      <c r="I575" s="590">
        <v>24642</v>
      </c>
      <c r="J575" s="590">
        <v>50394</v>
      </c>
      <c r="K575" s="590">
        <v>79090</v>
      </c>
      <c r="L575"/>
    </row>
    <row r="576" spans="2:12" ht="15">
      <c r="B576" s="627" t="s">
        <v>202</v>
      </c>
      <c r="C576" s="588">
        <v>143199</v>
      </c>
      <c r="D576" s="590">
        <v>4050</v>
      </c>
      <c r="E576" s="590">
        <v>1792</v>
      </c>
      <c r="F576" s="590">
        <v>1951</v>
      </c>
      <c r="G576" s="590">
        <v>307</v>
      </c>
      <c r="H576" s="590">
        <v>139149</v>
      </c>
      <c r="I576" s="590">
        <v>22028</v>
      </c>
      <c r="J576" s="590">
        <v>43577</v>
      </c>
      <c r="K576" s="590">
        <v>73544</v>
      </c>
      <c r="L576"/>
    </row>
    <row r="577" spans="2:12" ht="15">
      <c r="B577" s="628"/>
      <c r="C577" s="589"/>
      <c r="D577" s="589"/>
      <c r="E577" s="589"/>
      <c r="F577" s="589"/>
      <c r="G577" s="589"/>
      <c r="H577" s="589"/>
      <c r="I577" s="589"/>
      <c r="J577" s="589"/>
      <c r="K577" s="589"/>
      <c r="L577"/>
    </row>
    <row r="578" spans="2:12" ht="12.75">
      <c r="B578" s="629">
        <v>2019</v>
      </c>
      <c r="C578" s="505">
        <v>1855743</v>
      </c>
      <c r="D578" s="505">
        <v>50783</v>
      </c>
      <c r="E578" s="505">
        <v>22896</v>
      </c>
      <c r="F578" s="505">
        <v>24098</v>
      </c>
      <c r="G578" s="505">
        <v>3789</v>
      </c>
      <c r="H578" s="505">
        <v>1804960</v>
      </c>
      <c r="I578" s="505">
        <v>302089</v>
      </c>
      <c r="J578" s="505">
        <v>549622</v>
      </c>
      <c r="K578" s="505">
        <v>953249</v>
      </c>
      <c r="L578"/>
    </row>
    <row r="579" spans="2:12" ht="12.75">
      <c r="B579" s="1"/>
      <c r="C579" s="506"/>
      <c r="D579" s="506"/>
      <c r="E579" s="506"/>
      <c r="F579" s="506"/>
      <c r="G579" s="506"/>
      <c r="H579" s="506"/>
      <c r="I579" s="506"/>
      <c r="J579" s="506"/>
      <c r="K579" s="506"/>
      <c r="L579"/>
    </row>
    <row r="580" spans="2:12" ht="12.75">
      <c r="B580" s="3"/>
      <c r="C580" s="1442" t="s">
        <v>215</v>
      </c>
      <c r="D580" s="1442"/>
      <c r="E580" s="1442"/>
      <c r="F580" s="1442"/>
      <c r="G580" s="1442"/>
      <c r="H580" s="1442"/>
      <c r="I580" s="1442"/>
      <c r="J580" s="1442"/>
      <c r="K580" s="1442"/>
      <c r="L580"/>
    </row>
    <row r="581" spans="2:12" ht="12.75">
      <c r="B581" s="500"/>
      <c r="C581" s="506"/>
      <c r="D581" s="506"/>
      <c r="E581" s="506"/>
      <c r="F581" s="506"/>
      <c r="G581" s="506"/>
      <c r="H581" s="506"/>
      <c r="I581" s="506"/>
      <c r="J581" s="506"/>
      <c r="K581" s="506"/>
      <c r="L581"/>
    </row>
    <row r="582" spans="2:12" ht="12.75">
      <c r="B582" s="630" t="s">
        <v>191</v>
      </c>
      <c r="C582" s="588">
        <v>49128195</v>
      </c>
      <c r="D582" s="588">
        <v>226689</v>
      </c>
      <c r="E582" s="588">
        <v>68974</v>
      </c>
      <c r="F582" s="588">
        <v>109268</v>
      </c>
      <c r="G582" s="588">
        <v>48447</v>
      </c>
      <c r="H582" s="588">
        <v>48901506</v>
      </c>
      <c r="I582" s="588">
        <v>7017848</v>
      </c>
      <c r="J582" s="588">
        <v>13675018</v>
      </c>
      <c r="K582" s="588">
        <v>28208640</v>
      </c>
      <c r="L582"/>
    </row>
    <row r="583" spans="2:12" ht="12.75">
      <c r="B583" s="630" t="s">
        <v>192</v>
      </c>
      <c r="C583" s="588">
        <v>36008767</v>
      </c>
      <c r="D583" s="588">
        <v>193480</v>
      </c>
      <c r="E583" s="588">
        <v>70783</v>
      </c>
      <c r="F583" s="588">
        <v>85595</v>
      </c>
      <c r="G583" s="588">
        <v>37102</v>
      </c>
      <c r="H583" s="588">
        <v>35815287</v>
      </c>
      <c r="I583" s="588">
        <v>5626521</v>
      </c>
      <c r="J583" s="588">
        <v>9142502</v>
      </c>
      <c r="K583" s="588">
        <v>21046264</v>
      </c>
      <c r="L583"/>
    </row>
    <row r="584" spans="2:12" ht="12.75">
      <c r="B584" s="630" t="s">
        <v>193</v>
      </c>
      <c r="C584" s="588">
        <v>47017379</v>
      </c>
      <c r="D584" s="590">
        <v>213319</v>
      </c>
      <c r="E584" s="590">
        <v>80814</v>
      </c>
      <c r="F584" s="590">
        <v>94000</v>
      </c>
      <c r="G584" s="591">
        <v>38505</v>
      </c>
      <c r="H584" s="588">
        <v>46804060</v>
      </c>
      <c r="I584" s="590">
        <v>7062525</v>
      </c>
      <c r="J584" s="590">
        <v>12295509</v>
      </c>
      <c r="K584" s="590">
        <v>27446026</v>
      </c>
      <c r="L584"/>
    </row>
    <row r="585" spans="2:12" ht="12.75">
      <c r="B585" s="630" t="s">
        <v>194</v>
      </c>
      <c r="C585" s="588">
        <v>45318921</v>
      </c>
      <c r="D585" s="588">
        <v>214619</v>
      </c>
      <c r="E585" s="589">
        <v>78379</v>
      </c>
      <c r="F585" s="589">
        <v>102218</v>
      </c>
      <c r="G585" s="588">
        <v>34022</v>
      </c>
      <c r="H585" s="588">
        <v>45104302</v>
      </c>
      <c r="I585" s="588">
        <v>6540916</v>
      </c>
      <c r="J585" s="588">
        <v>11552622</v>
      </c>
      <c r="K585" s="588">
        <v>27010764</v>
      </c>
      <c r="L585"/>
    </row>
    <row r="586" spans="2:12" ht="12.75">
      <c r="B586" s="630" t="s">
        <v>195</v>
      </c>
      <c r="C586" s="588">
        <v>49995394</v>
      </c>
      <c r="D586" s="477">
        <v>206386</v>
      </c>
      <c r="E586" s="477">
        <v>74601</v>
      </c>
      <c r="F586" s="477">
        <v>100338</v>
      </c>
      <c r="G586" s="477">
        <v>31447</v>
      </c>
      <c r="H586" s="477">
        <v>49789008</v>
      </c>
      <c r="I586" s="477">
        <v>7476937</v>
      </c>
      <c r="J586" s="477">
        <v>12116420</v>
      </c>
      <c r="K586" s="479">
        <v>30195651</v>
      </c>
      <c r="L586"/>
    </row>
    <row r="587" spans="2:12" ht="12.75">
      <c r="B587" s="630" t="s">
        <v>196</v>
      </c>
      <c r="C587" s="588">
        <v>45108919</v>
      </c>
      <c r="D587" s="588">
        <v>202740</v>
      </c>
      <c r="E587" s="589">
        <v>55064</v>
      </c>
      <c r="F587" s="589">
        <v>110221</v>
      </c>
      <c r="G587" s="588">
        <v>37455</v>
      </c>
      <c r="H587" s="588">
        <v>44906179</v>
      </c>
      <c r="I587" s="588">
        <v>6786887</v>
      </c>
      <c r="J587" s="588">
        <v>11328083</v>
      </c>
      <c r="K587" s="588">
        <v>26791209</v>
      </c>
      <c r="L587"/>
    </row>
    <row r="588" spans="2:12" ht="12.75">
      <c r="B588" s="630" t="s">
        <v>197</v>
      </c>
      <c r="C588" s="588">
        <v>47874514</v>
      </c>
      <c r="D588" s="590">
        <v>227478</v>
      </c>
      <c r="E588" s="590">
        <v>59800</v>
      </c>
      <c r="F588" s="590">
        <v>136375</v>
      </c>
      <c r="G588" s="591">
        <v>31303</v>
      </c>
      <c r="H588" s="588">
        <v>47647036</v>
      </c>
      <c r="I588" s="590">
        <v>7592833</v>
      </c>
      <c r="J588" s="590">
        <v>12788320</v>
      </c>
      <c r="K588" s="590">
        <v>27265883</v>
      </c>
      <c r="L588"/>
    </row>
    <row r="589" spans="2:12" ht="12.75">
      <c r="B589" s="630" t="s">
        <v>198</v>
      </c>
      <c r="C589" s="588">
        <v>47480426</v>
      </c>
      <c r="D589" s="590">
        <v>229651</v>
      </c>
      <c r="E589" s="590">
        <v>65516</v>
      </c>
      <c r="F589" s="590">
        <v>130295</v>
      </c>
      <c r="G589" s="591">
        <v>33840</v>
      </c>
      <c r="H589" s="588">
        <v>47250775</v>
      </c>
      <c r="I589" s="590">
        <v>6189426</v>
      </c>
      <c r="J589" s="590">
        <v>12351422</v>
      </c>
      <c r="K589" s="590">
        <v>28709927</v>
      </c>
      <c r="L589"/>
    </row>
    <row r="590" spans="2:12" ht="12.75">
      <c r="B590" s="630" t="s">
        <v>199</v>
      </c>
      <c r="C590" s="588">
        <v>49405724</v>
      </c>
      <c r="D590" s="590">
        <v>240065</v>
      </c>
      <c r="E590" s="590">
        <v>65009</v>
      </c>
      <c r="F590" s="590">
        <v>132898</v>
      </c>
      <c r="G590" s="591">
        <v>42158</v>
      </c>
      <c r="H590" s="588">
        <v>49165659</v>
      </c>
      <c r="I590" s="590">
        <v>6865131</v>
      </c>
      <c r="J590" s="590">
        <v>12986779</v>
      </c>
      <c r="K590" s="590">
        <v>29313749</v>
      </c>
      <c r="L590"/>
    </row>
    <row r="591" spans="2:12" ht="12.75">
      <c r="B591" s="630" t="s">
        <v>200</v>
      </c>
      <c r="C591" s="588">
        <v>52389818</v>
      </c>
      <c r="D591" s="590">
        <v>275406</v>
      </c>
      <c r="E591" s="590">
        <v>68794</v>
      </c>
      <c r="F591" s="590">
        <v>141009</v>
      </c>
      <c r="G591" s="590">
        <v>65603</v>
      </c>
      <c r="H591" s="589">
        <v>52114412</v>
      </c>
      <c r="I591" s="590">
        <v>7666382</v>
      </c>
      <c r="J591" s="590">
        <v>16884614</v>
      </c>
      <c r="K591" s="590">
        <v>27563416</v>
      </c>
      <c r="L591"/>
    </row>
    <row r="592" spans="2:12" ht="12.75">
      <c r="B592" s="630" t="s">
        <v>201</v>
      </c>
      <c r="C592" s="588">
        <v>47669255</v>
      </c>
      <c r="D592" s="590">
        <v>249071</v>
      </c>
      <c r="E592" s="590">
        <v>61984</v>
      </c>
      <c r="F592" s="590">
        <v>132617</v>
      </c>
      <c r="G592" s="590">
        <v>54470</v>
      </c>
      <c r="H592" s="590">
        <v>47420184</v>
      </c>
      <c r="I592" s="590">
        <v>6592748</v>
      </c>
      <c r="J592" s="590">
        <v>13791228</v>
      </c>
      <c r="K592" s="590">
        <v>27036208</v>
      </c>
      <c r="L592"/>
    </row>
    <row r="593" spans="2:12" ht="12.75">
      <c r="B593" s="630" t="s">
        <v>202</v>
      </c>
      <c r="C593" s="588">
        <v>43516517</v>
      </c>
      <c r="D593" s="590">
        <v>220161</v>
      </c>
      <c r="E593" s="590">
        <v>61712</v>
      </c>
      <c r="F593" s="590">
        <v>116252</v>
      </c>
      <c r="G593" s="590">
        <v>42197</v>
      </c>
      <c r="H593" s="590">
        <v>43296356</v>
      </c>
      <c r="I593" s="590">
        <v>5996644</v>
      </c>
      <c r="J593" s="590">
        <v>12021100</v>
      </c>
      <c r="K593" s="590">
        <v>25278612</v>
      </c>
      <c r="L593"/>
    </row>
    <row r="594" spans="2:12" ht="12.75">
      <c r="B594" s="1"/>
      <c r="C594" s="589"/>
      <c r="D594" s="589"/>
      <c r="E594" s="589"/>
      <c r="F594" s="589"/>
      <c r="G594" s="589"/>
      <c r="H594" s="589"/>
      <c r="I594" s="589"/>
      <c r="J594" s="589"/>
      <c r="K594" s="589"/>
      <c r="L594"/>
    </row>
    <row r="595" spans="2:12" ht="12.75">
      <c r="B595" s="629">
        <v>2019</v>
      </c>
      <c r="C595" s="505">
        <v>560913829</v>
      </c>
      <c r="D595" s="505">
        <v>2699065</v>
      </c>
      <c r="E595" s="505">
        <v>811430</v>
      </c>
      <c r="F595" s="505">
        <v>1391086</v>
      </c>
      <c r="G595" s="505">
        <v>496549</v>
      </c>
      <c r="H595" s="505">
        <v>558214764</v>
      </c>
      <c r="I595" s="505">
        <v>81414798</v>
      </c>
      <c r="J595" s="505">
        <v>150933617</v>
      </c>
      <c r="K595" s="505">
        <v>325866349</v>
      </c>
      <c r="L595"/>
    </row>
    <row r="596" spans="2:12" ht="12.75" customHeight="1">
      <c r="B596" s="507"/>
      <c r="C596" s="508"/>
      <c r="D596" s="508"/>
      <c r="E596" s="508"/>
      <c r="F596" s="508"/>
      <c r="G596" s="508"/>
      <c r="H596" s="508"/>
      <c r="I596" s="508"/>
      <c r="J596" s="508"/>
      <c r="K596" s="508"/>
      <c r="L596"/>
    </row>
    <row r="597" spans="2:12" ht="12.75" customHeight="1">
      <c r="B597" s="1477" t="s">
        <v>179</v>
      </c>
      <c r="C597" s="1448" t="s">
        <v>18</v>
      </c>
      <c r="D597" s="1448" t="s">
        <v>180</v>
      </c>
      <c r="E597" s="1450" t="s">
        <v>181</v>
      </c>
      <c r="F597" s="1451"/>
      <c r="G597" s="1452"/>
      <c r="H597" s="1453" t="s">
        <v>182</v>
      </c>
      <c r="I597" s="1455" t="s">
        <v>183</v>
      </c>
      <c r="J597" s="1456"/>
      <c r="K597" s="1456"/>
      <c r="L597"/>
    </row>
    <row r="598" spans="2:12" ht="12.75" customHeight="1">
      <c r="B598" s="1478"/>
      <c r="C598" s="1449"/>
      <c r="D598" s="1449"/>
      <c r="E598" s="1458" t="s">
        <v>220</v>
      </c>
      <c r="F598" s="1448" t="s">
        <v>221</v>
      </c>
      <c r="G598" s="1448" t="s">
        <v>222</v>
      </c>
      <c r="H598" s="1454"/>
      <c r="I598" s="1458" t="s">
        <v>187</v>
      </c>
      <c r="J598" s="1458" t="s">
        <v>20</v>
      </c>
      <c r="K598" s="1448" t="s">
        <v>188</v>
      </c>
      <c r="L598"/>
    </row>
    <row r="599" spans="2:12" ht="12.75" customHeight="1">
      <c r="B599" s="1478"/>
      <c r="C599" s="1449"/>
      <c r="D599" s="1449"/>
      <c r="E599" s="1459"/>
      <c r="F599" s="1449"/>
      <c r="G599" s="1449"/>
      <c r="H599" s="1454"/>
      <c r="I599" s="1460"/>
      <c r="J599" s="1460"/>
      <c r="K599" s="1479"/>
      <c r="L599"/>
    </row>
    <row r="600" spans="2:12" ht="12.75">
      <c r="B600" s="497">
        <v>0</v>
      </c>
      <c r="C600" s="509">
        <v>1</v>
      </c>
      <c r="D600" s="509">
        <v>2</v>
      </c>
      <c r="E600" s="510">
        <v>3</v>
      </c>
      <c r="F600" s="510">
        <v>4</v>
      </c>
      <c r="G600" s="509">
        <v>5</v>
      </c>
      <c r="H600" s="509">
        <v>6</v>
      </c>
      <c r="I600" s="509">
        <v>7</v>
      </c>
      <c r="J600" s="509">
        <v>8</v>
      </c>
      <c r="K600" s="509">
        <v>9</v>
      </c>
      <c r="L600"/>
    </row>
    <row r="601" spans="2:12" ht="12.75">
      <c r="B601" s="500"/>
      <c r="C601" s="506"/>
      <c r="D601" s="506"/>
      <c r="E601" s="506"/>
      <c r="F601" s="506"/>
      <c r="G601" s="506"/>
      <c r="H601" s="506"/>
      <c r="I601" s="506"/>
      <c r="J601" s="506"/>
      <c r="K601" s="506"/>
      <c r="L601"/>
    </row>
    <row r="602" spans="2:12" ht="12.75">
      <c r="B602" s="3"/>
      <c r="C602" s="1442" t="s">
        <v>216</v>
      </c>
      <c r="D602" s="1442"/>
      <c r="E602" s="1442"/>
      <c r="F602" s="1442"/>
      <c r="G602" s="1442"/>
      <c r="H602" s="1442"/>
      <c r="I602" s="1442"/>
      <c r="J602" s="1442"/>
      <c r="K602" s="1442"/>
      <c r="L602"/>
    </row>
    <row r="603" spans="2:12" ht="12.75">
      <c r="B603" s="3"/>
      <c r="C603" s="511"/>
      <c r="D603" s="511"/>
      <c r="E603" s="511"/>
      <c r="F603" s="511"/>
      <c r="G603" s="511"/>
      <c r="H603" s="511"/>
      <c r="I603" s="511"/>
      <c r="J603" s="511"/>
      <c r="K603" s="511"/>
      <c r="L603"/>
    </row>
    <row r="604" spans="2:12" ht="12.75">
      <c r="B604" s="630" t="s">
        <v>191</v>
      </c>
      <c r="C604" s="588">
        <v>97042744</v>
      </c>
      <c r="D604" s="588">
        <v>397525</v>
      </c>
      <c r="E604" s="588">
        <v>123027</v>
      </c>
      <c r="F604" s="588">
        <v>190820</v>
      </c>
      <c r="G604" s="588">
        <v>83678</v>
      </c>
      <c r="H604" s="588">
        <v>96645219</v>
      </c>
      <c r="I604" s="588">
        <v>13890672</v>
      </c>
      <c r="J604" s="588">
        <v>28529726</v>
      </c>
      <c r="K604" s="588">
        <v>54224821</v>
      </c>
      <c r="L604"/>
    </row>
    <row r="605" spans="2:12" ht="12.75">
      <c r="B605" s="630" t="s">
        <v>192</v>
      </c>
      <c r="C605" s="588">
        <v>71080437</v>
      </c>
      <c r="D605" s="588">
        <v>338786</v>
      </c>
      <c r="E605" s="588">
        <v>123131</v>
      </c>
      <c r="F605" s="588">
        <v>150015</v>
      </c>
      <c r="G605" s="588">
        <v>65640</v>
      </c>
      <c r="H605" s="588">
        <v>70741651</v>
      </c>
      <c r="I605" s="588">
        <v>11152641</v>
      </c>
      <c r="J605" s="588">
        <v>19000308</v>
      </c>
      <c r="K605" s="588">
        <v>40588702</v>
      </c>
      <c r="L605"/>
    </row>
    <row r="606" spans="2:12" ht="12.75">
      <c r="B606" s="630" t="s">
        <v>193</v>
      </c>
      <c r="C606" s="588">
        <v>94326127</v>
      </c>
      <c r="D606" s="590">
        <v>370021</v>
      </c>
      <c r="E606" s="590">
        <v>141070</v>
      </c>
      <c r="F606" s="590">
        <v>162127</v>
      </c>
      <c r="G606" s="591">
        <v>66824</v>
      </c>
      <c r="H606" s="588">
        <v>93956106</v>
      </c>
      <c r="I606" s="590">
        <v>14326353</v>
      </c>
      <c r="J606" s="590">
        <v>25473371</v>
      </c>
      <c r="K606" s="590">
        <v>54156382</v>
      </c>
      <c r="L606"/>
    </row>
    <row r="607" spans="2:12" ht="12.75">
      <c r="B607" s="630" t="s">
        <v>194</v>
      </c>
      <c r="C607" s="588">
        <v>90179542</v>
      </c>
      <c r="D607" s="588">
        <v>377198</v>
      </c>
      <c r="E607" s="589">
        <v>138987</v>
      </c>
      <c r="F607" s="589">
        <v>177400</v>
      </c>
      <c r="G607" s="589">
        <v>60811</v>
      </c>
      <c r="H607" s="588">
        <v>89802344</v>
      </c>
      <c r="I607" s="589">
        <v>13026121</v>
      </c>
      <c r="J607" s="589">
        <v>24019148</v>
      </c>
      <c r="K607" s="589">
        <v>52757075</v>
      </c>
      <c r="L607"/>
    </row>
    <row r="608" spans="2:12" ht="12.75">
      <c r="B608" s="630" t="s">
        <v>195</v>
      </c>
      <c r="C608" s="588">
        <v>98348767</v>
      </c>
      <c r="D608" s="477">
        <v>365543</v>
      </c>
      <c r="E608" s="477">
        <v>134256</v>
      </c>
      <c r="F608" s="477">
        <v>176108</v>
      </c>
      <c r="G608" s="477">
        <v>55179</v>
      </c>
      <c r="H608" s="477">
        <v>97983224</v>
      </c>
      <c r="I608" s="477">
        <v>14778485</v>
      </c>
      <c r="J608" s="477">
        <v>25000492</v>
      </c>
      <c r="K608" s="477">
        <v>58204247</v>
      </c>
      <c r="L608"/>
    </row>
    <row r="609" spans="2:12" ht="12.75">
      <c r="B609" s="630" t="s">
        <v>196</v>
      </c>
      <c r="C609" s="588">
        <v>89668731</v>
      </c>
      <c r="D609" s="588">
        <v>358330</v>
      </c>
      <c r="E609" s="589">
        <v>97987</v>
      </c>
      <c r="F609" s="589">
        <v>193201</v>
      </c>
      <c r="G609" s="589">
        <v>67142</v>
      </c>
      <c r="H609" s="588">
        <v>89310401</v>
      </c>
      <c r="I609" s="589">
        <v>13566128</v>
      </c>
      <c r="J609" s="589">
        <v>23364570</v>
      </c>
      <c r="K609" s="589">
        <v>52379703</v>
      </c>
      <c r="L609"/>
    </row>
    <row r="610" spans="2:12" ht="12.75">
      <c r="B610" s="630" t="s">
        <v>197</v>
      </c>
      <c r="C610" s="588">
        <v>94814223</v>
      </c>
      <c r="D610" s="590">
        <v>399597</v>
      </c>
      <c r="E610" s="590">
        <v>105945</v>
      </c>
      <c r="F610" s="590">
        <v>239181</v>
      </c>
      <c r="G610" s="591">
        <v>54471</v>
      </c>
      <c r="H610" s="588">
        <v>94414626</v>
      </c>
      <c r="I610" s="590">
        <v>15092121</v>
      </c>
      <c r="J610" s="590">
        <v>26639045</v>
      </c>
      <c r="K610" s="590">
        <v>52683460</v>
      </c>
      <c r="L610"/>
    </row>
    <row r="611" spans="2:12" ht="12.75">
      <c r="B611" s="630" t="s">
        <v>198</v>
      </c>
      <c r="C611" s="588">
        <v>94523431</v>
      </c>
      <c r="D611" s="590">
        <v>403191</v>
      </c>
      <c r="E611" s="590">
        <v>115093</v>
      </c>
      <c r="F611" s="590">
        <v>229415</v>
      </c>
      <c r="G611" s="591">
        <v>58683</v>
      </c>
      <c r="H611" s="588">
        <v>94120240</v>
      </c>
      <c r="I611" s="590">
        <v>12344055</v>
      </c>
      <c r="J611" s="590">
        <v>25664712</v>
      </c>
      <c r="K611" s="590">
        <v>56111473</v>
      </c>
      <c r="L611"/>
    </row>
    <row r="612" spans="2:12" ht="12.75">
      <c r="B612" s="630" t="s">
        <v>199</v>
      </c>
      <c r="C612" s="588">
        <v>98036717</v>
      </c>
      <c r="D612" s="588">
        <v>422394</v>
      </c>
      <c r="E612" s="589">
        <v>114069</v>
      </c>
      <c r="F612" s="589">
        <v>234214</v>
      </c>
      <c r="G612" s="589">
        <v>74111</v>
      </c>
      <c r="H612" s="588">
        <v>97614323</v>
      </c>
      <c r="I612" s="589">
        <v>13669245</v>
      </c>
      <c r="J612" s="589">
        <v>26923250</v>
      </c>
      <c r="K612" s="589">
        <v>57021828</v>
      </c>
      <c r="L612"/>
    </row>
    <row r="613" spans="2:12" ht="12.75">
      <c r="B613" s="630" t="s">
        <v>200</v>
      </c>
      <c r="C613" s="588">
        <v>98036717</v>
      </c>
      <c r="D613" s="590">
        <v>422394</v>
      </c>
      <c r="E613" s="590">
        <v>114069</v>
      </c>
      <c r="F613" s="590">
        <v>234214</v>
      </c>
      <c r="G613" s="590">
        <v>74111</v>
      </c>
      <c r="H613" s="589">
        <v>97614323</v>
      </c>
      <c r="I613" s="590">
        <v>13669245</v>
      </c>
      <c r="J613" s="590">
        <v>26923250</v>
      </c>
      <c r="K613" s="590">
        <v>57021828</v>
      </c>
      <c r="L613"/>
    </row>
    <row r="614" spans="2:12" ht="12.75">
      <c r="B614" s="630" t="s">
        <v>201</v>
      </c>
      <c r="C614" s="588">
        <v>93991382</v>
      </c>
      <c r="D614" s="590">
        <v>442529</v>
      </c>
      <c r="E614" s="590">
        <v>110487</v>
      </c>
      <c r="F614" s="590">
        <v>234875</v>
      </c>
      <c r="G614" s="591">
        <v>97167</v>
      </c>
      <c r="H614" s="592">
        <v>93548853</v>
      </c>
      <c r="I614" s="590">
        <v>13082164</v>
      </c>
      <c r="J614" s="590">
        <v>28328455</v>
      </c>
      <c r="K614" s="590">
        <v>52138234</v>
      </c>
      <c r="L614"/>
    </row>
    <row r="615" spans="2:12" ht="12.75">
      <c r="B615" s="630" t="s">
        <v>202</v>
      </c>
      <c r="C615" s="588">
        <v>85303687</v>
      </c>
      <c r="D615" s="590">
        <v>382900</v>
      </c>
      <c r="E615" s="590">
        <v>110310</v>
      </c>
      <c r="F615" s="590">
        <v>202029</v>
      </c>
      <c r="G615" s="591">
        <v>70561</v>
      </c>
      <c r="H615" s="592">
        <v>84920787</v>
      </c>
      <c r="I615" s="590">
        <v>11813818</v>
      </c>
      <c r="J615" s="590">
        <v>24635137</v>
      </c>
      <c r="K615" s="590">
        <v>48471832</v>
      </c>
      <c r="L615"/>
    </row>
    <row r="616" spans="2:12" ht="12.75">
      <c r="B616" s="630"/>
      <c r="C616" s="513"/>
      <c r="D616" s="514"/>
      <c r="E616" s="515"/>
      <c r="F616" s="515"/>
      <c r="G616" s="515"/>
      <c r="H616" s="514"/>
      <c r="I616" s="515"/>
      <c r="J616" s="515"/>
      <c r="K616" s="515"/>
      <c r="L616"/>
    </row>
    <row r="617" spans="2:12" ht="12.75">
      <c r="B617" s="629">
        <v>2019</v>
      </c>
      <c r="C617" s="516">
        <v>1105352505</v>
      </c>
      <c r="D617" s="516">
        <v>4680408</v>
      </c>
      <c r="E617" s="516">
        <v>1428431</v>
      </c>
      <c r="F617" s="516">
        <v>2423599</v>
      </c>
      <c r="G617" s="516">
        <v>828378</v>
      </c>
      <c r="H617" s="516">
        <v>1100672097</v>
      </c>
      <c r="I617" s="516">
        <v>160411048</v>
      </c>
      <c r="J617" s="516">
        <v>304501464</v>
      </c>
      <c r="K617" s="516">
        <v>635759585</v>
      </c>
      <c r="L617"/>
    </row>
    <row r="618" spans="2:12" ht="12.75">
      <c r="B618"/>
      <c r="C618"/>
      <c r="D618"/>
      <c r="E618"/>
      <c r="F618"/>
      <c r="G618"/>
      <c r="H618"/>
      <c r="I618"/>
      <c r="J618"/>
      <c r="K618"/>
      <c r="L618"/>
    </row>
    <row r="619" spans="2:12" ht="18.75">
      <c r="B619"/>
      <c r="C619"/>
      <c r="D619"/>
      <c r="E619"/>
      <c r="F619" s="650"/>
      <c r="G619" s="650"/>
      <c r="H619" s="650"/>
      <c r="I619" s="650"/>
      <c r="J619"/>
      <c r="K619"/>
      <c r="L619"/>
    </row>
    <row r="620" spans="2:12" ht="20.25" thickBot="1">
      <c r="B620"/>
      <c r="C620"/>
      <c r="D620"/>
      <c r="E620" s="651"/>
      <c r="F620" s="652" t="s">
        <v>217</v>
      </c>
      <c r="G620" s="652"/>
      <c r="H620" s="652"/>
      <c r="I620" s="652"/>
      <c r="J620" s="653"/>
      <c r="K620"/>
      <c r="L620"/>
    </row>
    <row r="621" spans="2:12" ht="15.75">
      <c r="B621" s="397" t="s">
        <v>191</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192</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193</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194</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195</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196</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197</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198</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199</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200</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201</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202</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463" t="s">
        <v>339</v>
      </c>
      <c r="C636" s="1463"/>
      <c r="D636" s="1463"/>
      <c r="E636" s="1463"/>
      <c r="F636" s="1463"/>
      <c r="G636" s="1463"/>
      <c r="H636" s="1463"/>
      <c r="I636" s="1463"/>
      <c r="J636" s="1463"/>
      <c r="K636" s="1463"/>
    </row>
    <row r="637" spans="2:12" ht="18.75" thickBot="1">
      <c r="B637" s="554"/>
      <c r="C637" s="554"/>
      <c r="D637" s="554"/>
      <c r="E637" s="554"/>
      <c r="F637" s="555" t="s">
        <v>178</v>
      </c>
      <c r="G637" s="554"/>
      <c r="H637" s="554"/>
      <c r="I637" s="554"/>
      <c r="J637" s="554"/>
      <c r="K637" s="554"/>
    </row>
    <row r="638" spans="2:12" ht="12.75" customHeight="1">
      <c r="B638" s="1464" t="s">
        <v>179</v>
      </c>
      <c r="C638" s="1466" t="s">
        <v>18</v>
      </c>
      <c r="D638" s="1466" t="s">
        <v>180</v>
      </c>
      <c r="E638" s="1472" t="s">
        <v>181</v>
      </c>
      <c r="F638" s="1473"/>
      <c r="G638" s="1474"/>
      <c r="H638" s="1475" t="s">
        <v>182</v>
      </c>
      <c r="I638" s="1472" t="s">
        <v>183</v>
      </c>
      <c r="J638" s="1473"/>
      <c r="K638" s="1476"/>
    </row>
    <row r="639" spans="2:12" ht="11.25" customHeight="1">
      <c r="B639" s="1465"/>
      <c r="C639" s="1449"/>
      <c r="D639" s="1449"/>
      <c r="E639" s="1458" t="s">
        <v>220</v>
      </c>
      <c r="F639" s="1448" t="s">
        <v>221</v>
      </c>
      <c r="G639" s="1448" t="s">
        <v>222</v>
      </c>
      <c r="H639" s="1454"/>
      <c r="I639" s="1458" t="s">
        <v>187</v>
      </c>
      <c r="J639" s="1458" t="s">
        <v>20</v>
      </c>
      <c r="K639" s="1461" t="s">
        <v>254</v>
      </c>
    </row>
    <row r="640" spans="2:12" ht="11.25" customHeight="1">
      <c r="B640" s="1465"/>
      <c r="C640" s="1449"/>
      <c r="D640" s="1449"/>
      <c r="E640" s="1459"/>
      <c r="F640" s="1449"/>
      <c r="G640" s="1449"/>
      <c r="H640" s="1454"/>
      <c r="I640" s="1459"/>
      <c r="J640" s="1459"/>
      <c r="K640" s="1471"/>
    </row>
    <row r="641" spans="2:11" ht="12.75">
      <c r="B641" s="676">
        <v>0</v>
      </c>
      <c r="C641" s="497">
        <v>1</v>
      </c>
      <c r="D641" s="497">
        <v>2</v>
      </c>
      <c r="E641" s="498">
        <v>3</v>
      </c>
      <c r="F641" s="498">
        <v>4</v>
      </c>
      <c r="G641" s="497">
        <v>5</v>
      </c>
      <c r="H641" s="497">
        <v>6</v>
      </c>
      <c r="I641" s="497">
        <v>7</v>
      </c>
      <c r="J641" s="497">
        <v>8</v>
      </c>
      <c r="K641" s="677">
        <v>9</v>
      </c>
    </row>
    <row r="642" spans="2:11" ht="12.75">
      <c r="B642" s="678"/>
      <c r="C642" s="500"/>
      <c r="D642" s="500"/>
      <c r="E642" s="500"/>
      <c r="F642" s="500"/>
      <c r="G642" s="500"/>
      <c r="H642" s="500"/>
      <c r="I642" s="500"/>
      <c r="J642" s="500"/>
      <c r="K642" s="679"/>
    </row>
    <row r="643" spans="2:11" ht="14.25">
      <c r="B643" s="680"/>
      <c r="C643" s="1444" t="s">
        <v>190</v>
      </c>
      <c r="D643" s="1444"/>
      <c r="E643" s="1444"/>
      <c r="F643" s="1444"/>
      <c r="G643" s="1444"/>
      <c r="H643" s="1444"/>
      <c r="I643" s="1444"/>
      <c r="J643" s="1444"/>
      <c r="K643" s="1445"/>
    </row>
    <row r="644" spans="2:11" ht="12.75">
      <c r="B644" s="678"/>
      <c r="C644" s="500"/>
      <c r="D644" s="500"/>
      <c r="E644" s="500"/>
      <c r="F644" s="500"/>
      <c r="G644" s="500"/>
      <c r="H644" s="500"/>
      <c r="I644" s="500"/>
      <c r="J644" s="500"/>
      <c r="K644" s="679"/>
    </row>
    <row r="645" spans="2:11" ht="12.75">
      <c r="B645" s="707" t="s">
        <v>191</v>
      </c>
      <c r="C645" s="693">
        <f>SUM(D645+H645)</f>
        <v>163247</v>
      </c>
      <c r="D645" s="693">
        <v>4183</v>
      </c>
      <c r="E645" s="693">
        <v>1936</v>
      </c>
      <c r="F645" s="693">
        <v>1878</v>
      </c>
      <c r="G645" s="693">
        <v>369</v>
      </c>
      <c r="H645" s="693">
        <v>159064</v>
      </c>
      <c r="I645" s="693">
        <v>25823</v>
      </c>
      <c r="J645" s="693">
        <v>47119</v>
      </c>
      <c r="K645" s="708">
        <v>86122</v>
      </c>
    </row>
    <row r="646" spans="2:11" ht="12.75">
      <c r="B646" s="707" t="s">
        <v>192</v>
      </c>
      <c r="C646" s="693">
        <f t="shared" ref="C646:C656" si="48">SUM(D646+H646)</f>
        <v>154797</v>
      </c>
      <c r="D646" s="693">
        <v>3855</v>
      </c>
      <c r="E646" s="693">
        <v>1652</v>
      </c>
      <c r="F646" s="693">
        <v>1884</v>
      </c>
      <c r="G646" s="693">
        <v>319</v>
      </c>
      <c r="H646" s="693">
        <v>150942</v>
      </c>
      <c r="I646" s="693">
        <v>24820</v>
      </c>
      <c r="J646" s="693">
        <v>41251</v>
      </c>
      <c r="K646" s="708">
        <v>84871</v>
      </c>
    </row>
    <row r="647" spans="2:11" ht="12.75">
      <c r="B647" s="707" t="s">
        <v>193</v>
      </c>
      <c r="C647" s="693">
        <f t="shared" si="48"/>
        <v>151453</v>
      </c>
      <c r="D647" s="695">
        <v>3672</v>
      </c>
      <c r="E647" s="695">
        <v>1511</v>
      </c>
      <c r="F647" s="695">
        <v>1781</v>
      </c>
      <c r="G647" s="696">
        <v>380</v>
      </c>
      <c r="H647" s="693">
        <v>147781</v>
      </c>
      <c r="I647" s="695">
        <v>22185</v>
      </c>
      <c r="J647" s="695">
        <v>39306</v>
      </c>
      <c r="K647" s="709">
        <v>86290</v>
      </c>
    </row>
    <row r="648" spans="2:11" ht="12.75">
      <c r="B648" s="707" t="s">
        <v>194</v>
      </c>
      <c r="C648" s="693">
        <f>SUM(D648+H648)</f>
        <v>123387</v>
      </c>
      <c r="D648" s="693">
        <v>2579</v>
      </c>
      <c r="E648" s="694">
        <v>1048</v>
      </c>
      <c r="F648" s="694">
        <v>1175</v>
      </c>
      <c r="G648" s="693">
        <v>356</v>
      </c>
      <c r="H648" s="693">
        <v>120808</v>
      </c>
      <c r="I648" s="693">
        <v>18805</v>
      </c>
      <c r="J648" s="693">
        <v>35098</v>
      </c>
      <c r="K648" s="708">
        <v>66905</v>
      </c>
    </row>
    <row r="649" spans="2:11" ht="12.75">
      <c r="B649" s="707" t="s">
        <v>195</v>
      </c>
      <c r="C649" s="693">
        <f>SUM(D649+H649)</f>
        <v>141955</v>
      </c>
      <c r="D649" s="526">
        <v>3254</v>
      </c>
      <c r="E649" s="698">
        <v>1374</v>
      </c>
      <c r="F649" s="688">
        <v>1580</v>
      </c>
      <c r="G649" s="688">
        <v>300</v>
      </c>
      <c r="H649" s="526">
        <v>138701</v>
      </c>
      <c r="I649" s="698">
        <v>23058</v>
      </c>
      <c r="J649" s="698">
        <v>36148</v>
      </c>
      <c r="K649" s="710">
        <v>79495</v>
      </c>
    </row>
    <row r="650" spans="2:11" ht="12.75">
      <c r="B650" s="707" t="s">
        <v>196</v>
      </c>
      <c r="C650" s="693">
        <f t="shared" si="48"/>
        <v>166759</v>
      </c>
      <c r="D650" s="693">
        <v>3740</v>
      </c>
      <c r="E650" s="694">
        <v>1503</v>
      </c>
      <c r="F650" s="694">
        <v>2000</v>
      </c>
      <c r="G650" s="693">
        <v>237</v>
      </c>
      <c r="H650" s="693">
        <v>163019</v>
      </c>
      <c r="I650" s="693">
        <v>27394</v>
      </c>
      <c r="J650" s="693">
        <v>41041</v>
      </c>
      <c r="K650" s="708">
        <v>94584</v>
      </c>
    </row>
    <row r="651" spans="2:11" ht="12.75">
      <c r="B651" s="707" t="s">
        <v>197</v>
      </c>
      <c r="C651" s="693">
        <f>SUM(D651+H651)</f>
        <v>176233</v>
      </c>
      <c r="D651" s="527">
        <v>4202</v>
      </c>
      <c r="E651" s="695">
        <v>1869</v>
      </c>
      <c r="F651" s="696">
        <v>2029</v>
      </c>
      <c r="G651" s="696">
        <v>304</v>
      </c>
      <c r="H651" s="693">
        <v>172031</v>
      </c>
      <c r="I651" s="695">
        <v>31264</v>
      </c>
      <c r="J651" s="695">
        <v>50784</v>
      </c>
      <c r="K651" s="709">
        <v>89983</v>
      </c>
    </row>
    <row r="652" spans="2:11" ht="12.75">
      <c r="B652" s="707" t="s">
        <v>198</v>
      </c>
      <c r="C652" s="693">
        <f t="shared" si="48"/>
        <v>151920</v>
      </c>
      <c r="D652" s="527">
        <v>4257</v>
      </c>
      <c r="E652" s="695">
        <v>1568</v>
      </c>
      <c r="F652" s="695">
        <v>2117</v>
      </c>
      <c r="G652" s="696">
        <v>572</v>
      </c>
      <c r="H652" s="693">
        <v>147663</v>
      </c>
      <c r="I652" s="695">
        <v>24922</v>
      </c>
      <c r="J652" s="695">
        <v>43850</v>
      </c>
      <c r="K652" s="709">
        <v>78891</v>
      </c>
    </row>
    <row r="653" spans="2:11" ht="12.75">
      <c r="B653" s="707" t="s">
        <v>199</v>
      </c>
      <c r="C653" s="693">
        <f t="shared" si="48"/>
        <v>168873</v>
      </c>
      <c r="D653" s="693">
        <v>4787</v>
      </c>
      <c r="E653" s="694">
        <v>2244</v>
      </c>
      <c r="F653" s="694">
        <v>2284</v>
      </c>
      <c r="G653" s="693">
        <v>259</v>
      </c>
      <c r="H653" s="693">
        <v>164086</v>
      </c>
      <c r="I653" s="693">
        <v>25977</v>
      </c>
      <c r="J653" s="693">
        <v>49066</v>
      </c>
      <c r="K653" s="708">
        <v>89043</v>
      </c>
    </row>
    <row r="654" spans="2:11" ht="12.75">
      <c r="B654" s="711" t="s">
        <v>200</v>
      </c>
      <c r="C654" s="693">
        <f>SUM(D654+H654)</f>
        <v>167227</v>
      </c>
      <c r="D654" s="527">
        <v>4810</v>
      </c>
      <c r="E654" s="695">
        <v>2454</v>
      </c>
      <c r="F654" s="695">
        <v>1999</v>
      </c>
      <c r="G654" s="695">
        <v>357</v>
      </c>
      <c r="H654" s="694">
        <v>162417</v>
      </c>
      <c r="I654" s="695">
        <v>27314</v>
      </c>
      <c r="J654" s="695">
        <v>55182</v>
      </c>
      <c r="K654" s="709">
        <v>79921</v>
      </c>
    </row>
    <row r="655" spans="2:11" ht="12.75">
      <c r="B655" s="712" t="s">
        <v>201</v>
      </c>
      <c r="C655" s="693">
        <f>SUM(D655+H655)</f>
        <v>137617</v>
      </c>
      <c r="D655" s="695">
        <v>3779</v>
      </c>
      <c r="E655" s="695">
        <v>1461</v>
      </c>
      <c r="F655" s="695">
        <v>1884</v>
      </c>
      <c r="G655" s="695">
        <v>434</v>
      </c>
      <c r="H655" s="695">
        <v>133838</v>
      </c>
      <c r="I655" s="695">
        <v>22269</v>
      </c>
      <c r="J655" s="695">
        <v>45841</v>
      </c>
      <c r="K655" s="709">
        <v>65728</v>
      </c>
    </row>
    <row r="656" spans="2:11" ht="12.75">
      <c r="B656" s="712" t="s">
        <v>202</v>
      </c>
      <c r="C656" s="693">
        <f t="shared" si="48"/>
        <v>149450</v>
      </c>
      <c r="D656" s="695">
        <v>4271</v>
      </c>
      <c r="E656" s="695">
        <v>1935</v>
      </c>
      <c r="F656" s="695">
        <v>1913</v>
      </c>
      <c r="G656" s="695">
        <v>423</v>
      </c>
      <c r="H656" s="695">
        <v>145179</v>
      </c>
      <c r="I656" s="695">
        <v>23304</v>
      </c>
      <c r="J656" s="695">
        <v>47671</v>
      </c>
      <c r="K656" s="709">
        <v>74204</v>
      </c>
    </row>
    <row r="657" spans="2:11" ht="15">
      <c r="B657" s="713"/>
      <c r="C657" s="694"/>
      <c r="D657" s="694"/>
      <c r="E657" s="694"/>
      <c r="F657" s="694"/>
      <c r="G657" s="694"/>
      <c r="H657" s="694"/>
      <c r="I657" s="694"/>
      <c r="J657" s="694"/>
      <c r="K657" s="714"/>
    </row>
    <row r="658" spans="2:11" ht="12.75">
      <c r="B658" s="715">
        <v>2020</v>
      </c>
      <c r="C658" s="687">
        <f t="shared" ref="C658:K658" si="49">SUM(C645:C656)</f>
        <v>1852918</v>
      </c>
      <c r="D658" s="687">
        <f>SUM(D645:D656)</f>
        <v>47389</v>
      </c>
      <c r="E658" s="687">
        <f t="shared" si="49"/>
        <v>20555</v>
      </c>
      <c r="F658" s="687">
        <f t="shared" si="49"/>
        <v>22524</v>
      </c>
      <c r="G658" s="687">
        <f>SUM(G645:G656)</f>
        <v>4310</v>
      </c>
      <c r="H658" s="687">
        <f t="shared" si="49"/>
        <v>1805529</v>
      </c>
      <c r="I658" s="687">
        <f t="shared" si="49"/>
        <v>297135</v>
      </c>
      <c r="J658" s="687">
        <f t="shared" si="49"/>
        <v>532357</v>
      </c>
      <c r="K658" s="716">
        <f t="shared" si="49"/>
        <v>976037</v>
      </c>
    </row>
    <row r="659" spans="2:11" ht="12.75">
      <c r="B659" s="680"/>
      <c r="C659" s="681"/>
      <c r="D659" s="681"/>
      <c r="E659" s="681"/>
      <c r="F659" s="681"/>
      <c r="G659" s="681"/>
      <c r="H659" s="681"/>
      <c r="I659" s="681"/>
      <c r="J659" s="681"/>
      <c r="K659" s="717"/>
    </row>
    <row r="660" spans="2:11" ht="12.75">
      <c r="B660" s="680"/>
      <c r="C660" s="1442" t="s">
        <v>215</v>
      </c>
      <c r="D660" s="1442"/>
      <c r="E660" s="1442"/>
      <c r="F660" s="1442"/>
      <c r="G660" s="1442"/>
      <c r="H660" s="1442"/>
      <c r="I660" s="1442"/>
      <c r="J660" s="1442"/>
      <c r="K660" s="1443"/>
    </row>
    <row r="661" spans="2:11" ht="12.75">
      <c r="B661" s="678"/>
      <c r="C661" s="681"/>
      <c r="D661" s="681"/>
      <c r="E661" s="681"/>
      <c r="F661" s="681"/>
      <c r="G661" s="681"/>
      <c r="H661" s="681"/>
      <c r="I661" s="681"/>
      <c r="J661" s="681"/>
      <c r="K661" s="717"/>
    </row>
    <row r="662" spans="2:11" ht="12.75">
      <c r="B662" s="718" t="s">
        <v>191</v>
      </c>
      <c r="C662" s="693">
        <f t="shared" ref="C662:C673" si="50">SUM(D662+H662)</f>
        <v>49960551</v>
      </c>
      <c r="D662" s="693">
        <v>235967</v>
      </c>
      <c r="E662" s="693">
        <v>69271</v>
      </c>
      <c r="F662" s="693">
        <v>111895</v>
      </c>
      <c r="G662" s="693">
        <v>54801</v>
      </c>
      <c r="H662" s="693">
        <v>49724584</v>
      </c>
      <c r="I662" s="693">
        <v>7150936</v>
      </c>
      <c r="J662" s="693">
        <v>13108259</v>
      </c>
      <c r="K662" s="708">
        <v>29465389</v>
      </c>
    </row>
    <row r="663" spans="2:11" ht="12.75">
      <c r="B663" s="718" t="s">
        <v>192</v>
      </c>
      <c r="C663" s="693">
        <f t="shared" si="50"/>
        <v>47617324</v>
      </c>
      <c r="D663" s="693">
        <v>208840</v>
      </c>
      <c r="E663" s="693">
        <v>57340</v>
      </c>
      <c r="F663" s="693">
        <v>107364</v>
      </c>
      <c r="G663" s="693">
        <v>44136</v>
      </c>
      <c r="H663" s="693">
        <v>47408484</v>
      </c>
      <c r="I663" s="693">
        <v>6893452</v>
      </c>
      <c r="J663" s="693">
        <v>11453223</v>
      </c>
      <c r="K663" s="708">
        <v>29061809</v>
      </c>
    </row>
    <row r="664" spans="2:11" ht="12.75">
      <c r="B664" s="718" t="s">
        <v>193</v>
      </c>
      <c r="C664" s="693">
        <f t="shared" si="50"/>
        <v>45810921</v>
      </c>
      <c r="D664" s="695">
        <v>212047</v>
      </c>
      <c r="E664" s="695">
        <v>52722</v>
      </c>
      <c r="F664" s="695">
        <v>104528</v>
      </c>
      <c r="G664" s="696">
        <v>54797</v>
      </c>
      <c r="H664" s="693">
        <v>45598874</v>
      </c>
      <c r="I664" s="695">
        <v>6206047</v>
      </c>
      <c r="J664" s="695">
        <v>10978459</v>
      </c>
      <c r="K664" s="709">
        <v>28414368</v>
      </c>
    </row>
    <row r="665" spans="2:11" ht="12.75">
      <c r="B665" s="718" t="s">
        <v>194</v>
      </c>
      <c r="C665" s="693">
        <f t="shared" si="50"/>
        <v>37947488</v>
      </c>
      <c r="D665" s="693">
        <v>152361</v>
      </c>
      <c r="E665" s="694">
        <v>38008</v>
      </c>
      <c r="F665" s="694">
        <v>67675</v>
      </c>
      <c r="G665" s="693">
        <v>46678</v>
      </c>
      <c r="H665" s="693">
        <v>37795127</v>
      </c>
      <c r="I665" s="693">
        <v>5250323</v>
      </c>
      <c r="J665" s="693">
        <v>9742524</v>
      </c>
      <c r="K665" s="708">
        <v>22802280</v>
      </c>
    </row>
    <row r="666" spans="2:11" ht="12.75">
      <c r="B666" s="718" t="s">
        <v>195</v>
      </c>
      <c r="C666" s="693">
        <f t="shared" si="50"/>
        <v>43850100</v>
      </c>
      <c r="D666" s="698">
        <v>182406</v>
      </c>
      <c r="E666" s="698">
        <v>49999</v>
      </c>
      <c r="F666" s="698">
        <v>89839</v>
      </c>
      <c r="G666" s="698">
        <v>42568</v>
      </c>
      <c r="H666" s="698">
        <v>43667694</v>
      </c>
      <c r="I666" s="698">
        <v>6427358</v>
      </c>
      <c r="J666" s="698">
        <v>9965046</v>
      </c>
      <c r="K666" s="710">
        <v>27275290</v>
      </c>
    </row>
    <row r="667" spans="2:11" ht="12.75">
      <c r="B667" s="718" t="s">
        <v>196</v>
      </c>
      <c r="C667" s="693">
        <f t="shared" si="50"/>
        <v>52025091</v>
      </c>
      <c r="D667" s="693">
        <v>205453</v>
      </c>
      <c r="E667" s="694">
        <v>52679</v>
      </c>
      <c r="F667" s="694">
        <v>121156</v>
      </c>
      <c r="G667" s="693">
        <v>31618</v>
      </c>
      <c r="H667" s="693">
        <v>51819638</v>
      </c>
      <c r="I667" s="693">
        <v>7514997</v>
      </c>
      <c r="J667" s="693">
        <v>11510571</v>
      </c>
      <c r="K667" s="708">
        <v>32794070</v>
      </c>
    </row>
    <row r="668" spans="2:11" ht="12.75">
      <c r="B668" s="718" t="s">
        <v>197</v>
      </c>
      <c r="C668" s="693">
        <f t="shared" si="50"/>
        <v>54051147</v>
      </c>
      <c r="D668" s="695">
        <v>228220</v>
      </c>
      <c r="E668" s="695">
        <v>67664</v>
      </c>
      <c r="F668" s="695">
        <v>124553</v>
      </c>
      <c r="G668" s="696">
        <v>36003</v>
      </c>
      <c r="H668" s="693">
        <v>53822927</v>
      </c>
      <c r="I668" s="695">
        <v>8725344</v>
      </c>
      <c r="J668" s="695">
        <v>14051630</v>
      </c>
      <c r="K668" s="709">
        <v>31045953</v>
      </c>
    </row>
    <row r="669" spans="2:11" ht="12.75">
      <c r="B669" s="718" t="s">
        <v>198</v>
      </c>
      <c r="C669" s="693">
        <f t="shared" si="50"/>
        <v>45879866</v>
      </c>
      <c r="D669" s="695">
        <v>235692</v>
      </c>
      <c r="E669" s="695">
        <v>57242</v>
      </c>
      <c r="F669" s="695">
        <v>115636</v>
      </c>
      <c r="G669" s="696">
        <v>62814</v>
      </c>
      <c r="H669" s="693">
        <v>45644174</v>
      </c>
      <c r="I669" s="695">
        <v>6814064</v>
      </c>
      <c r="J669" s="695">
        <v>12095543</v>
      </c>
      <c r="K669" s="709">
        <v>26734567</v>
      </c>
    </row>
    <row r="670" spans="2:11" ht="12.75">
      <c r="B670" s="718" t="s">
        <v>199</v>
      </c>
      <c r="C670" s="693">
        <f t="shared" si="50"/>
        <v>50006709</v>
      </c>
      <c r="D670" s="695">
        <v>255535</v>
      </c>
      <c r="E670" s="695">
        <v>81414</v>
      </c>
      <c r="F670" s="695">
        <v>142799</v>
      </c>
      <c r="G670" s="696">
        <v>31322</v>
      </c>
      <c r="H670" s="693">
        <v>49751174</v>
      </c>
      <c r="I670" s="695">
        <v>7098072</v>
      </c>
      <c r="J670" s="695">
        <v>13203179</v>
      </c>
      <c r="K670" s="709">
        <v>29449923</v>
      </c>
    </row>
    <row r="671" spans="2:11" ht="12.75">
      <c r="B671" s="718" t="s">
        <v>200</v>
      </c>
      <c r="C671" s="693">
        <f>SUM(D671+H671)</f>
        <v>49388258</v>
      </c>
      <c r="D671" s="695">
        <v>269010</v>
      </c>
      <c r="E671" s="695">
        <v>93543</v>
      </c>
      <c r="F671" s="695">
        <v>130959</v>
      </c>
      <c r="G671" s="695">
        <v>44508</v>
      </c>
      <c r="H671" s="694">
        <v>49119248</v>
      </c>
      <c r="I671" s="695">
        <v>7503226</v>
      </c>
      <c r="J671" s="695">
        <v>14927985</v>
      </c>
      <c r="K671" s="709">
        <v>26688037</v>
      </c>
    </row>
    <row r="672" spans="2:11" ht="12.75">
      <c r="B672" s="718" t="s">
        <v>201</v>
      </c>
      <c r="C672" s="693">
        <f>SUM(D672+H672)</f>
        <v>38901473</v>
      </c>
      <c r="D672" s="695">
        <v>222167</v>
      </c>
      <c r="E672" s="695">
        <v>52668</v>
      </c>
      <c r="F672" s="695">
        <v>117595</v>
      </c>
      <c r="G672" s="695">
        <v>51904</v>
      </c>
      <c r="H672" s="694">
        <v>38679306</v>
      </c>
      <c r="I672" s="695">
        <v>6116907</v>
      </c>
      <c r="J672" s="695">
        <v>12771724</v>
      </c>
      <c r="K672" s="709">
        <v>19790675</v>
      </c>
    </row>
    <row r="673" spans="2:14" ht="12.75">
      <c r="B673" s="718" t="s">
        <v>202</v>
      </c>
      <c r="C673" s="693">
        <f t="shared" si="50"/>
        <v>44379143</v>
      </c>
      <c r="D673" s="695">
        <v>235538</v>
      </c>
      <c r="E673" s="695">
        <v>68088</v>
      </c>
      <c r="F673" s="695">
        <v>114816</v>
      </c>
      <c r="G673" s="695">
        <v>52634</v>
      </c>
      <c r="H673" s="695">
        <v>44143605</v>
      </c>
      <c r="I673" s="695">
        <v>6396462</v>
      </c>
      <c r="J673" s="695">
        <v>13181865</v>
      </c>
      <c r="K673" s="709">
        <v>24565278</v>
      </c>
    </row>
    <row r="674" spans="2:14" ht="12.75">
      <c r="B674" s="680"/>
      <c r="C674" s="694"/>
      <c r="D674" s="694"/>
      <c r="E674" s="694"/>
      <c r="F674" s="694"/>
      <c r="G674" s="694"/>
      <c r="H674" s="694"/>
      <c r="I674" s="694"/>
      <c r="J674" s="694"/>
      <c r="K674" s="714"/>
    </row>
    <row r="675" spans="2:14" ht="12.75">
      <c r="B675" s="715">
        <v>2020</v>
      </c>
      <c r="C675" s="687">
        <f t="shared" ref="C675:K675" si="51">SUM(C662:C673)</f>
        <v>559818071</v>
      </c>
      <c r="D675" s="687">
        <f t="shared" si="51"/>
        <v>2643236</v>
      </c>
      <c r="E675" s="687">
        <f t="shared" si="51"/>
        <v>740638</v>
      </c>
      <c r="F675" s="687">
        <f t="shared" si="51"/>
        <v>1348815</v>
      </c>
      <c r="G675" s="687">
        <f t="shared" si="51"/>
        <v>553783</v>
      </c>
      <c r="H675" s="687">
        <f t="shared" si="51"/>
        <v>557174835</v>
      </c>
      <c r="I675" s="687">
        <f t="shared" si="51"/>
        <v>82097188</v>
      </c>
      <c r="J675" s="687">
        <f t="shared" si="51"/>
        <v>146990008</v>
      </c>
      <c r="K675" s="716">
        <f t="shared" si="51"/>
        <v>328087639</v>
      </c>
      <c r="N675" s="298" t="s">
        <v>385</v>
      </c>
    </row>
    <row r="676" spans="2:14" ht="12.75">
      <c r="B676" s="719"/>
      <c r="C676" s="682"/>
      <c r="D676" s="682"/>
      <c r="E676" s="682"/>
      <c r="F676" s="682"/>
      <c r="G676" s="682"/>
      <c r="H676" s="682"/>
      <c r="I676" s="682"/>
      <c r="J676" s="682"/>
      <c r="K676" s="720"/>
    </row>
    <row r="677" spans="2:14" ht="12.75" customHeight="1">
      <c r="B677" s="1446" t="s">
        <v>179</v>
      </c>
      <c r="C677" s="1448" t="s">
        <v>18</v>
      </c>
      <c r="D677" s="1448" t="s">
        <v>180</v>
      </c>
      <c r="E677" s="1450" t="s">
        <v>181</v>
      </c>
      <c r="F677" s="1451"/>
      <c r="G677" s="1452"/>
      <c r="H677" s="1453" t="s">
        <v>182</v>
      </c>
      <c r="I677" s="1455" t="s">
        <v>183</v>
      </c>
      <c r="J677" s="1456"/>
      <c r="K677" s="1457"/>
    </row>
    <row r="678" spans="2:14" ht="11.25" customHeight="1">
      <c r="B678" s="1447"/>
      <c r="C678" s="1449"/>
      <c r="D678" s="1449"/>
      <c r="E678" s="1458" t="s">
        <v>220</v>
      </c>
      <c r="F678" s="1448" t="s">
        <v>221</v>
      </c>
      <c r="G678" s="1448" t="s">
        <v>222</v>
      </c>
      <c r="H678" s="1454"/>
      <c r="I678" s="1458" t="s">
        <v>187</v>
      </c>
      <c r="J678" s="1458" t="s">
        <v>20</v>
      </c>
      <c r="K678" s="1461" t="s">
        <v>188</v>
      </c>
    </row>
    <row r="679" spans="2:14" ht="11.25" customHeight="1">
      <c r="B679" s="1447"/>
      <c r="C679" s="1449"/>
      <c r="D679" s="1449"/>
      <c r="E679" s="1459"/>
      <c r="F679" s="1449"/>
      <c r="G679" s="1449"/>
      <c r="H679" s="1454"/>
      <c r="I679" s="1460"/>
      <c r="J679" s="1460"/>
      <c r="K679" s="1462"/>
    </row>
    <row r="680" spans="2:14" ht="12.75">
      <c r="B680" s="676">
        <v>0</v>
      </c>
      <c r="C680" s="683">
        <v>1</v>
      </c>
      <c r="D680" s="683">
        <v>2</v>
      </c>
      <c r="E680" s="684">
        <v>3</v>
      </c>
      <c r="F680" s="684">
        <v>4</v>
      </c>
      <c r="G680" s="683">
        <v>5</v>
      </c>
      <c r="H680" s="683">
        <v>6</v>
      </c>
      <c r="I680" s="683">
        <v>7</v>
      </c>
      <c r="J680" s="683">
        <v>8</v>
      </c>
      <c r="K680" s="721">
        <v>9</v>
      </c>
    </row>
    <row r="681" spans="2:14" ht="12.75">
      <c r="B681" s="678"/>
      <c r="C681" s="681"/>
      <c r="D681" s="681"/>
      <c r="E681" s="681"/>
      <c r="F681" s="681"/>
      <c r="G681" s="681"/>
      <c r="H681" s="681"/>
      <c r="I681" s="681"/>
      <c r="J681" s="681"/>
      <c r="K681" s="717"/>
    </row>
    <row r="682" spans="2:14" ht="12.75">
      <c r="B682" s="680"/>
      <c r="C682" s="1442" t="s">
        <v>216</v>
      </c>
      <c r="D682" s="1442"/>
      <c r="E682" s="1442"/>
      <c r="F682" s="1442"/>
      <c r="G682" s="1442"/>
      <c r="H682" s="1442"/>
      <c r="I682" s="1442"/>
      <c r="J682" s="1442"/>
      <c r="K682" s="1443"/>
    </row>
    <row r="683" spans="2:14" ht="12.75">
      <c r="B683" s="680"/>
      <c r="C683" s="685"/>
      <c r="D683" s="685"/>
      <c r="E683" s="685"/>
      <c r="F683" s="685"/>
      <c r="G683" s="685"/>
      <c r="H683" s="685"/>
      <c r="I683" s="685"/>
      <c r="J683" s="685"/>
      <c r="K683" s="722"/>
    </row>
    <row r="684" spans="2:14" ht="12.75">
      <c r="B684" s="718" t="s">
        <v>191</v>
      </c>
      <c r="C684" s="693">
        <f>SUM(D684+H684)</f>
        <v>98406751</v>
      </c>
      <c r="D684" s="693">
        <v>415255</v>
      </c>
      <c r="E684" s="693">
        <v>121753</v>
      </c>
      <c r="F684" s="693">
        <v>197678</v>
      </c>
      <c r="G684" s="693">
        <v>95824</v>
      </c>
      <c r="H684" s="693">
        <v>97991496</v>
      </c>
      <c r="I684" s="693">
        <v>14011279</v>
      </c>
      <c r="J684" s="693">
        <v>27307209</v>
      </c>
      <c r="K684" s="708">
        <v>56673008</v>
      </c>
    </row>
    <row r="685" spans="2:14" ht="12.75">
      <c r="B685" s="718" t="s">
        <v>192</v>
      </c>
      <c r="C685" s="693">
        <f t="shared" ref="C685:C695" si="52">SUM(D685+H685)</f>
        <v>94273400</v>
      </c>
      <c r="D685" s="693">
        <v>371528</v>
      </c>
      <c r="E685" s="693">
        <v>101380</v>
      </c>
      <c r="F685" s="693">
        <v>190031</v>
      </c>
      <c r="G685" s="693">
        <v>80117</v>
      </c>
      <c r="H685" s="693">
        <v>93901872</v>
      </c>
      <c r="I685" s="693">
        <v>13706847</v>
      </c>
      <c r="J685" s="693">
        <v>24084327</v>
      </c>
      <c r="K685" s="708">
        <v>56110698</v>
      </c>
    </row>
    <row r="686" spans="2:14" ht="12.75">
      <c r="B686" s="718" t="s">
        <v>193</v>
      </c>
      <c r="C686" s="693">
        <f t="shared" si="52"/>
        <v>89717346</v>
      </c>
      <c r="D686" s="695">
        <v>372120</v>
      </c>
      <c r="E686" s="695">
        <v>93526</v>
      </c>
      <c r="F686" s="695">
        <v>183035</v>
      </c>
      <c r="G686" s="696">
        <v>95559</v>
      </c>
      <c r="H686" s="693">
        <v>89345226</v>
      </c>
      <c r="I686" s="695">
        <v>12115715</v>
      </c>
      <c r="J686" s="695">
        <v>22514649</v>
      </c>
      <c r="K686" s="709">
        <v>54714862</v>
      </c>
    </row>
    <row r="687" spans="2:14" ht="12.75">
      <c r="B687" s="718" t="s">
        <v>194</v>
      </c>
      <c r="C687" s="693">
        <f t="shared" si="52"/>
        <v>74393739</v>
      </c>
      <c r="D687" s="693">
        <v>265878</v>
      </c>
      <c r="E687" s="694">
        <v>66178</v>
      </c>
      <c r="F687" s="694">
        <v>117616</v>
      </c>
      <c r="G687" s="694">
        <v>82084</v>
      </c>
      <c r="H687" s="693">
        <v>74127861</v>
      </c>
      <c r="I687" s="694">
        <v>10308616</v>
      </c>
      <c r="J687" s="694">
        <v>20143556</v>
      </c>
      <c r="K687" s="714">
        <v>43675689</v>
      </c>
    </row>
    <row r="688" spans="2:14" ht="12.75">
      <c r="B688" s="718" t="s">
        <v>195</v>
      </c>
      <c r="C688" s="693">
        <f t="shared" si="52"/>
        <v>86208498</v>
      </c>
      <c r="D688" s="698">
        <v>319898</v>
      </c>
      <c r="E688" s="698">
        <v>87279</v>
      </c>
      <c r="F688" s="698">
        <v>156470</v>
      </c>
      <c r="G688" s="698">
        <v>76149</v>
      </c>
      <c r="H688" s="698">
        <v>85888600</v>
      </c>
      <c r="I688" s="698">
        <v>12659354</v>
      </c>
      <c r="J688" s="698">
        <v>20656790</v>
      </c>
      <c r="K688" s="710">
        <v>52572456</v>
      </c>
    </row>
    <row r="689" spans="2:12" ht="12.75">
      <c r="B689" s="718" t="s">
        <v>196</v>
      </c>
      <c r="C689" s="693">
        <f t="shared" si="52"/>
        <v>101889130</v>
      </c>
      <c r="D689" s="693">
        <v>360681</v>
      </c>
      <c r="E689" s="694">
        <v>93221</v>
      </c>
      <c r="F689" s="694">
        <v>211996</v>
      </c>
      <c r="G689" s="694">
        <v>55464</v>
      </c>
      <c r="H689" s="693">
        <v>101528449</v>
      </c>
      <c r="I689" s="694">
        <v>15174672</v>
      </c>
      <c r="J689" s="694">
        <v>23731496</v>
      </c>
      <c r="K689" s="714">
        <v>62622281</v>
      </c>
    </row>
    <row r="690" spans="2:12" ht="12.75">
      <c r="B690" s="718" t="s">
        <v>197</v>
      </c>
      <c r="C690" s="693">
        <f>SUM(D690+H690)</f>
        <v>105672362</v>
      </c>
      <c r="D690" s="695">
        <v>403511</v>
      </c>
      <c r="E690" s="695">
        <v>119182</v>
      </c>
      <c r="F690" s="695">
        <v>221232</v>
      </c>
      <c r="G690" s="696">
        <v>63097</v>
      </c>
      <c r="H690" s="693">
        <v>105268851</v>
      </c>
      <c r="I690" s="695">
        <v>17023118</v>
      </c>
      <c r="J690" s="695">
        <v>28928872</v>
      </c>
      <c r="K690" s="709">
        <v>59316861</v>
      </c>
    </row>
    <row r="691" spans="2:12" ht="12.75">
      <c r="B691" s="718" t="s">
        <v>198</v>
      </c>
      <c r="C691" s="693">
        <f>SUM(D691+H691)</f>
        <v>89888573</v>
      </c>
      <c r="D691" s="695">
        <v>413288</v>
      </c>
      <c r="E691" s="695">
        <v>100914</v>
      </c>
      <c r="F691" s="695">
        <v>202818</v>
      </c>
      <c r="G691" s="696">
        <v>109556</v>
      </c>
      <c r="H691" s="693">
        <v>89475285</v>
      </c>
      <c r="I691" s="695">
        <v>13419764</v>
      </c>
      <c r="J691" s="695">
        <v>24879574</v>
      </c>
      <c r="K691" s="709">
        <v>51175947</v>
      </c>
    </row>
    <row r="692" spans="2:12" ht="12.75">
      <c r="B692" s="718" t="s">
        <v>199</v>
      </c>
      <c r="C692" s="693">
        <f t="shared" si="52"/>
        <v>98776814</v>
      </c>
      <c r="D692" s="693">
        <v>449742</v>
      </c>
      <c r="E692" s="694">
        <v>142399</v>
      </c>
      <c r="F692" s="694">
        <v>252641</v>
      </c>
      <c r="G692" s="694">
        <v>54702</v>
      </c>
      <c r="H692" s="693">
        <v>98327072</v>
      </c>
      <c r="I692" s="694">
        <v>13985215</v>
      </c>
      <c r="J692" s="694">
        <v>27586425</v>
      </c>
      <c r="K692" s="714">
        <v>56755432</v>
      </c>
    </row>
    <row r="693" spans="2:12" ht="12.75">
      <c r="B693" s="718" t="s">
        <v>200</v>
      </c>
      <c r="C693" s="693">
        <f t="shared" si="52"/>
        <v>97774164</v>
      </c>
      <c r="D693" s="695">
        <v>478145</v>
      </c>
      <c r="E693" s="695">
        <v>164762</v>
      </c>
      <c r="F693" s="695">
        <v>235023</v>
      </c>
      <c r="G693" s="695">
        <v>78360</v>
      </c>
      <c r="H693" s="694">
        <v>97296019</v>
      </c>
      <c r="I693" s="695">
        <v>14828737</v>
      </c>
      <c r="J693" s="695">
        <v>31240799</v>
      </c>
      <c r="K693" s="709">
        <v>51226483</v>
      </c>
    </row>
    <row r="694" spans="2:12" ht="12.75">
      <c r="B694" s="718" t="s">
        <v>201</v>
      </c>
      <c r="C694" s="693">
        <f t="shared" si="52"/>
        <v>81593253</v>
      </c>
      <c r="D694" s="695">
        <v>392463</v>
      </c>
      <c r="E694" s="695">
        <v>92244</v>
      </c>
      <c r="F694" s="695">
        <v>209689</v>
      </c>
      <c r="G694" s="695">
        <v>90530</v>
      </c>
      <c r="H694" s="694">
        <v>81200790</v>
      </c>
      <c r="I694" s="695">
        <v>12068851</v>
      </c>
      <c r="J694" s="695">
        <v>26605968</v>
      </c>
      <c r="K694" s="709">
        <v>42525971</v>
      </c>
    </row>
    <row r="695" spans="2:12" ht="12.75">
      <c r="B695" s="718" t="s">
        <v>202</v>
      </c>
      <c r="C695" s="693">
        <f t="shared" si="52"/>
        <v>87937614</v>
      </c>
      <c r="D695" s="695">
        <v>416595</v>
      </c>
      <c r="E695" s="695">
        <v>118762</v>
      </c>
      <c r="F695" s="695">
        <v>204236</v>
      </c>
      <c r="G695" s="696">
        <v>93597</v>
      </c>
      <c r="H695" s="697">
        <v>87521019</v>
      </c>
      <c r="I695" s="695">
        <v>12604337</v>
      </c>
      <c r="J695" s="695">
        <v>27520655</v>
      </c>
      <c r="K695" s="709">
        <v>47396027</v>
      </c>
    </row>
    <row r="696" spans="2:12" ht="12.75">
      <c r="B696" s="718"/>
      <c r="C696" s="692"/>
      <c r="D696" s="689"/>
      <c r="E696" s="690"/>
      <c r="F696" s="690"/>
      <c r="G696" s="690"/>
      <c r="H696" s="689"/>
      <c r="I696" s="690"/>
      <c r="J696" s="690"/>
      <c r="K696" s="723"/>
    </row>
    <row r="697" spans="2:12" ht="12.75">
      <c r="B697" s="715">
        <v>2020</v>
      </c>
      <c r="C697" s="691">
        <f t="shared" ref="C697:K697" si="53">SUM(C684:C695)</f>
        <v>1106531644</v>
      </c>
      <c r="D697" s="691">
        <f t="shared" si="53"/>
        <v>4659104</v>
      </c>
      <c r="E697" s="691">
        <f t="shared" si="53"/>
        <v>1301600</v>
      </c>
      <c r="F697" s="691">
        <f t="shared" si="53"/>
        <v>2382465</v>
      </c>
      <c r="G697" s="691">
        <f t="shared" si="53"/>
        <v>975039</v>
      </c>
      <c r="H697" s="691">
        <f t="shared" si="53"/>
        <v>1101872540</v>
      </c>
      <c r="I697" s="691">
        <f t="shared" si="53"/>
        <v>161906505</v>
      </c>
      <c r="J697" s="691">
        <f t="shared" si="53"/>
        <v>305200320</v>
      </c>
      <c r="K697" s="724">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80"/>
      <c r="C700" s="686"/>
      <c r="D700" s="686"/>
      <c r="E700" s="725"/>
      <c r="F700" s="726" t="s">
        <v>217</v>
      </c>
      <c r="G700" s="726"/>
      <c r="H700" s="726"/>
      <c r="I700" s="726"/>
      <c r="J700" s="727"/>
      <c r="K700" s="728"/>
    </row>
    <row r="701" spans="2:12" ht="15.75">
      <c r="B701" s="397" t="s">
        <v>191</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72">
        <f t="shared" si="54"/>
        <v>658.05494531014142</v>
      </c>
    </row>
    <row r="702" spans="2:12" ht="15.75">
      <c r="B702" s="393" t="s">
        <v>192</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73">
        <f t="shared" si="56"/>
        <v>661.12921963921713</v>
      </c>
    </row>
    <row r="703" spans="2:12" ht="15.75">
      <c r="B703" s="393" t="s">
        <v>193</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73">
        <f t="shared" si="56"/>
        <v>634.08114497624285</v>
      </c>
      <c r="L703"/>
    </row>
    <row r="704" spans="2:12" ht="15.75">
      <c r="B704" s="393" t="s">
        <v>194</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73">
        <f t="shared" si="56"/>
        <v>652.80156938943276</v>
      </c>
      <c r="L704"/>
    </row>
    <row r="705" spans="2:12" ht="15.75">
      <c r="B705" s="393" t="s">
        <v>195</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73">
        <f t="shared" si="56"/>
        <v>661.3303478206177</v>
      </c>
      <c r="L705"/>
    </row>
    <row r="706" spans="2:12" ht="15.75">
      <c r="B706" s="393" t="s">
        <v>196</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73">
        <f t="shared" si="57"/>
        <v>662.08112365727823</v>
      </c>
      <c r="L706"/>
    </row>
    <row r="707" spans="2:12" ht="15.75">
      <c r="B707" s="393" t="s">
        <v>197</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73">
        <f t="shared" si="58"/>
        <v>659.20074903037244</v>
      </c>
      <c r="L707"/>
    </row>
    <row r="708" spans="2:12" ht="15.75">
      <c r="B708" s="393" t="s">
        <v>198</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73">
        <f t="shared" si="59"/>
        <v>648.69182796516714</v>
      </c>
      <c r="L708"/>
    </row>
    <row r="709" spans="2:12" ht="15.75">
      <c r="B709" s="393" t="s">
        <v>199</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73">
        <f t="shared" si="60"/>
        <v>637.39352896914977</v>
      </c>
      <c r="L709"/>
    </row>
    <row r="710" spans="2:12" ht="15.75">
      <c r="B710" s="393" t="s">
        <v>200</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73">
        <f t="shared" si="61"/>
        <v>640.96398943957161</v>
      </c>
      <c r="L710"/>
    </row>
    <row r="711" spans="2:12" ht="15.75">
      <c r="B711" s="393" t="s">
        <v>201</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73">
        <f t="shared" si="62"/>
        <v>646.99931536027259</v>
      </c>
      <c r="L711"/>
    </row>
    <row r="712" spans="2:12" ht="16.5" thickBot="1">
      <c r="B712" s="402" t="s">
        <v>202</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7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463" t="s">
        <v>386</v>
      </c>
      <c r="C715" s="1463"/>
      <c r="D715" s="1463"/>
      <c r="E715" s="1463"/>
      <c r="F715" s="1463"/>
      <c r="G715" s="1463"/>
      <c r="H715" s="1463"/>
      <c r="I715" s="1463"/>
      <c r="J715" s="1463"/>
      <c r="K715" s="1463"/>
      <c r="L715"/>
    </row>
    <row r="716" spans="2:12" ht="18.75" thickBot="1">
      <c r="B716" s="706"/>
      <c r="C716" s="706"/>
      <c r="D716" s="706"/>
      <c r="E716" s="706"/>
      <c r="F716" s="555" t="s">
        <v>178</v>
      </c>
      <c r="G716" s="706"/>
      <c r="H716" s="706"/>
      <c r="I716" s="706"/>
      <c r="J716" s="706"/>
      <c r="K716" s="706"/>
    </row>
    <row r="717" spans="2:12" ht="12.75" customHeight="1">
      <c r="B717" s="1464" t="s">
        <v>179</v>
      </c>
      <c r="C717" s="1466" t="s">
        <v>18</v>
      </c>
      <c r="D717" s="1466" t="s">
        <v>180</v>
      </c>
      <c r="E717" s="1467" t="s">
        <v>181</v>
      </c>
      <c r="F717" s="1468"/>
      <c r="G717" s="1469"/>
      <c r="H717" s="1466" t="s">
        <v>182</v>
      </c>
      <c r="I717" s="1467" t="s">
        <v>183</v>
      </c>
      <c r="J717" s="1468"/>
      <c r="K717" s="1470"/>
    </row>
    <row r="718" spans="2:12" ht="11.25" customHeight="1">
      <c r="B718" s="1465"/>
      <c r="C718" s="1449"/>
      <c r="D718" s="1449"/>
      <c r="E718" s="1459" t="s">
        <v>220</v>
      </c>
      <c r="F718" s="1449" t="s">
        <v>221</v>
      </c>
      <c r="G718" s="1449" t="s">
        <v>222</v>
      </c>
      <c r="H718" s="1449"/>
      <c r="I718" s="1459" t="s">
        <v>187</v>
      </c>
      <c r="J718" s="1459" t="s">
        <v>20</v>
      </c>
      <c r="K718" s="1471" t="s">
        <v>254</v>
      </c>
    </row>
    <row r="719" spans="2:12" ht="17.25" customHeight="1">
      <c r="B719" s="1465"/>
      <c r="C719" s="1449"/>
      <c r="D719" s="1449"/>
      <c r="E719" s="1459"/>
      <c r="F719" s="1449"/>
      <c r="G719" s="1449"/>
      <c r="H719" s="1449"/>
      <c r="I719" s="1459"/>
      <c r="J719" s="1459"/>
      <c r="K719" s="1471"/>
    </row>
    <row r="720" spans="2:12" ht="11.25" customHeight="1">
      <c r="B720" s="782">
        <v>0</v>
      </c>
      <c r="C720" s="525">
        <v>1</v>
      </c>
      <c r="D720" s="525">
        <v>2</v>
      </c>
      <c r="E720" s="783">
        <v>3</v>
      </c>
      <c r="F720" s="783">
        <v>4</v>
      </c>
      <c r="G720" s="525">
        <v>5</v>
      </c>
      <c r="H720" s="525">
        <v>6</v>
      </c>
      <c r="I720" s="525">
        <v>7</v>
      </c>
      <c r="J720" s="525">
        <v>8</v>
      </c>
      <c r="K720" s="784">
        <v>9</v>
      </c>
    </row>
    <row r="721" spans="2:11" ht="12.75">
      <c r="B721" s="678"/>
      <c r="C721" s="500"/>
      <c r="D721" s="500"/>
      <c r="E721" s="500"/>
      <c r="F721" s="500"/>
      <c r="G721" s="500"/>
      <c r="H721" s="500"/>
      <c r="I721" s="500"/>
      <c r="J721" s="500"/>
      <c r="K721" s="679"/>
    </row>
    <row r="722" spans="2:11" ht="14.25">
      <c r="B722" s="680"/>
      <c r="C722" s="1444" t="s">
        <v>190</v>
      </c>
      <c r="D722" s="1444"/>
      <c r="E722" s="1444"/>
      <c r="F722" s="1444"/>
      <c r="G722" s="1444"/>
      <c r="H722" s="1444"/>
      <c r="I722" s="1444"/>
      <c r="J722" s="1444"/>
      <c r="K722" s="1445"/>
    </row>
    <row r="723" spans="2:11" ht="12.75">
      <c r="B723" s="678"/>
      <c r="C723" s="500"/>
      <c r="D723" s="500"/>
      <c r="E723" s="500"/>
      <c r="F723" s="500"/>
      <c r="G723" s="500"/>
      <c r="H723" s="500"/>
      <c r="I723" s="500"/>
      <c r="J723" s="500"/>
      <c r="K723" s="679"/>
    </row>
    <row r="724" spans="2:11" ht="12.75">
      <c r="B724" s="707" t="s">
        <v>191</v>
      </c>
      <c r="C724" s="693">
        <f>SUM(D724+H724)</f>
        <v>131487</v>
      </c>
      <c r="D724" s="693">
        <v>4212</v>
      </c>
      <c r="E724" s="693">
        <v>1884</v>
      </c>
      <c r="F724" s="693">
        <v>1881</v>
      </c>
      <c r="G724" s="693">
        <v>447</v>
      </c>
      <c r="H724" s="693">
        <v>127275</v>
      </c>
      <c r="I724" s="693">
        <v>20665</v>
      </c>
      <c r="J724" s="693">
        <v>40603</v>
      </c>
      <c r="K724" s="708">
        <v>66007</v>
      </c>
    </row>
    <row r="725" spans="2:11" ht="12.75">
      <c r="B725" s="707" t="s">
        <v>192</v>
      </c>
      <c r="C725" s="693">
        <f t="shared" ref="C725:C735" si="64">SUM(D725+H725)</f>
        <v>139761</v>
      </c>
      <c r="D725" s="693">
        <v>4061</v>
      </c>
      <c r="E725" s="693">
        <v>2090</v>
      </c>
      <c r="F725" s="693">
        <v>1541</v>
      </c>
      <c r="G725" s="693">
        <v>430</v>
      </c>
      <c r="H725" s="693">
        <v>135700</v>
      </c>
      <c r="I725" s="693">
        <v>22172</v>
      </c>
      <c r="J725" s="693">
        <v>39787</v>
      </c>
      <c r="K725" s="708">
        <v>73741</v>
      </c>
    </row>
    <row r="726" spans="2:11" ht="12.75">
      <c r="B726" s="707" t="s">
        <v>193</v>
      </c>
      <c r="C726" s="693">
        <f t="shared" si="64"/>
        <v>169682</v>
      </c>
      <c r="D726" s="695">
        <v>5140</v>
      </c>
      <c r="E726" s="695">
        <v>2472</v>
      </c>
      <c r="F726" s="695">
        <v>2072</v>
      </c>
      <c r="G726" s="696">
        <v>596</v>
      </c>
      <c r="H726" s="693">
        <v>164542</v>
      </c>
      <c r="I726" s="695">
        <v>28740</v>
      </c>
      <c r="J726" s="695">
        <v>46840</v>
      </c>
      <c r="K726" s="709">
        <v>88962</v>
      </c>
    </row>
    <row r="727" spans="2:11" ht="12.75">
      <c r="B727" s="707" t="s">
        <v>194</v>
      </c>
      <c r="C727" s="693">
        <f>SUM(D727+H727)</f>
        <v>147812</v>
      </c>
      <c r="D727" s="693">
        <v>3534</v>
      </c>
      <c r="E727" s="694">
        <v>1611</v>
      </c>
      <c r="F727" s="694">
        <v>1644</v>
      </c>
      <c r="G727" s="693">
        <v>279</v>
      </c>
      <c r="H727" s="693">
        <v>144278</v>
      </c>
      <c r="I727" s="693">
        <v>24602</v>
      </c>
      <c r="J727" s="693">
        <v>37994</v>
      </c>
      <c r="K727" s="708">
        <v>81682</v>
      </c>
    </row>
    <row r="728" spans="2:11" ht="12.75">
      <c r="B728" s="707" t="s">
        <v>195</v>
      </c>
      <c r="C728" s="693">
        <f>SUM(D728+H728)</f>
        <v>152123</v>
      </c>
      <c r="D728" s="526">
        <v>3693</v>
      </c>
      <c r="E728" s="698">
        <v>1713</v>
      </c>
      <c r="F728" s="688">
        <v>1740</v>
      </c>
      <c r="G728" s="688">
        <v>240</v>
      </c>
      <c r="H728" s="526">
        <v>148430</v>
      </c>
      <c r="I728" s="698">
        <v>26209</v>
      </c>
      <c r="J728" s="698">
        <v>40210</v>
      </c>
      <c r="K728" s="710">
        <v>82011</v>
      </c>
    </row>
    <row r="729" spans="2:11" ht="12.75">
      <c r="B729" s="707" t="s">
        <v>196</v>
      </c>
      <c r="C729" s="693">
        <f t="shared" si="64"/>
        <v>166014</v>
      </c>
      <c r="D729" s="693">
        <v>4176</v>
      </c>
      <c r="E729" s="694">
        <v>1863</v>
      </c>
      <c r="F729" s="694">
        <v>1929</v>
      </c>
      <c r="G729" s="693">
        <v>384</v>
      </c>
      <c r="H729" s="693">
        <v>161838</v>
      </c>
      <c r="I729" s="693">
        <v>29003</v>
      </c>
      <c r="J729" s="693">
        <v>42927</v>
      </c>
      <c r="K729" s="708">
        <v>89908</v>
      </c>
    </row>
    <row r="730" spans="2:11" ht="12.75">
      <c r="B730" s="707" t="s">
        <v>197</v>
      </c>
      <c r="C730" s="693">
        <f>SUM(D730+H730)</f>
        <v>185533</v>
      </c>
      <c r="D730" s="527">
        <v>4807</v>
      </c>
      <c r="E730" s="695">
        <v>2536</v>
      </c>
      <c r="F730" s="696">
        <v>1934</v>
      </c>
      <c r="G730" s="696">
        <v>337</v>
      </c>
      <c r="H730" s="693">
        <v>180726</v>
      </c>
      <c r="I730" s="695">
        <v>29597</v>
      </c>
      <c r="J730" s="695">
        <v>50983</v>
      </c>
      <c r="K730" s="709">
        <v>100146</v>
      </c>
    </row>
    <row r="731" spans="2:11" ht="12.75">
      <c r="B731" s="707" t="s">
        <v>198</v>
      </c>
      <c r="C731" s="693">
        <f t="shared" si="64"/>
        <v>154946</v>
      </c>
      <c r="D731" s="527">
        <v>5163</v>
      </c>
      <c r="E731" s="695">
        <v>2773</v>
      </c>
      <c r="F731" s="695">
        <v>1809</v>
      </c>
      <c r="G731" s="696">
        <v>581</v>
      </c>
      <c r="H731" s="693">
        <v>149783</v>
      </c>
      <c r="I731" s="695">
        <v>24934</v>
      </c>
      <c r="J731" s="695">
        <v>46560</v>
      </c>
      <c r="K731" s="709">
        <v>78289</v>
      </c>
    </row>
    <row r="732" spans="2:11" ht="12.75">
      <c r="B732" s="707" t="s">
        <v>199</v>
      </c>
      <c r="C732" s="693">
        <f t="shared" si="64"/>
        <v>159994</v>
      </c>
      <c r="D732" s="693">
        <v>5157</v>
      </c>
      <c r="E732" s="694">
        <v>2557</v>
      </c>
      <c r="F732" s="694">
        <v>2220</v>
      </c>
      <c r="G732" s="693">
        <v>380</v>
      </c>
      <c r="H732" s="693">
        <v>154837</v>
      </c>
      <c r="I732" s="693">
        <v>27153</v>
      </c>
      <c r="J732" s="693">
        <v>50573</v>
      </c>
      <c r="K732" s="708">
        <v>77111</v>
      </c>
    </row>
    <row r="733" spans="2:11" ht="12.75">
      <c r="B733" s="711" t="s">
        <v>200</v>
      </c>
      <c r="C733" s="693">
        <f>SUM(D733+H733)</f>
        <v>157624</v>
      </c>
      <c r="D733" s="527">
        <v>4946</v>
      </c>
      <c r="E733" s="695">
        <v>2081</v>
      </c>
      <c r="F733" s="695">
        <v>2172</v>
      </c>
      <c r="G733" s="695">
        <v>693</v>
      </c>
      <c r="H733" s="694">
        <v>152678</v>
      </c>
      <c r="I733" s="695">
        <v>27404</v>
      </c>
      <c r="J733" s="695">
        <v>53995</v>
      </c>
      <c r="K733" s="709">
        <v>71279</v>
      </c>
    </row>
    <row r="734" spans="2:11" ht="12.75">
      <c r="B734" s="712" t="s">
        <v>201</v>
      </c>
      <c r="C734" s="693">
        <f>SUM(D734+H734)</f>
        <v>153027</v>
      </c>
      <c r="D734" s="695">
        <v>3583</v>
      </c>
      <c r="E734" s="695">
        <v>1512</v>
      </c>
      <c r="F734" s="695">
        <v>1540</v>
      </c>
      <c r="G734" s="695">
        <v>531</v>
      </c>
      <c r="H734" s="695">
        <v>149444</v>
      </c>
      <c r="I734" s="695">
        <v>26016</v>
      </c>
      <c r="J734" s="695">
        <v>53618</v>
      </c>
      <c r="K734" s="709">
        <v>69810</v>
      </c>
    </row>
    <row r="735" spans="2:11" ht="12.75">
      <c r="B735" s="712" t="s">
        <v>202</v>
      </c>
      <c r="C735" s="693">
        <f t="shared" si="64"/>
        <v>148481</v>
      </c>
      <c r="D735" s="695">
        <v>3581</v>
      </c>
      <c r="E735" s="695">
        <v>1769</v>
      </c>
      <c r="F735" s="695">
        <v>1378</v>
      </c>
      <c r="G735" s="695">
        <v>434</v>
      </c>
      <c r="H735" s="695">
        <v>144900</v>
      </c>
      <c r="I735" s="695">
        <v>24386</v>
      </c>
      <c r="J735" s="695">
        <v>51130</v>
      </c>
      <c r="K735" s="709">
        <v>69384</v>
      </c>
    </row>
    <row r="736" spans="2:11" ht="15">
      <c r="B736" s="713"/>
      <c r="C736" s="694"/>
      <c r="D736" s="694"/>
      <c r="E736" s="694"/>
      <c r="F736" s="694"/>
      <c r="G736" s="694"/>
      <c r="H736" s="694"/>
      <c r="I736" s="694"/>
      <c r="J736" s="694"/>
      <c r="K736" s="714"/>
    </row>
    <row r="737" spans="2:11" ht="12.75">
      <c r="B737" s="715">
        <v>2021</v>
      </c>
      <c r="C737" s="687">
        <f t="shared" ref="C737:K737" si="65">SUM(C724:C735)</f>
        <v>1866484</v>
      </c>
      <c r="D737" s="687">
        <f>SUM(D724:D735)</f>
        <v>52053</v>
      </c>
      <c r="E737" s="687">
        <f t="shared" si="65"/>
        <v>24861</v>
      </c>
      <c r="F737" s="687">
        <f t="shared" si="65"/>
        <v>21860</v>
      </c>
      <c r="G737" s="687">
        <f>SUM(G724:G735)</f>
        <v>5332</v>
      </c>
      <c r="H737" s="687">
        <f t="shared" si="65"/>
        <v>1814431</v>
      </c>
      <c r="I737" s="687">
        <f t="shared" si="65"/>
        <v>310881</v>
      </c>
      <c r="J737" s="687">
        <f t="shared" si="65"/>
        <v>555220</v>
      </c>
      <c r="K737" s="716">
        <f t="shared" si="65"/>
        <v>948330</v>
      </c>
    </row>
    <row r="738" spans="2:11" ht="12.75">
      <c r="B738" s="680"/>
      <c r="C738" s="681"/>
      <c r="D738" s="681"/>
      <c r="E738" s="681"/>
      <c r="F738" s="681"/>
      <c r="G738" s="681"/>
      <c r="H738" s="681"/>
      <c r="I738" s="681"/>
      <c r="J738" s="681"/>
      <c r="K738" s="717"/>
    </row>
    <row r="739" spans="2:11" ht="12.75">
      <c r="B739" s="680"/>
      <c r="C739" s="1442" t="s">
        <v>215</v>
      </c>
      <c r="D739" s="1442"/>
      <c r="E739" s="1442"/>
      <c r="F739" s="1442"/>
      <c r="G739" s="1442"/>
      <c r="H739" s="1442"/>
      <c r="I739" s="1442"/>
      <c r="J739" s="1442"/>
      <c r="K739" s="1443"/>
    </row>
    <row r="740" spans="2:11" ht="12.75">
      <c r="B740" s="678"/>
      <c r="C740" s="681"/>
      <c r="D740" s="681"/>
      <c r="E740" s="681"/>
      <c r="F740" s="681"/>
      <c r="G740" s="681"/>
      <c r="H740" s="681"/>
      <c r="I740" s="681"/>
      <c r="J740" s="681"/>
      <c r="K740" s="717"/>
    </row>
    <row r="741" spans="2:11" ht="12.75">
      <c r="B741" s="718" t="s">
        <v>191</v>
      </c>
      <c r="C741" s="693">
        <f t="shared" ref="C741:C752" si="66">SUM(D741+H741)</f>
        <v>39741341</v>
      </c>
      <c r="D741" s="693">
        <v>237362</v>
      </c>
      <c r="E741" s="693">
        <v>66223</v>
      </c>
      <c r="F741" s="693">
        <v>109472</v>
      </c>
      <c r="G741" s="693">
        <v>61667</v>
      </c>
      <c r="H741" s="693">
        <v>39503979</v>
      </c>
      <c r="I741" s="693">
        <v>5747629</v>
      </c>
      <c r="J741" s="693">
        <v>11340717</v>
      </c>
      <c r="K741" s="708">
        <v>22415633</v>
      </c>
    </row>
    <row r="742" spans="2:11" ht="12.75">
      <c r="B742" s="718" t="s">
        <v>192</v>
      </c>
      <c r="C742" s="693">
        <f t="shared" si="66"/>
        <v>42585604</v>
      </c>
      <c r="D742" s="693">
        <v>225646</v>
      </c>
      <c r="E742" s="693">
        <v>74893</v>
      </c>
      <c r="F742" s="693">
        <v>91386</v>
      </c>
      <c r="G742" s="693">
        <v>59367</v>
      </c>
      <c r="H742" s="693">
        <v>42359958</v>
      </c>
      <c r="I742" s="693">
        <v>6173809</v>
      </c>
      <c r="J742" s="693">
        <v>11233624</v>
      </c>
      <c r="K742" s="708">
        <v>24952525</v>
      </c>
    </row>
    <row r="743" spans="2:11" ht="12.75">
      <c r="B743" s="718" t="s">
        <v>193</v>
      </c>
      <c r="C743" s="693">
        <f t="shared" si="66"/>
        <v>51669516</v>
      </c>
      <c r="D743" s="695">
        <v>269170</v>
      </c>
      <c r="E743" s="695">
        <v>75705</v>
      </c>
      <c r="F743" s="695">
        <v>120949</v>
      </c>
      <c r="G743" s="696">
        <v>72516</v>
      </c>
      <c r="H743" s="693">
        <v>51400346</v>
      </c>
      <c r="I743" s="695">
        <v>8040952</v>
      </c>
      <c r="J743" s="695">
        <v>13263981</v>
      </c>
      <c r="K743" s="709">
        <v>30095413</v>
      </c>
    </row>
    <row r="744" spans="2:11" ht="12.75">
      <c r="B744" s="718" t="s">
        <v>194</v>
      </c>
      <c r="C744" s="693">
        <f t="shared" si="66"/>
        <v>46021458</v>
      </c>
      <c r="D744" s="693">
        <v>203453</v>
      </c>
      <c r="E744" s="694">
        <v>56947</v>
      </c>
      <c r="F744" s="694">
        <v>106856</v>
      </c>
      <c r="G744" s="693">
        <v>39650</v>
      </c>
      <c r="H744" s="693">
        <v>45818005</v>
      </c>
      <c r="I744" s="693">
        <v>6937605</v>
      </c>
      <c r="J744" s="693">
        <v>10743705</v>
      </c>
      <c r="K744" s="708">
        <v>28136695</v>
      </c>
    </row>
    <row r="745" spans="2:11" ht="12.75">
      <c r="B745" s="718" t="s">
        <v>195</v>
      </c>
      <c r="C745" s="693">
        <f t="shared" si="66"/>
        <v>46571427</v>
      </c>
      <c r="D745" s="698">
        <v>212169</v>
      </c>
      <c r="E745" s="698">
        <v>64706</v>
      </c>
      <c r="F745" s="698">
        <v>114698</v>
      </c>
      <c r="G745" s="698">
        <v>32765</v>
      </c>
      <c r="H745" s="698">
        <v>46359258</v>
      </c>
      <c r="I745" s="698">
        <v>7426484</v>
      </c>
      <c r="J745" s="698">
        <v>11153429</v>
      </c>
      <c r="K745" s="710">
        <v>27779345</v>
      </c>
    </row>
    <row r="746" spans="2:11" ht="12.75">
      <c r="B746" s="718" t="s">
        <v>196</v>
      </c>
      <c r="C746" s="693">
        <f t="shared" si="66"/>
        <v>50546758</v>
      </c>
      <c r="D746" s="693">
        <v>230190</v>
      </c>
      <c r="E746" s="694">
        <v>64238</v>
      </c>
      <c r="F746" s="694">
        <v>119347</v>
      </c>
      <c r="G746" s="693">
        <v>46605</v>
      </c>
      <c r="H746" s="693">
        <v>50316568</v>
      </c>
      <c r="I746" s="693">
        <v>8234522</v>
      </c>
      <c r="J746" s="693">
        <v>11657127</v>
      </c>
      <c r="K746" s="708">
        <v>30424919</v>
      </c>
    </row>
    <row r="747" spans="2:11" ht="12.75">
      <c r="B747" s="718" t="s">
        <v>197</v>
      </c>
      <c r="C747" s="693">
        <f t="shared" si="66"/>
        <v>49773277</v>
      </c>
      <c r="D747" s="695">
        <v>259662</v>
      </c>
      <c r="E747" s="695">
        <v>89587</v>
      </c>
      <c r="F747" s="695">
        <v>122756</v>
      </c>
      <c r="G747" s="696">
        <v>47319</v>
      </c>
      <c r="H747" s="693">
        <v>49513615</v>
      </c>
      <c r="I747" s="695">
        <v>8220789</v>
      </c>
      <c r="J747" s="695">
        <v>13988860</v>
      </c>
      <c r="K747" s="709">
        <v>27303966</v>
      </c>
    </row>
    <row r="748" spans="2:11" ht="12.75">
      <c r="B748" s="718" t="s">
        <v>198</v>
      </c>
      <c r="C748" s="693">
        <f t="shared" si="66"/>
        <v>46010365</v>
      </c>
      <c r="D748" s="695">
        <v>287087</v>
      </c>
      <c r="E748" s="695">
        <v>98165</v>
      </c>
      <c r="F748" s="695">
        <v>115259</v>
      </c>
      <c r="G748" s="696">
        <v>73663</v>
      </c>
      <c r="H748" s="693">
        <v>45723278</v>
      </c>
      <c r="I748" s="695">
        <v>6832506</v>
      </c>
      <c r="J748" s="695">
        <v>12656962</v>
      </c>
      <c r="K748" s="709">
        <v>26233810</v>
      </c>
    </row>
    <row r="749" spans="2:11" ht="12.75">
      <c r="B749" s="718" t="s">
        <v>199</v>
      </c>
      <c r="C749" s="693">
        <f t="shared" si="66"/>
        <v>47074285</v>
      </c>
      <c r="D749" s="695">
        <v>280407</v>
      </c>
      <c r="E749" s="695">
        <v>87972</v>
      </c>
      <c r="F749" s="695">
        <v>143839</v>
      </c>
      <c r="G749" s="696">
        <v>48596</v>
      </c>
      <c r="H749" s="693">
        <v>46793878</v>
      </c>
      <c r="I749" s="695">
        <v>7338139</v>
      </c>
      <c r="J749" s="695">
        <v>14008821</v>
      </c>
      <c r="K749" s="709">
        <v>25446918</v>
      </c>
    </row>
    <row r="750" spans="2:11" ht="12.75">
      <c r="B750" s="718" t="s">
        <v>200</v>
      </c>
      <c r="C750" s="693">
        <f>SUM(D750+H750)</f>
        <v>46072566</v>
      </c>
      <c r="D750" s="695">
        <v>285761</v>
      </c>
      <c r="E750" s="695">
        <v>72051</v>
      </c>
      <c r="F750" s="695">
        <v>119761</v>
      </c>
      <c r="G750" s="695">
        <v>93949</v>
      </c>
      <c r="H750" s="694">
        <v>45786805</v>
      </c>
      <c r="I750" s="695">
        <v>7425733</v>
      </c>
      <c r="J750" s="695">
        <v>15007067</v>
      </c>
      <c r="K750" s="709">
        <v>23354005</v>
      </c>
    </row>
    <row r="751" spans="2:11" ht="12.75">
      <c r="B751" s="718" t="s">
        <v>201</v>
      </c>
      <c r="C751" s="693">
        <f>SUM(D751+H751)</f>
        <v>45343150</v>
      </c>
      <c r="D751" s="695">
        <v>221738</v>
      </c>
      <c r="E751" s="695">
        <v>51591</v>
      </c>
      <c r="F751" s="695">
        <v>93040</v>
      </c>
      <c r="G751" s="695">
        <v>77107</v>
      </c>
      <c r="H751" s="694">
        <v>45121412</v>
      </c>
      <c r="I751" s="695">
        <v>7075285</v>
      </c>
      <c r="J751" s="695">
        <v>15101194</v>
      </c>
      <c r="K751" s="709">
        <v>22944933</v>
      </c>
    </row>
    <row r="752" spans="2:11" ht="12.75">
      <c r="B752" s="718" t="s">
        <v>202</v>
      </c>
      <c r="C752" s="693">
        <f t="shared" si="66"/>
        <v>44112072</v>
      </c>
      <c r="D752" s="695">
        <v>209996</v>
      </c>
      <c r="E752" s="695">
        <v>59984</v>
      </c>
      <c r="F752" s="695">
        <v>84647</v>
      </c>
      <c r="G752" s="695">
        <v>65365</v>
      </c>
      <c r="H752" s="695">
        <v>43902076</v>
      </c>
      <c r="I752" s="695">
        <v>6509276</v>
      </c>
      <c r="J752" s="695">
        <v>14526488</v>
      </c>
      <c r="K752" s="709">
        <v>22866312</v>
      </c>
    </row>
    <row r="753" spans="2:11" ht="12.75">
      <c r="B753" s="680"/>
      <c r="C753" s="694"/>
      <c r="D753" s="694"/>
      <c r="E753" s="694"/>
      <c r="F753" s="694"/>
      <c r="G753" s="694"/>
      <c r="H753" s="694"/>
      <c r="I753" s="694"/>
      <c r="J753" s="694"/>
      <c r="K753" s="714"/>
    </row>
    <row r="754" spans="2:11" ht="12.75">
      <c r="B754" s="715">
        <v>2021</v>
      </c>
      <c r="C754" s="687">
        <f t="shared" ref="C754:K754" si="67">SUM(C741:C752)</f>
        <v>555521819</v>
      </c>
      <c r="D754" s="687">
        <f t="shared" si="67"/>
        <v>2922641</v>
      </c>
      <c r="E754" s="687">
        <f t="shared" si="67"/>
        <v>862062</v>
      </c>
      <c r="F754" s="687">
        <f t="shared" si="67"/>
        <v>1342010</v>
      </c>
      <c r="G754" s="687">
        <f t="shared" si="67"/>
        <v>718569</v>
      </c>
      <c r="H754" s="687">
        <f t="shared" si="67"/>
        <v>552599178</v>
      </c>
      <c r="I754" s="687">
        <f t="shared" si="67"/>
        <v>85962729</v>
      </c>
      <c r="J754" s="687">
        <f t="shared" si="67"/>
        <v>154681975</v>
      </c>
      <c r="K754" s="716">
        <f t="shared" si="67"/>
        <v>311954474</v>
      </c>
    </row>
    <row r="755" spans="2:11" ht="12.75">
      <c r="B755" s="719"/>
      <c r="C755" s="682"/>
      <c r="D755" s="682"/>
      <c r="E755" s="682"/>
      <c r="F755" s="682"/>
      <c r="G755" s="682"/>
      <c r="H755" s="682"/>
      <c r="I755" s="682"/>
      <c r="J755" s="682"/>
      <c r="K755" s="720"/>
    </row>
    <row r="756" spans="2:11" ht="12.75" customHeight="1">
      <c r="B756" s="1446" t="s">
        <v>179</v>
      </c>
      <c r="C756" s="1448" t="s">
        <v>18</v>
      </c>
      <c r="D756" s="1448" t="s">
        <v>180</v>
      </c>
      <c r="E756" s="1450" t="s">
        <v>181</v>
      </c>
      <c r="F756" s="1451"/>
      <c r="G756" s="1452"/>
      <c r="H756" s="1453" t="s">
        <v>182</v>
      </c>
      <c r="I756" s="1455" t="s">
        <v>183</v>
      </c>
      <c r="J756" s="1456"/>
      <c r="K756" s="1457"/>
    </row>
    <row r="757" spans="2:11" ht="11.25" customHeight="1">
      <c r="B757" s="1447"/>
      <c r="C757" s="1449"/>
      <c r="D757" s="1449"/>
      <c r="E757" s="1458" t="s">
        <v>220</v>
      </c>
      <c r="F757" s="1448" t="s">
        <v>221</v>
      </c>
      <c r="G757" s="1448" t="s">
        <v>222</v>
      </c>
      <c r="H757" s="1454"/>
      <c r="I757" s="1458" t="s">
        <v>187</v>
      </c>
      <c r="J757" s="1458" t="s">
        <v>20</v>
      </c>
      <c r="K757" s="1461" t="s">
        <v>188</v>
      </c>
    </row>
    <row r="758" spans="2:11" ht="11.25" customHeight="1">
      <c r="B758" s="1447"/>
      <c r="C758" s="1449"/>
      <c r="D758" s="1449"/>
      <c r="E758" s="1459"/>
      <c r="F758" s="1449"/>
      <c r="G758" s="1449"/>
      <c r="H758" s="1454"/>
      <c r="I758" s="1460"/>
      <c r="J758" s="1460"/>
      <c r="K758" s="1462"/>
    </row>
    <row r="759" spans="2:11" ht="12.75">
      <c r="B759" s="676">
        <v>0</v>
      </c>
      <c r="C759" s="683">
        <v>1</v>
      </c>
      <c r="D759" s="683">
        <v>2</v>
      </c>
      <c r="E759" s="684">
        <v>3</v>
      </c>
      <c r="F759" s="684">
        <v>4</v>
      </c>
      <c r="G759" s="683">
        <v>5</v>
      </c>
      <c r="H759" s="683">
        <v>6</v>
      </c>
      <c r="I759" s="683">
        <v>7</v>
      </c>
      <c r="J759" s="683">
        <v>8</v>
      </c>
      <c r="K759" s="721">
        <v>9</v>
      </c>
    </row>
    <row r="760" spans="2:11" ht="12.75">
      <c r="B760" s="678"/>
      <c r="C760" s="681"/>
      <c r="D760" s="681"/>
      <c r="E760" s="681"/>
      <c r="F760" s="681"/>
      <c r="G760" s="681"/>
      <c r="H760" s="681"/>
      <c r="I760" s="681"/>
      <c r="J760" s="681"/>
      <c r="K760" s="717"/>
    </row>
    <row r="761" spans="2:11" ht="12.75">
      <c r="B761" s="680"/>
      <c r="C761" s="1442" t="s">
        <v>216</v>
      </c>
      <c r="D761" s="1442"/>
      <c r="E761" s="1442"/>
      <c r="F761" s="1442"/>
      <c r="G761" s="1442"/>
      <c r="H761" s="1442"/>
      <c r="I761" s="1442"/>
      <c r="J761" s="1442"/>
      <c r="K761" s="1443"/>
    </row>
    <row r="762" spans="2:11" ht="12.75">
      <c r="B762" s="680"/>
      <c r="C762" s="685"/>
      <c r="D762" s="685"/>
      <c r="E762" s="685"/>
      <c r="F762" s="685"/>
      <c r="G762" s="685"/>
      <c r="H762" s="685"/>
      <c r="I762" s="685"/>
      <c r="J762" s="685"/>
      <c r="K762" s="722"/>
    </row>
    <row r="763" spans="2:11" ht="12.75">
      <c r="B763" s="718" t="s">
        <v>191</v>
      </c>
      <c r="C763" s="693">
        <f>SUM(D763+H763)</f>
        <v>78109600</v>
      </c>
      <c r="D763" s="693">
        <v>415757</v>
      </c>
      <c r="E763" s="693">
        <v>115249</v>
      </c>
      <c r="F763" s="693">
        <v>192404</v>
      </c>
      <c r="G763" s="693">
        <v>108104</v>
      </c>
      <c r="H763" s="693">
        <v>77693843</v>
      </c>
      <c r="I763" s="693">
        <v>11243403</v>
      </c>
      <c r="J763" s="693">
        <v>23582450</v>
      </c>
      <c r="K763" s="708">
        <v>42867990</v>
      </c>
    </row>
    <row r="764" spans="2:11" ht="12.75">
      <c r="B764" s="718" t="s">
        <v>192</v>
      </c>
      <c r="C764" s="693">
        <f t="shared" ref="C764:C774" si="68">SUM(D764+H764)</f>
        <v>84091107</v>
      </c>
      <c r="D764" s="693">
        <v>393972</v>
      </c>
      <c r="E764" s="693">
        <v>130879</v>
      </c>
      <c r="F764" s="693">
        <v>159588</v>
      </c>
      <c r="G764" s="693">
        <v>103505</v>
      </c>
      <c r="H764" s="693">
        <v>83697135</v>
      </c>
      <c r="I764" s="693">
        <v>12177076</v>
      </c>
      <c r="J764" s="693">
        <v>23317616</v>
      </c>
      <c r="K764" s="708">
        <v>48202443</v>
      </c>
    </row>
    <row r="765" spans="2:11" ht="12.75">
      <c r="B765" s="718" t="s">
        <v>193</v>
      </c>
      <c r="C765" s="693">
        <f t="shared" si="68"/>
        <v>102461148</v>
      </c>
      <c r="D765" s="695">
        <v>472364</v>
      </c>
      <c r="E765" s="695">
        <v>133618</v>
      </c>
      <c r="F765" s="695">
        <v>212699</v>
      </c>
      <c r="G765" s="696">
        <v>126047</v>
      </c>
      <c r="H765" s="693">
        <v>101988784</v>
      </c>
      <c r="I765" s="695">
        <v>15849028</v>
      </c>
      <c r="J765" s="695">
        <v>27673719</v>
      </c>
      <c r="K765" s="709">
        <v>58466037</v>
      </c>
    </row>
    <row r="766" spans="2:11" ht="12.75">
      <c r="B766" s="718" t="s">
        <v>194</v>
      </c>
      <c r="C766" s="693">
        <f t="shared" si="68"/>
        <v>89783783</v>
      </c>
      <c r="D766" s="693">
        <v>360230</v>
      </c>
      <c r="E766" s="694">
        <v>100047</v>
      </c>
      <c r="F766" s="694">
        <v>192268</v>
      </c>
      <c r="G766" s="694">
        <v>67915</v>
      </c>
      <c r="H766" s="693">
        <v>89423553</v>
      </c>
      <c r="I766" s="694">
        <v>13563784</v>
      </c>
      <c r="J766" s="694">
        <v>22215821</v>
      </c>
      <c r="K766" s="714">
        <v>53643948</v>
      </c>
    </row>
    <row r="767" spans="2:11" ht="12.75">
      <c r="B767" s="718" t="s">
        <v>195</v>
      </c>
      <c r="C767" s="693">
        <f t="shared" si="68"/>
        <v>91368131</v>
      </c>
      <c r="D767" s="698">
        <v>376395</v>
      </c>
      <c r="E767" s="698">
        <v>114763</v>
      </c>
      <c r="F767" s="698">
        <v>205460</v>
      </c>
      <c r="G767" s="698">
        <v>56172</v>
      </c>
      <c r="H767" s="698">
        <v>90991736</v>
      </c>
      <c r="I767" s="698">
        <v>14560960</v>
      </c>
      <c r="J767" s="698">
        <v>23348822</v>
      </c>
      <c r="K767" s="710">
        <v>53081954</v>
      </c>
    </row>
    <row r="768" spans="2:11" ht="12.75">
      <c r="B768" s="718" t="s">
        <v>196</v>
      </c>
      <c r="C768" s="693">
        <f t="shared" si="68"/>
        <v>99584261</v>
      </c>
      <c r="D768" s="693">
        <v>409711</v>
      </c>
      <c r="E768" s="694">
        <v>113176</v>
      </c>
      <c r="F768" s="694">
        <v>212213</v>
      </c>
      <c r="G768" s="694">
        <v>84322</v>
      </c>
      <c r="H768" s="693">
        <v>99174550</v>
      </c>
      <c r="I768" s="694">
        <v>16143401</v>
      </c>
      <c r="J768" s="694">
        <v>24372903</v>
      </c>
      <c r="K768" s="714">
        <v>58658246</v>
      </c>
    </row>
    <row r="769" spans="2:11" ht="12.75">
      <c r="B769" s="718" t="s">
        <v>197</v>
      </c>
      <c r="C769" s="693">
        <f>SUM(D769+H769)</f>
        <v>97936639</v>
      </c>
      <c r="D769" s="695">
        <v>463172</v>
      </c>
      <c r="E769" s="695">
        <v>157219</v>
      </c>
      <c r="F769" s="695">
        <v>221210</v>
      </c>
      <c r="G769" s="696">
        <v>84743</v>
      </c>
      <c r="H769" s="693">
        <v>97473467</v>
      </c>
      <c r="I769" s="695">
        <v>16134948</v>
      </c>
      <c r="J769" s="695">
        <v>29010696</v>
      </c>
      <c r="K769" s="709">
        <v>52327823</v>
      </c>
    </row>
    <row r="770" spans="2:11" ht="12.75">
      <c r="B770" s="718" t="s">
        <v>198</v>
      </c>
      <c r="C770" s="693">
        <f>SUM(D770+H770)</f>
        <v>90347661</v>
      </c>
      <c r="D770" s="695">
        <v>506165</v>
      </c>
      <c r="E770" s="695">
        <v>172138</v>
      </c>
      <c r="F770" s="695">
        <v>205839</v>
      </c>
      <c r="G770" s="696">
        <v>128188</v>
      </c>
      <c r="H770" s="693">
        <v>89841496</v>
      </c>
      <c r="I770" s="695">
        <v>13379420</v>
      </c>
      <c r="J770" s="695">
        <v>26379670</v>
      </c>
      <c r="K770" s="709">
        <v>50082406</v>
      </c>
    </row>
    <row r="771" spans="2:11" ht="12.75">
      <c r="B771" s="718" t="s">
        <v>199</v>
      </c>
      <c r="C771" s="693">
        <f t="shared" si="68"/>
        <v>92736838</v>
      </c>
      <c r="D771" s="693">
        <v>498464</v>
      </c>
      <c r="E771" s="694">
        <v>155328</v>
      </c>
      <c r="F771" s="694">
        <v>258397</v>
      </c>
      <c r="G771" s="694">
        <v>84739</v>
      </c>
      <c r="H771" s="693">
        <v>92238374</v>
      </c>
      <c r="I771" s="694">
        <v>14500535</v>
      </c>
      <c r="J771" s="694">
        <v>28611254</v>
      </c>
      <c r="K771" s="714">
        <v>49126585</v>
      </c>
    </row>
    <row r="772" spans="2:11" ht="12.75">
      <c r="B772" s="718" t="s">
        <v>200</v>
      </c>
      <c r="C772" s="693">
        <f t="shared" si="68"/>
        <v>91063370</v>
      </c>
      <c r="D772" s="695">
        <v>499340</v>
      </c>
      <c r="E772" s="695">
        <v>126691</v>
      </c>
      <c r="F772" s="695">
        <v>209408</v>
      </c>
      <c r="G772" s="695">
        <v>163241</v>
      </c>
      <c r="H772" s="694">
        <v>90564030</v>
      </c>
      <c r="I772" s="695">
        <v>14582999</v>
      </c>
      <c r="J772" s="695">
        <v>30907506</v>
      </c>
      <c r="K772" s="709">
        <v>45073525</v>
      </c>
    </row>
    <row r="773" spans="2:11" ht="12.75">
      <c r="B773" s="718" t="s">
        <v>201</v>
      </c>
      <c r="C773" s="693">
        <f t="shared" si="68"/>
        <v>90002890</v>
      </c>
      <c r="D773" s="695">
        <v>388410</v>
      </c>
      <c r="E773" s="695">
        <v>91354</v>
      </c>
      <c r="F773" s="695">
        <v>162741</v>
      </c>
      <c r="G773" s="695">
        <v>134315</v>
      </c>
      <c r="H773" s="694">
        <v>89614480</v>
      </c>
      <c r="I773" s="695">
        <v>13880364</v>
      </c>
      <c r="J773" s="695">
        <v>31315926</v>
      </c>
      <c r="K773" s="709">
        <v>44418190</v>
      </c>
    </row>
    <row r="774" spans="2:11" ht="12.75">
      <c r="B774" s="718" t="s">
        <v>202</v>
      </c>
      <c r="C774" s="693">
        <f t="shared" si="68"/>
        <v>87779993</v>
      </c>
      <c r="D774" s="695">
        <v>372490</v>
      </c>
      <c r="E774" s="695">
        <v>106517</v>
      </c>
      <c r="F774" s="695">
        <v>149483</v>
      </c>
      <c r="G774" s="696">
        <v>116490</v>
      </c>
      <c r="H774" s="697">
        <v>87407503</v>
      </c>
      <c r="I774" s="695">
        <v>13264826</v>
      </c>
      <c r="J774" s="695">
        <v>29875108</v>
      </c>
      <c r="K774" s="709">
        <v>44267569</v>
      </c>
    </row>
    <row r="775" spans="2:11" ht="12.75">
      <c r="B775" s="718"/>
      <c r="C775" s="692"/>
      <c r="D775" s="689"/>
      <c r="E775" s="690"/>
      <c r="F775" s="690"/>
      <c r="G775" s="690"/>
      <c r="H775" s="689"/>
      <c r="I775" s="690"/>
      <c r="J775" s="690"/>
      <c r="K775" s="723"/>
    </row>
    <row r="776" spans="2:11" ht="12.75">
      <c r="B776" s="715">
        <v>2021</v>
      </c>
      <c r="C776" s="691">
        <f t="shared" ref="C776:K776" si="69">SUM(C763:C774)</f>
        <v>1095265421</v>
      </c>
      <c r="D776" s="691">
        <f t="shared" si="69"/>
        <v>5156470</v>
      </c>
      <c r="E776" s="691">
        <f t="shared" si="69"/>
        <v>1516979</v>
      </c>
      <c r="F776" s="691">
        <f t="shared" si="69"/>
        <v>2381710</v>
      </c>
      <c r="G776" s="691">
        <f t="shared" si="69"/>
        <v>1257781</v>
      </c>
      <c r="H776" s="691">
        <f t="shared" si="69"/>
        <v>1090108951</v>
      </c>
      <c r="I776" s="691">
        <f t="shared" si="69"/>
        <v>169280744</v>
      </c>
      <c r="J776" s="691">
        <f t="shared" si="69"/>
        <v>320611491</v>
      </c>
      <c r="K776" s="724">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80"/>
      <c r="C779" s="686"/>
      <c r="D779" s="686"/>
      <c r="E779" s="725"/>
      <c r="F779" s="726" t="s">
        <v>217</v>
      </c>
      <c r="G779" s="726"/>
      <c r="H779" s="726"/>
      <c r="I779" s="726"/>
      <c r="J779" s="727"/>
      <c r="K779" s="728"/>
    </row>
    <row r="780" spans="2:11" ht="15.75">
      <c r="B780" s="393" t="s">
        <v>191</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73">
        <f t="shared" si="70"/>
        <v>649.44611935097794</v>
      </c>
    </row>
    <row r="781" spans="2:11" ht="15.75">
      <c r="B781" s="393" t="s">
        <v>192</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73">
        <f t="shared" si="71"/>
        <v>653.67221762655777</v>
      </c>
    </row>
    <row r="782" spans="2:11" ht="15.75">
      <c r="B782" s="393" t="s">
        <v>193</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73">
        <f t="shared" si="71"/>
        <v>657.20236730289332</v>
      </c>
    </row>
    <row r="783" spans="2:11" ht="15.75">
      <c r="B783" s="393" t="s">
        <v>194</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73">
        <f t="shared" si="71"/>
        <v>656.74136284615952</v>
      </c>
    </row>
    <row r="784" spans="2:11" ht="15.75">
      <c r="B784" s="393" t="s">
        <v>195</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73">
        <f t="shared" si="71"/>
        <v>647.25407567277557</v>
      </c>
    </row>
    <row r="785" spans="2:11" ht="15.75">
      <c r="B785" s="393" t="s">
        <v>196</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73">
        <f t="shared" si="72"/>
        <v>652.42521243938245</v>
      </c>
    </row>
    <row r="786" spans="2:11" ht="15.75">
      <c r="B786" s="393" t="s">
        <v>197</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73">
        <f t="shared" si="73"/>
        <v>522.51535757793624</v>
      </c>
    </row>
    <row r="787" spans="2:11" ht="15.75">
      <c r="B787" s="393" t="s">
        <v>198</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73">
        <f t="shared" si="74"/>
        <v>639.71191355107362</v>
      </c>
    </row>
    <row r="788" spans="2:11" ht="15.75">
      <c r="B788" s="393" t="s">
        <v>199</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73">
        <f t="shared" si="75"/>
        <v>637.08919609394252</v>
      </c>
    </row>
    <row r="789" spans="2:11" ht="15.75">
      <c r="B789" s="393" t="s">
        <v>200</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73">
        <f t="shared" si="76"/>
        <v>632.35349822528372</v>
      </c>
    </row>
    <row r="790" spans="2:11" ht="15.75">
      <c r="B790" s="393" t="s">
        <v>201</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73">
        <f t="shared" si="77"/>
        <v>636.27259704913331</v>
      </c>
    </row>
    <row r="791" spans="2:11" ht="16.5" thickBot="1">
      <c r="B791" s="402" t="s">
        <v>202</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75">
        <f t="shared" si="78"/>
        <v>638.00831603827976</v>
      </c>
    </row>
    <row r="795" spans="2:11" ht="18">
      <c r="B795" s="1463" t="s">
        <v>436</v>
      </c>
      <c r="C795" s="1463"/>
      <c r="D795" s="1463"/>
      <c r="E795" s="1463"/>
      <c r="F795" s="1463"/>
      <c r="G795" s="1463"/>
      <c r="H795" s="1463"/>
      <c r="I795" s="1463"/>
      <c r="J795" s="1463"/>
      <c r="K795" s="1463"/>
    </row>
    <row r="796" spans="2:11" ht="18.75" thickBot="1">
      <c r="B796" s="805"/>
      <c r="C796" s="805"/>
      <c r="D796" s="805"/>
      <c r="E796" s="805"/>
      <c r="F796" s="555" t="s">
        <v>178</v>
      </c>
      <c r="G796" s="805"/>
      <c r="H796" s="805"/>
      <c r="I796" s="805"/>
      <c r="J796" s="805"/>
      <c r="K796" s="805"/>
    </row>
    <row r="797" spans="2:11" ht="12.75">
      <c r="B797" s="1464" t="s">
        <v>179</v>
      </c>
      <c r="C797" s="1466" t="s">
        <v>18</v>
      </c>
      <c r="D797" s="1466" t="s">
        <v>180</v>
      </c>
      <c r="E797" s="1467" t="s">
        <v>181</v>
      </c>
      <c r="F797" s="1468"/>
      <c r="G797" s="1469"/>
      <c r="H797" s="1466" t="s">
        <v>182</v>
      </c>
      <c r="I797" s="1467" t="s">
        <v>183</v>
      </c>
      <c r="J797" s="1468"/>
      <c r="K797" s="1470"/>
    </row>
    <row r="798" spans="2:11">
      <c r="B798" s="1465"/>
      <c r="C798" s="1449"/>
      <c r="D798" s="1449"/>
      <c r="E798" s="1459" t="s">
        <v>220</v>
      </c>
      <c r="F798" s="1449" t="s">
        <v>221</v>
      </c>
      <c r="G798" s="1449" t="s">
        <v>222</v>
      </c>
      <c r="H798" s="1449"/>
      <c r="I798" s="1459" t="s">
        <v>187</v>
      </c>
      <c r="J798" s="1459" t="s">
        <v>20</v>
      </c>
      <c r="K798" s="1471" t="s">
        <v>254</v>
      </c>
    </row>
    <row r="799" spans="2:11" ht="12" thickBot="1">
      <c r="B799" s="1542"/>
      <c r="C799" s="1543"/>
      <c r="D799" s="1543"/>
      <c r="E799" s="1544"/>
      <c r="F799" s="1543"/>
      <c r="G799" s="1543"/>
      <c r="H799" s="1543"/>
      <c r="I799" s="1544"/>
      <c r="J799" s="1544"/>
      <c r="K799" s="1545"/>
    </row>
    <row r="800" spans="2:11" ht="13.5" thickBot="1">
      <c r="B800" s="806">
        <v>0</v>
      </c>
      <c r="C800" s="807">
        <v>1</v>
      </c>
      <c r="D800" s="807">
        <v>2</v>
      </c>
      <c r="E800" s="808">
        <v>3</v>
      </c>
      <c r="F800" s="808">
        <v>4</v>
      </c>
      <c r="G800" s="807">
        <v>5</v>
      </c>
      <c r="H800" s="807">
        <v>6</v>
      </c>
      <c r="I800" s="807">
        <v>7</v>
      </c>
      <c r="J800" s="807">
        <v>8</v>
      </c>
      <c r="K800" s="809">
        <v>9</v>
      </c>
    </row>
    <row r="801" spans="2:11" ht="12.75">
      <c r="B801" s="678"/>
      <c r="C801" s="500"/>
      <c r="D801" s="500"/>
      <c r="E801" s="500"/>
      <c r="F801" s="500"/>
      <c r="G801" s="500"/>
      <c r="H801" s="500"/>
      <c r="I801" s="500"/>
      <c r="J801" s="500"/>
      <c r="K801" s="679"/>
    </row>
    <row r="802" spans="2:11" ht="14.25">
      <c r="B802" s="680"/>
      <c r="C802" s="1444" t="s">
        <v>190</v>
      </c>
      <c r="D802" s="1444"/>
      <c r="E802" s="1444"/>
      <c r="F802" s="1444"/>
      <c r="G802" s="1444"/>
      <c r="H802" s="1444"/>
      <c r="I802" s="1444"/>
      <c r="J802" s="1444"/>
      <c r="K802" s="1445"/>
    </row>
    <row r="803" spans="2:11" ht="12.75">
      <c r="B803" s="678"/>
      <c r="C803" s="500"/>
      <c r="D803" s="500"/>
      <c r="E803" s="500"/>
      <c r="F803" s="500"/>
      <c r="G803" s="500"/>
      <c r="H803" s="500"/>
      <c r="I803" s="500"/>
      <c r="J803" s="500"/>
      <c r="K803" s="679"/>
    </row>
    <row r="804" spans="2:11" ht="12.75">
      <c r="B804" s="707" t="s">
        <v>191</v>
      </c>
      <c r="C804" s="693">
        <f>SUM(D804+H804)</f>
        <v>136548</v>
      </c>
      <c r="D804" s="693">
        <v>3929</v>
      </c>
      <c r="E804" s="693">
        <v>1797</v>
      </c>
      <c r="F804" s="693">
        <v>1634</v>
      </c>
      <c r="G804" s="693">
        <v>498</v>
      </c>
      <c r="H804" s="693">
        <v>132619</v>
      </c>
      <c r="I804" s="693">
        <v>22626</v>
      </c>
      <c r="J804" s="693">
        <v>43264</v>
      </c>
      <c r="K804" s="708">
        <v>66729</v>
      </c>
    </row>
    <row r="805" spans="2:11" ht="12.75">
      <c r="B805" s="707" t="s">
        <v>192</v>
      </c>
      <c r="C805" s="693">
        <f t="shared" ref="C805:C815" si="79">SUM(D805+H805)</f>
        <v>145755</v>
      </c>
      <c r="D805" s="693">
        <v>3630</v>
      </c>
      <c r="E805" s="693">
        <v>1663</v>
      </c>
      <c r="F805" s="693">
        <v>1564</v>
      </c>
      <c r="G805" s="693">
        <v>403</v>
      </c>
      <c r="H805" s="693">
        <v>142125</v>
      </c>
      <c r="I805" s="693">
        <v>25418</v>
      </c>
      <c r="J805" s="693">
        <v>42207</v>
      </c>
      <c r="K805" s="708">
        <v>74500</v>
      </c>
    </row>
    <row r="806" spans="2:11" ht="12.75">
      <c r="B806" s="707" t="s">
        <v>193</v>
      </c>
      <c r="C806" s="693">
        <f t="shared" si="79"/>
        <v>171713</v>
      </c>
      <c r="D806" s="695">
        <v>3501</v>
      </c>
      <c r="E806" s="695">
        <v>1634</v>
      </c>
      <c r="F806" s="695">
        <v>1235</v>
      </c>
      <c r="G806" s="696">
        <v>632</v>
      </c>
      <c r="H806" s="693">
        <v>168212</v>
      </c>
      <c r="I806" s="695">
        <v>29512</v>
      </c>
      <c r="J806" s="695">
        <v>49145</v>
      </c>
      <c r="K806" s="709">
        <v>89555</v>
      </c>
    </row>
    <row r="807" spans="2:11" ht="12.75">
      <c r="B807" s="707" t="s">
        <v>194</v>
      </c>
      <c r="C807" s="693">
        <f>SUM(D807+H807)</f>
        <v>145602</v>
      </c>
      <c r="D807" s="693">
        <v>3291</v>
      </c>
      <c r="E807" s="694">
        <v>1621</v>
      </c>
      <c r="F807" s="694">
        <v>1390</v>
      </c>
      <c r="G807" s="693">
        <v>280</v>
      </c>
      <c r="H807" s="693">
        <v>142311</v>
      </c>
      <c r="I807" s="693">
        <v>25191</v>
      </c>
      <c r="J807" s="693">
        <v>41794</v>
      </c>
      <c r="K807" s="708">
        <v>75326</v>
      </c>
    </row>
    <row r="808" spans="2:11" ht="12.75">
      <c r="B808" s="707" t="s">
        <v>195</v>
      </c>
      <c r="C808" s="693">
        <f>SUM(D808+H808)</f>
        <v>150373</v>
      </c>
      <c r="D808" s="526">
        <v>2826</v>
      </c>
      <c r="E808" s="698">
        <v>1233</v>
      </c>
      <c r="F808" s="688">
        <v>1118</v>
      </c>
      <c r="G808" s="688">
        <v>475</v>
      </c>
      <c r="H808" s="526">
        <v>147547</v>
      </c>
      <c r="I808" s="698">
        <v>28306</v>
      </c>
      <c r="J808" s="698">
        <v>40535</v>
      </c>
      <c r="K808" s="710">
        <v>78706</v>
      </c>
    </row>
    <row r="809" spans="2:11" ht="12.75">
      <c r="B809" s="707" t="s">
        <v>196</v>
      </c>
      <c r="C809" s="693">
        <f t="shared" si="79"/>
        <v>157880</v>
      </c>
      <c r="D809" s="693">
        <v>3242</v>
      </c>
      <c r="E809" s="694">
        <v>1632</v>
      </c>
      <c r="F809" s="694">
        <v>1361</v>
      </c>
      <c r="G809" s="693">
        <v>249</v>
      </c>
      <c r="H809" s="693">
        <v>154638</v>
      </c>
      <c r="I809" s="693">
        <v>30478</v>
      </c>
      <c r="J809" s="693">
        <v>43813</v>
      </c>
      <c r="K809" s="708">
        <v>80347</v>
      </c>
    </row>
    <row r="810" spans="2:11" ht="12.75">
      <c r="B810" s="707" t="s">
        <v>197</v>
      </c>
      <c r="C810" s="693">
        <f>SUM(D810+H810)</f>
        <v>143062</v>
      </c>
      <c r="D810" s="527">
        <v>3380</v>
      </c>
      <c r="E810" s="695">
        <v>1705</v>
      </c>
      <c r="F810" s="696">
        <v>1237</v>
      </c>
      <c r="G810" s="696">
        <v>438</v>
      </c>
      <c r="H810" s="693">
        <v>139682</v>
      </c>
      <c r="I810" s="695">
        <v>26891</v>
      </c>
      <c r="J810" s="695">
        <v>45026</v>
      </c>
      <c r="K810" s="709">
        <v>67765</v>
      </c>
    </row>
    <row r="811" spans="2:11" ht="12.75">
      <c r="B811" s="707" t="s">
        <v>198</v>
      </c>
      <c r="C811" s="693">
        <f t="shared" si="79"/>
        <v>150735</v>
      </c>
      <c r="D811" s="527">
        <v>3542</v>
      </c>
      <c r="E811" s="695">
        <v>1475</v>
      </c>
      <c r="F811" s="695">
        <v>1669</v>
      </c>
      <c r="G811" s="696">
        <v>398</v>
      </c>
      <c r="H811" s="693">
        <v>147193</v>
      </c>
      <c r="I811" s="695">
        <v>24660</v>
      </c>
      <c r="J811" s="695">
        <v>45770</v>
      </c>
      <c r="K811" s="709">
        <v>76763</v>
      </c>
    </row>
    <row r="812" spans="2:11" ht="12.75">
      <c r="B812" s="707" t="s">
        <v>199</v>
      </c>
      <c r="C812" s="693">
        <f t="shared" si="79"/>
        <v>153716</v>
      </c>
      <c r="D812" s="693">
        <v>3971</v>
      </c>
      <c r="E812" s="694">
        <v>1882</v>
      </c>
      <c r="F812" s="694">
        <v>1766</v>
      </c>
      <c r="G812" s="693">
        <v>323</v>
      </c>
      <c r="H812" s="693">
        <v>149745</v>
      </c>
      <c r="I812" s="693">
        <v>26122</v>
      </c>
      <c r="J812" s="693">
        <v>51264</v>
      </c>
      <c r="K812" s="708">
        <v>72359</v>
      </c>
    </row>
    <row r="813" spans="2:11" ht="12.75">
      <c r="B813" s="711" t="s">
        <v>200</v>
      </c>
      <c r="C813" s="693">
        <f>SUM(D813+H813)</f>
        <v>141811</v>
      </c>
      <c r="D813" s="527">
        <v>3613</v>
      </c>
      <c r="E813" s="695">
        <v>1762</v>
      </c>
      <c r="F813" s="695">
        <v>1478</v>
      </c>
      <c r="G813" s="695">
        <v>373</v>
      </c>
      <c r="H813" s="694">
        <v>138198</v>
      </c>
      <c r="I813" s="695">
        <v>24782</v>
      </c>
      <c r="J813" s="695">
        <v>47887</v>
      </c>
      <c r="K813" s="709">
        <v>65529</v>
      </c>
    </row>
    <row r="814" spans="2:11" ht="12.75">
      <c r="B814" s="712" t="s">
        <v>201</v>
      </c>
      <c r="C814" s="693">
        <f>SUM(D814+H814)</f>
        <v>160182</v>
      </c>
      <c r="D814" s="695">
        <v>3525</v>
      </c>
      <c r="E814" s="695">
        <v>1413</v>
      </c>
      <c r="F814" s="695">
        <v>1694</v>
      </c>
      <c r="G814" s="695">
        <v>418</v>
      </c>
      <c r="H814" s="695">
        <v>156657</v>
      </c>
      <c r="I814" s="695">
        <v>26273</v>
      </c>
      <c r="J814" s="695">
        <v>53250</v>
      </c>
      <c r="K814" s="709">
        <v>77134</v>
      </c>
    </row>
    <row r="815" spans="2:11" ht="12.75">
      <c r="B815" s="712" t="s">
        <v>202</v>
      </c>
      <c r="C815" s="693">
        <f t="shared" si="79"/>
        <v>132948</v>
      </c>
      <c r="D815" s="695">
        <v>4099</v>
      </c>
      <c r="E815" s="695">
        <v>2454</v>
      </c>
      <c r="F815" s="695">
        <v>1331</v>
      </c>
      <c r="G815" s="695">
        <v>314</v>
      </c>
      <c r="H815" s="695">
        <v>128849</v>
      </c>
      <c r="I815" s="695">
        <v>23103</v>
      </c>
      <c r="J815" s="695">
        <v>43279</v>
      </c>
      <c r="K815" s="709">
        <v>62467</v>
      </c>
    </row>
    <row r="816" spans="2:11" ht="15">
      <c r="B816" s="713"/>
      <c r="C816" s="694"/>
      <c r="D816" s="694"/>
      <c r="E816" s="694"/>
      <c r="F816" s="694"/>
      <c r="G816" s="694"/>
      <c r="H816" s="694"/>
      <c r="I816" s="694"/>
      <c r="J816" s="694"/>
      <c r="K816" s="714"/>
    </row>
    <row r="817" spans="2:11" ht="12.75">
      <c r="B817" s="715">
        <v>2022</v>
      </c>
      <c r="C817" s="687">
        <f t="shared" ref="C817:K817" si="80">SUM(C804:C815)</f>
        <v>1790325</v>
      </c>
      <c r="D817" s="687">
        <f>SUM(D804:D815)</f>
        <v>42549</v>
      </c>
      <c r="E817" s="687">
        <f t="shared" si="80"/>
        <v>20271</v>
      </c>
      <c r="F817" s="687">
        <f t="shared" si="80"/>
        <v>17477</v>
      </c>
      <c r="G817" s="687">
        <f>SUM(G804:G815)</f>
        <v>4801</v>
      </c>
      <c r="H817" s="687">
        <f t="shared" si="80"/>
        <v>1747776</v>
      </c>
      <c r="I817" s="687">
        <f t="shared" si="80"/>
        <v>313362</v>
      </c>
      <c r="J817" s="687">
        <f t="shared" si="80"/>
        <v>547234</v>
      </c>
      <c r="K817" s="716">
        <f t="shared" si="80"/>
        <v>887180</v>
      </c>
    </row>
    <row r="818" spans="2:11" ht="12.75">
      <c r="B818" s="680"/>
      <c r="C818" s="681"/>
      <c r="D818" s="681"/>
      <c r="E818" s="681"/>
      <c r="F818" s="681"/>
      <c r="G818" s="681"/>
      <c r="H818" s="681"/>
      <c r="I818" s="681"/>
      <c r="J818" s="681"/>
      <c r="K818" s="717"/>
    </row>
    <row r="819" spans="2:11" ht="12.75">
      <c r="B819" s="680"/>
      <c r="C819" s="1442" t="s">
        <v>215</v>
      </c>
      <c r="D819" s="1442"/>
      <c r="E819" s="1442"/>
      <c r="F819" s="1442"/>
      <c r="G819" s="1442"/>
      <c r="H819" s="1442"/>
      <c r="I819" s="1442"/>
      <c r="J819" s="1442"/>
      <c r="K819" s="1443"/>
    </row>
    <row r="820" spans="2:11" ht="12.75">
      <c r="B820" s="678"/>
      <c r="C820" s="681"/>
      <c r="D820" s="681"/>
      <c r="E820" s="681"/>
      <c r="F820" s="681"/>
      <c r="G820" s="681"/>
      <c r="H820" s="681"/>
      <c r="I820" s="681"/>
      <c r="J820" s="681"/>
      <c r="K820" s="717"/>
    </row>
    <row r="821" spans="2:11" ht="12.75">
      <c r="B821" s="718" t="s">
        <v>191</v>
      </c>
      <c r="C821" s="693">
        <f t="shared" ref="C821:C832" si="81">SUM(D821+H821)</f>
        <v>41417613</v>
      </c>
      <c r="D821" s="693">
        <v>218194</v>
      </c>
      <c r="E821" s="693">
        <v>60008</v>
      </c>
      <c r="F821" s="693">
        <v>88025</v>
      </c>
      <c r="G821" s="693">
        <v>70161</v>
      </c>
      <c r="H821" s="693">
        <v>41199419</v>
      </c>
      <c r="I821" s="693">
        <v>6311434</v>
      </c>
      <c r="J821" s="693">
        <v>12395663</v>
      </c>
      <c r="K821" s="708">
        <v>22492322</v>
      </c>
    </row>
    <row r="822" spans="2:11" ht="12.75">
      <c r="B822" s="718" t="s">
        <v>192</v>
      </c>
      <c r="C822" s="693">
        <f t="shared" si="81"/>
        <v>44315521</v>
      </c>
      <c r="D822" s="693">
        <v>207947</v>
      </c>
      <c r="E822" s="693">
        <v>57220</v>
      </c>
      <c r="F822" s="693">
        <v>93239</v>
      </c>
      <c r="G822" s="693">
        <v>57488</v>
      </c>
      <c r="H822" s="693">
        <v>44107574</v>
      </c>
      <c r="I822" s="693">
        <v>6984362</v>
      </c>
      <c r="J822" s="693">
        <v>12039817</v>
      </c>
      <c r="K822" s="708">
        <v>25083395</v>
      </c>
    </row>
    <row r="823" spans="2:11" ht="12.75">
      <c r="B823" s="718" t="s">
        <v>193</v>
      </c>
      <c r="C823" s="693">
        <f t="shared" si="81"/>
        <v>52715184</v>
      </c>
      <c r="D823" s="695">
        <v>217652</v>
      </c>
      <c r="E823" s="695">
        <v>55251</v>
      </c>
      <c r="F823" s="695">
        <v>71208</v>
      </c>
      <c r="G823" s="696">
        <v>91193</v>
      </c>
      <c r="H823" s="693">
        <v>52497532</v>
      </c>
      <c r="I823" s="695">
        <v>8127831</v>
      </c>
      <c r="J823" s="695">
        <v>14165091</v>
      </c>
      <c r="K823" s="709">
        <v>30204610</v>
      </c>
    </row>
    <row r="824" spans="2:11" ht="12.75">
      <c r="B824" s="718" t="s">
        <v>194</v>
      </c>
      <c r="C824" s="693">
        <f t="shared" si="81"/>
        <v>44374800</v>
      </c>
      <c r="D824" s="693">
        <v>186238</v>
      </c>
      <c r="E824" s="694">
        <v>54803</v>
      </c>
      <c r="F824" s="694">
        <v>88023</v>
      </c>
      <c r="G824" s="693">
        <v>43412</v>
      </c>
      <c r="H824" s="693">
        <v>44188562</v>
      </c>
      <c r="I824" s="693">
        <v>7004264</v>
      </c>
      <c r="J824" s="693">
        <v>12007379</v>
      </c>
      <c r="K824" s="708">
        <v>25176919</v>
      </c>
    </row>
    <row r="825" spans="2:11" ht="12.75">
      <c r="B825" s="718" t="s">
        <v>195</v>
      </c>
      <c r="C825" s="693">
        <f t="shared" si="81"/>
        <v>45801623</v>
      </c>
      <c r="D825" s="698">
        <v>173560</v>
      </c>
      <c r="E825" s="698">
        <v>41398</v>
      </c>
      <c r="F825" s="698">
        <v>64805</v>
      </c>
      <c r="G825" s="698">
        <v>67357</v>
      </c>
      <c r="H825" s="698">
        <v>45628063</v>
      </c>
      <c r="I825" s="698">
        <v>7902441</v>
      </c>
      <c r="J825" s="698">
        <v>11652113</v>
      </c>
      <c r="K825" s="710">
        <v>26073509</v>
      </c>
    </row>
    <row r="826" spans="2:11" ht="12.75">
      <c r="B826" s="718" t="s">
        <v>196</v>
      </c>
      <c r="C826" s="693">
        <f t="shared" si="81"/>
        <v>47759774</v>
      </c>
      <c r="D826" s="693">
        <v>179412</v>
      </c>
      <c r="E826" s="694">
        <v>55060</v>
      </c>
      <c r="F826" s="694">
        <v>84608</v>
      </c>
      <c r="G826" s="693">
        <v>39744</v>
      </c>
      <c r="H826" s="693">
        <v>47580362</v>
      </c>
      <c r="I826" s="693">
        <v>8498078</v>
      </c>
      <c r="J826" s="693">
        <v>12333698</v>
      </c>
      <c r="K826" s="708">
        <v>26748586</v>
      </c>
    </row>
    <row r="827" spans="2:11" ht="12.75">
      <c r="B827" s="718" t="s">
        <v>197</v>
      </c>
      <c r="C827" s="693">
        <f t="shared" si="81"/>
        <v>43234539</v>
      </c>
      <c r="D827" s="695">
        <v>195648</v>
      </c>
      <c r="E827" s="695">
        <v>59628</v>
      </c>
      <c r="F827" s="695">
        <v>73706</v>
      </c>
      <c r="G827" s="696">
        <v>62314</v>
      </c>
      <c r="H827" s="693">
        <v>43038891</v>
      </c>
      <c r="I827" s="695">
        <v>7333368</v>
      </c>
      <c r="J827" s="695">
        <v>12653809</v>
      </c>
      <c r="K827" s="709">
        <v>23051714</v>
      </c>
    </row>
    <row r="828" spans="2:11" ht="12.75">
      <c r="B828" s="718" t="s">
        <v>198</v>
      </c>
      <c r="C828" s="693">
        <f t="shared" si="81"/>
        <v>45662512</v>
      </c>
      <c r="D828" s="695">
        <v>200897</v>
      </c>
      <c r="E828" s="695">
        <v>49821</v>
      </c>
      <c r="F828" s="695">
        <v>95483</v>
      </c>
      <c r="G828" s="696">
        <v>55593</v>
      </c>
      <c r="H828" s="693">
        <v>45461615</v>
      </c>
      <c r="I828" s="695">
        <v>6651598</v>
      </c>
      <c r="J828" s="695">
        <v>12888844</v>
      </c>
      <c r="K828" s="709">
        <v>25921173</v>
      </c>
    </row>
    <row r="829" spans="2:11" ht="12.75">
      <c r="B829" s="718" t="s">
        <v>199</v>
      </c>
      <c r="C829" s="693">
        <f t="shared" si="81"/>
        <v>45320520</v>
      </c>
      <c r="D829" s="695">
        <v>216155</v>
      </c>
      <c r="E829" s="695">
        <v>63461</v>
      </c>
      <c r="F829" s="695">
        <v>105215</v>
      </c>
      <c r="G829" s="696">
        <v>47479</v>
      </c>
      <c r="H829" s="693">
        <v>45104365</v>
      </c>
      <c r="I829" s="695">
        <v>7009204</v>
      </c>
      <c r="J829" s="695">
        <v>13890386</v>
      </c>
      <c r="K829" s="709">
        <v>24204775</v>
      </c>
    </row>
    <row r="830" spans="2:11" ht="12.75">
      <c r="B830" s="718" t="s">
        <v>200</v>
      </c>
      <c r="C830" s="693">
        <f>SUM(D830+H830)</f>
        <v>42133413</v>
      </c>
      <c r="D830" s="695">
        <v>195121</v>
      </c>
      <c r="E830" s="695">
        <v>60390</v>
      </c>
      <c r="F830" s="695">
        <v>91985</v>
      </c>
      <c r="G830" s="695">
        <v>42746</v>
      </c>
      <c r="H830" s="694">
        <v>41938292</v>
      </c>
      <c r="I830" s="695">
        <v>6745125</v>
      </c>
      <c r="J830" s="695">
        <v>13325675</v>
      </c>
      <c r="K830" s="709">
        <v>21867492</v>
      </c>
    </row>
    <row r="831" spans="2:11" ht="12.75">
      <c r="B831" s="718" t="s">
        <v>201</v>
      </c>
      <c r="C831" s="693">
        <f>SUM(D831+H831)</f>
        <v>48529107</v>
      </c>
      <c r="D831" s="695">
        <v>215596</v>
      </c>
      <c r="E831" s="695">
        <v>48730</v>
      </c>
      <c r="F831" s="695">
        <v>104899</v>
      </c>
      <c r="G831" s="695">
        <v>61967</v>
      </c>
      <c r="H831" s="694">
        <v>48313511</v>
      </c>
      <c r="I831" s="695">
        <v>7047896</v>
      </c>
      <c r="J831" s="695">
        <v>15011518</v>
      </c>
      <c r="K831" s="709">
        <v>26254097</v>
      </c>
    </row>
    <row r="832" spans="2:11" ht="12.75">
      <c r="B832" s="718" t="s">
        <v>202</v>
      </c>
      <c r="C832" s="693">
        <f t="shared" si="81"/>
        <v>39712145</v>
      </c>
      <c r="D832" s="695">
        <v>218354</v>
      </c>
      <c r="E832" s="695">
        <v>83464</v>
      </c>
      <c r="F832" s="695">
        <v>85972</v>
      </c>
      <c r="G832" s="695">
        <v>48918</v>
      </c>
      <c r="H832" s="695">
        <v>39493791</v>
      </c>
      <c r="I832" s="695">
        <v>6317303</v>
      </c>
      <c r="J832" s="695">
        <v>12322075</v>
      </c>
      <c r="K832" s="709">
        <v>20854413</v>
      </c>
    </row>
    <row r="833" spans="2:11" ht="12.75">
      <c r="B833" s="680"/>
      <c r="C833" s="694"/>
      <c r="D833" s="694"/>
      <c r="E833" s="694"/>
      <c r="F833" s="694"/>
      <c r="G833" s="694"/>
      <c r="H833" s="694"/>
      <c r="I833" s="694"/>
      <c r="J833" s="694"/>
      <c r="K833" s="714"/>
    </row>
    <row r="834" spans="2:11" ht="12.75">
      <c r="B834" s="715">
        <v>2022</v>
      </c>
      <c r="C834" s="687">
        <f t="shared" ref="C834:K834" si="82">SUM(C821:C832)</f>
        <v>540976751</v>
      </c>
      <c r="D834" s="687">
        <f t="shared" si="82"/>
        <v>2424774</v>
      </c>
      <c r="E834" s="687">
        <f t="shared" si="82"/>
        <v>689234</v>
      </c>
      <c r="F834" s="687">
        <f t="shared" si="82"/>
        <v>1047168</v>
      </c>
      <c r="G834" s="687">
        <f t="shared" si="82"/>
        <v>688372</v>
      </c>
      <c r="H834" s="687">
        <f t="shared" si="82"/>
        <v>538551977</v>
      </c>
      <c r="I834" s="687">
        <f t="shared" si="82"/>
        <v>85932904</v>
      </c>
      <c r="J834" s="687">
        <f t="shared" si="82"/>
        <v>154686068</v>
      </c>
      <c r="K834" s="716">
        <f t="shared" si="82"/>
        <v>297933005</v>
      </c>
    </row>
    <row r="835" spans="2:11" ht="12.75">
      <c r="B835" s="719"/>
      <c r="C835" s="682"/>
      <c r="D835" s="682"/>
      <c r="E835" s="682"/>
      <c r="F835" s="682"/>
      <c r="G835" s="682"/>
      <c r="H835" s="682"/>
      <c r="I835" s="682"/>
      <c r="J835" s="682"/>
      <c r="K835" s="720"/>
    </row>
    <row r="836" spans="2:11" ht="12.75" customHeight="1">
      <c r="B836" s="1446" t="s">
        <v>179</v>
      </c>
      <c r="C836" s="1448" t="s">
        <v>18</v>
      </c>
      <c r="D836" s="1448" t="s">
        <v>180</v>
      </c>
      <c r="E836" s="1450" t="s">
        <v>181</v>
      </c>
      <c r="F836" s="1451"/>
      <c r="G836" s="1452"/>
      <c r="H836" s="1453" t="s">
        <v>182</v>
      </c>
      <c r="I836" s="1455" t="s">
        <v>183</v>
      </c>
      <c r="J836" s="1456"/>
      <c r="K836" s="1457"/>
    </row>
    <row r="837" spans="2:11" ht="11.25" customHeight="1">
      <c r="B837" s="1447"/>
      <c r="C837" s="1449"/>
      <c r="D837" s="1449"/>
      <c r="E837" s="1458" t="s">
        <v>220</v>
      </c>
      <c r="F837" s="1448" t="s">
        <v>221</v>
      </c>
      <c r="G837" s="1448" t="s">
        <v>222</v>
      </c>
      <c r="H837" s="1454"/>
      <c r="I837" s="1458" t="s">
        <v>187</v>
      </c>
      <c r="J837" s="1458" t="s">
        <v>20</v>
      </c>
      <c r="K837" s="1461" t="s">
        <v>188</v>
      </c>
    </row>
    <row r="838" spans="2:11" ht="11.25" customHeight="1">
      <c r="B838" s="1447"/>
      <c r="C838" s="1449"/>
      <c r="D838" s="1449"/>
      <c r="E838" s="1459"/>
      <c r="F838" s="1449"/>
      <c r="G838" s="1449"/>
      <c r="H838" s="1454"/>
      <c r="I838" s="1460"/>
      <c r="J838" s="1460"/>
      <c r="K838" s="1462"/>
    </row>
    <row r="839" spans="2:11" ht="12.75">
      <c r="B839" s="676">
        <v>0</v>
      </c>
      <c r="C839" s="683">
        <v>1</v>
      </c>
      <c r="D839" s="683">
        <v>2</v>
      </c>
      <c r="E839" s="684">
        <v>3</v>
      </c>
      <c r="F839" s="684">
        <v>4</v>
      </c>
      <c r="G839" s="683">
        <v>5</v>
      </c>
      <c r="H839" s="683">
        <v>6</v>
      </c>
      <c r="I839" s="683">
        <v>7</v>
      </c>
      <c r="J839" s="683">
        <v>8</v>
      </c>
      <c r="K839" s="721">
        <v>9</v>
      </c>
    </row>
    <row r="840" spans="2:11" ht="12.75">
      <c r="B840" s="678"/>
      <c r="C840" s="681"/>
      <c r="D840" s="681"/>
      <c r="E840" s="681"/>
      <c r="F840" s="681"/>
      <c r="G840" s="681"/>
      <c r="H840" s="681"/>
      <c r="I840" s="681"/>
      <c r="J840" s="681"/>
      <c r="K840" s="717"/>
    </row>
    <row r="841" spans="2:11" ht="12.75">
      <c r="B841" s="680"/>
      <c r="C841" s="1442" t="s">
        <v>216</v>
      </c>
      <c r="D841" s="1442"/>
      <c r="E841" s="1442"/>
      <c r="F841" s="1442"/>
      <c r="G841" s="1442"/>
      <c r="H841" s="1442"/>
      <c r="I841" s="1442"/>
      <c r="J841" s="1442"/>
      <c r="K841" s="1443"/>
    </row>
    <row r="842" spans="2:11" ht="12.75">
      <c r="B842" s="680"/>
      <c r="C842" s="685"/>
      <c r="D842" s="685"/>
      <c r="E842" s="685"/>
      <c r="F842" s="685"/>
      <c r="G842" s="685"/>
      <c r="H842" s="685"/>
      <c r="I842" s="685"/>
      <c r="J842" s="685"/>
      <c r="K842" s="722"/>
    </row>
    <row r="843" spans="2:11" ht="12.75">
      <c r="B843" s="718" t="s">
        <v>191</v>
      </c>
      <c r="C843" s="693">
        <f>SUM(D843+H843)</f>
        <v>81540312</v>
      </c>
      <c r="D843" s="693">
        <v>383441</v>
      </c>
      <c r="E843" s="693">
        <v>105618</v>
      </c>
      <c r="F843" s="693">
        <v>154926</v>
      </c>
      <c r="G843" s="693">
        <v>122897</v>
      </c>
      <c r="H843" s="693">
        <v>81156871</v>
      </c>
      <c r="I843" s="693">
        <v>12406999</v>
      </c>
      <c r="J843" s="693">
        <v>25423507</v>
      </c>
      <c r="K843" s="708">
        <v>43326365</v>
      </c>
    </row>
    <row r="844" spans="2:11" ht="12.75">
      <c r="B844" s="718" t="s">
        <v>192</v>
      </c>
      <c r="C844" s="693">
        <f t="shared" ref="C844:C854" si="83">SUM(D844+H844)</f>
        <v>86937401</v>
      </c>
      <c r="D844" s="693">
        <v>363670</v>
      </c>
      <c r="E844" s="693">
        <v>101110</v>
      </c>
      <c r="F844" s="693">
        <v>162776</v>
      </c>
      <c r="G844" s="693">
        <v>99784</v>
      </c>
      <c r="H844" s="693">
        <v>86573731</v>
      </c>
      <c r="I844" s="693">
        <v>13786907</v>
      </c>
      <c r="J844" s="693">
        <v>24464422</v>
      </c>
      <c r="K844" s="708">
        <v>48322402</v>
      </c>
    </row>
    <row r="845" spans="2:11" ht="12.75">
      <c r="B845" s="718" t="s">
        <v>193</v>
      </c>
      <c r="C845" s="693">
        <f t="shared" si="83"/>
        <v>103051210</v>
      </c>
      <c r="D845" s="695">
        <v>382119</v>
      </c>
      <c r="E845" s="695">
        <v>98278</v>
      </c>
      <c r="F845" s="695">
        <v>124804</v>
      </c>
      <c r="G845" s="696">
        <v>159037</v>
      </c>
      <c r="H845" s="693">
        <v>102669091</v>
      </c>
      <c r="I845" s="695">
        <v>15805014</v>
      </c>
      <c r="J845" s="695">
        <v>28954294</v>
      </c>
      <c r="K845" s="709">
        <v>57909783</v>
      </c>
    </row>
    <row r="846" spans="2:11" ht="12.75">
      <c r="B846" s="718" t="s">
        <v>194</v>
      </c>
      <c r="C846" s="693">
        <f t="shared" si="83"/>
        <v>87053121</v>
      </c>
      <c r="D846" s="693">
        <v>329773</v>
      </c>
      <c r="E846" s="694">
        <v>97499</v>
      </c>
      <c r="F846" s="694">
        <v>155766</v>
      </c>
      <c r="G846" s="694">
        <v>76508</v>
      </c>
      <c r="H846" s="693">
        <v>86723348</v>
      </c>
      <c r="I846" s="694">
        <v>13774817</v>
      </c>
      <c r="J846" s="694">
        <v>24579121</v>
      </c>
      <c r="K846" s="714">
        <v>48369410</v>
      </c>
    </row>
    <row r="847" spans="2:11" ht="12.75">
      <c r="B847" s="718" t="s">
        <v>195</v>
      </c>
      <c r="C847" s="693">
        <f t="shared" si="83"/>
        <v>89056072</v>
      </c>
      <c r="D847" s="698">
        <v>304934</v>
      </c>
      <c r="E847" s="698">
        <v>73562</v>
      </c>
      <c r="F847" s="698">
        <v>115029</v>
      </c>
      <c r="G847" s="698">
        <v>116343</v>
      </c>
      <c r="H847" s="698">
        <v>88751138</v>
      </c>
      <c r="I847" s="698">
        <v>15396025</v>
      </c>
      <c r="J847" s="698">
        <v>23625439</v>
      </c>
      <c r="K847" s="710">
        <v>49729674</v>
      </c>
    </row>
    <row r="848" spans="2:11" ht="12.75">
      <c r="B848" s="718" t="s">
        <v>196</v>
      </c>
      <c r="C848" s="693">
        <f t="shared" si="83"/>
        <v>93687430</v>
      </c>
      <c r="D848" s="693">
        <v>317337</v>
      </c>
      <c r="E848" s="694">
        <v>97932</v>
      </c>
      <c r="F848" s="694">
        <v>148082</v>
      </c>
      <c r="G848" s="694">
        <v>71323</v>
      </c>
      <c r="H848" s="693">
        <v>93370093</v>
      </c>
      <c r="I848" s="694">
        <v>16766104</v>
      </c>
      <c r="J848" s="694">
        <v>25076984</v>
      </c>
      <c r="K848" s="714">
        <v>51527005</v>
      </c>
    </row>
    <row r="849" spans="2:11" ht="12.75">
      <c r="B849" s="718" t="s">
        <v>197</v>
      </c>
      <c r="C849" s="693">
        <f>SUM(D849+H849)</f>
        <v>85038985</v>
      </c>
      <c r="D849" s="695">
        <v>342222</v>
      </c>
      <c r="E849" s="695">
        <v>103425</v>
      </c>
      <c r="F849" s="695">
        <v>128169</v>
      </c>
      <c r="G849" s="696">
        <v>110628</v>
      </c>
      <c r="H849" s="693">
        <v>84696763</v>
      </c>
      <c r="I849" s="695">
        <v>14565486</v>
      </c>
      <c r="J849" s="695">
        <v>25746411</v>
      </c>
      <c r="K849" s="709">
        <v>44384866</v>
      </c>
    </row>
    <row r="850" spans="2:11" ht="12.75">
      <c r="B850" s="718" t="s">
        <v>198</v>
      </c>
      <c r="C850" s="693">
        <f>SUM(D850+H850)</f>
        <v>89548694</v>
      </c>
      <c r="D850" s="695">
        <v>353745</v>
      </c>
      <c r="E850" s="695">
        <v>87553</v>
      </c>
      <c r="F850" s="695">
        <v>166829</v>
      </c>
      <c r="G850" s="696">
        <v>99363</v>
      </c>
      <c r="H850" s="693">
        <v>89194949</v>
      </c>
      <c r="I850" s="695">
        <v>13197437</v>
      </c>
      <c r="J850" s="695">
        <v>26156739</v>
      </c>
      <c r="K850" s="709">
        <v>49840773</v>
      </c>
    </row>
    <row r="851" spans="2:11" ht="12.75">
      <c r="B851" s="718" t="s">
        <v>199</v>
      </c>
      <c r="C851" s="693">
        <f t="shared" si="83"/>
        <v>89482874</v>
      </c>
      <c r="D851" s="693">
        <v>380405</v>
      </c>
      <c r="E851" s="694">
        <v>112486</v>
      </c>
      <c r="F851" s="694">
        <v>183824</v>
      </c>
      <c r="G851" s="694">
        <v>84095</v>
      </c>
      <c r="H851" s="693">
        <v>89102469</v>
      </c>
      <c r="I851" s="694">
        <v>13855411</v>
      </c>
      <c r="J851" s="694">
        <v>28815167</v>
      </c>
      <c r="K851" s="714">
        <v>46431891</v>
      </c>
    </row>
    <row r="852" spans="2:11" ht="12.75">
      <c r="B852" s="718" t="s">
        <v>200</v>
      </c>
      <c r="C852" s="693">
        <f t="shared" si="83"/>
        <v>82599771</v>
      </c>
      <c r="D852" s="695">
        <v>347817</v>
      </c>
      <c r="E852" s="695">
        <v>107294</v>
      </c>
      <c r="F852" s="695">
        <v>165045</v>
      </c>
      <c r="G852" s="695">
        <v>75478</v>
      </c>
      <c r="H852" s="694">
        <v>82251954</v>
      </c>
      <c r="I852" s="695">
        <v>13173978</v>
      </c>
      <c r="J852" s="695">
        <v>27140711</v>
      </c>
      <c r="K852" s="709">
        <v>41937265</v>
      </c>
    </row>
    <row r="853" spans="2:11" ht="12.75">
      <c r="B853" s="718" t="s">
        <v>201</v>
      </c>
      <c r="C853" s="693">
        <f t="shared" si="83"/>
        <v>95899993</v>
      </c>
      <c r="D853" s="695">
        <v>378723</v>
      </c>
      <c r="E853" s="695">
        <v>85883</v>
      </c>
      <c r="F853" s="695">
        <v>183907</v>
      </c>
      <c r="G853" s="695">
        <v>108933</v>
      </c>
      <c r="H853" s="694">
        <v>95521270</v>
      </c>
      <c r="I853" s="695">
        <v>14100167</v>
      </c>
      <c r="J853" s="695">
        <v>30680146</v>
      </c>
      <c r="K853" s="709">
        <v>50740957</v>
      </c>
    </row>
    <row r="854" spans="2:11" ht="12.75">
      <c r="B854" s="718" t="s">
        <v>202</v>
      </c>
      <c r="C854" s="693">
        <f t="shared" si="83"/>
        <v>78613452</v>
      </c>
      <c r="D854" s="695">
        <v>378787</v>
      </c>
      <c r="E854" s="695">
        <v>145111</v>
      </c>
      <c r="F854" s="695">
        <v>148850</v>
      </c>
      <c r="G854" s="696">
        <v>84826</v>
      </c>
      <c r="H854" s="697">
        <v>78234665</v>
      </c>
      <c r="I854" s="695">
        <v>12419798</v>
      </c>
      <c r="J854" s="695">
        <v>25385359</v>
      </c>
      <c r="K854" s="709">
        <v>40429508</v>
      </c>
    </row>
    <row r="855" spans="2:11" ht="12.75">
      <c r="B855" s="718"/>
      <c r="C855" s="692"/>
      <c r="D855" s="689"/>
      <c r="E855" s="690"/>
      <c r="F855" s="690"/>
      <c r="G855" s="690"/>
      <c r="H855" s="689"/>
      <c r="I855" s="690"/>
      <c r="J855" s="690"/>
      <c r="K855" s="723"/>
    </row>
    <row r="856" spans="2:11" ht="12.75">
      <c r="B856" s="715">
        <v>2022</v>
      </c>
      <c r="C856" s="691">
        <f t="shared" ref="C856:K856" si="84">SUM(C843:C854)</f>
        <v>1062509315</v>
      </c>
      <c r="D856" s="691">
        <f t="shared" si="84"/>
        <v>4262973</v>
      </c>
      <c r="E856" s="691">
        <f t="shared" si="84"/>
        <v>1215751</v>
      </c>
      <c r="F856" s="691">
        <f t="shared" si="84"/>
        <v>1838007</v>
      </c>
      <c r="G856" s="691">
        <f t="shared" si="84"/>
        <v>1209215</v>
      </c>
      <c r="H856" s="691">
        <f t="shared" si="84"/>
        <v>1058246342</v>
      </c>
      <c r="I856" s="691">
        <f t="shared" si="84"/>
        <v>169248143</v>
      </c>
      <c r="J856" s="691">
        <f t="shared" si="84"/>
        <v>316048300</v>
      </c>
      <c r="K856" s="724">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80"/>
      <c r="C859" s="686"/>
      <c r="D859" s="686"/>
      <c r="E859" s="725"/>
      <c r="F859" s="726" t="s">
        <v>217</v>
      </c>
      <c r="G859" s="726"/>
      <c r="H859" s="726"/>
      <c r="I859" s="726"/>
      <c r="J859" s="727"/>
      <c r="K859" s="728"/>
    </row>
    <row r="860" spans="2:11" ht="15.75">
      <c r="B860" s="393" t="s">
        <v>191</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73">
        <f t="shared" si="85"/>
        <v>649.28839035501801</v>
      </c>
    </row>
    <row r="861" spans="2:11" ht="15.75">
      <c r="B861" s="393" t="s">
        <v>192</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73">
        <f t="shared" si="86"/>
        <v>648.62284563758385</v>
      </c>
    </row>
    <row r="862" spans="2:11" ht="15.75">
      <c r="B862" s="393" t="s">
        <v>193</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73">
        <f t="shared" si="87"/>
        <v>646.63930545474852</v>
      </c>
    </row>
    <row r="863" spans="2:11" ht="15.75">
      <c r="B863" s="393" t="s">
        <v>194</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73">
        <f t="shared" si="88"/>
        <v>642.13432281018504</v>
      </c>
    </row>
    <row r="864" spans="2:11" ht="15.75">
      <c r="B864" s="393" t="s">
        <v>195</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73">
        <f t="shared" si="89"/>
        <v>631.8409524051533</v>
      </c>
    </row>
    <row r="865" spans="2:11" ht="15.75">
      <c r="B865" s="393" t="s">
        <v>196</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73">
        <f t="shared" si="90"/>
        <v>641.30589816670192</v>
      </c>
    </row>
    <row r="866" spans="2:11" ht="15.75">
      <c r="B866" s="393" t="s">
        <v>197</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73">
        <f t="shared" si="91"/>
        <v>654.98215893160182</v>
      </c>
    </row>
    <row r="867" spans="2:11" ht="15.75">
      <c r="B867" s="393" t="s">
        <v>198</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73">
        <f t="shared" si="92"/>
        <v>649.2812031838256</v>
      </c>
    </row>
    <row r="868" spans="2:11" ht="15.75">
      <c r="B868" s="393" t="s">
        <v>199</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73">
        <f t="shared" si="93"/>
        <v>641.68784809076965</v>
      </c>
    </row>
    <row r="869" spans="2:11" ht="15.75">
      <c r="B869" s="393" t="s">
        <v>200</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73">
        <f t="shared" si="94"/>
        <v>639.98023775732884</v>
      </c>
    </row>
    <row r="870" spans="2:11" ht="15.75">
      <c r="B870" s="393" t="s">
        <v>201</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73">
        <f t="shared" si="95"/>
        <v>657.82867477377033</v>
      </c>
    </row>
    <row r="871" spans="2:11" ht="16.5" thickBot="1">
      <c r="B871" s="402" t="s">
        <v>202</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75">
        <f t="shared" si="96"/>
        <v>647.21385691645185</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5" workbookViewId="0">
      <selection activeCell="U58" sqref="U5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546" t="s">
        <v>343</v>
      </c>
      <c r="B1" s="1546"/>
      <c r="C1" s="1546"/>
      <c r="D1" s="1546"/>
      <c r="E1" s="1546"/>
      <c r="F1" s="1546"/>
      <c r="G1" s="1546"/>
      <c r="H1" s="1546"/>
      <c r="I1" s="1546"/>
      <c r="J1" s="1546"/>
      <c r="K1" s="1546"/>
      <c r="L1" s="1546"/>
      <c r="M1" s="1546"/>
      <c r="N1" s="1546"/>
    </row>
    <row r="2" spans="1:20" ht="13.5" thickBot="1">
      <c r="B2" s="593"/>
      <c r="C2" s="593"/>
      <c r="D2" s="593"/>
      <c r="E2" s="593"/>
      <c r="F2" s="593"/>
      <c r="G2" s="594" t="s">
        <v>249</v>
      </c>
      <c r="H2" s="593"/>
      <c r="I2" s="593"/>
      <c r="J2" s="593"/>
      <c r="K2" s="593"/>
      <c r="L2" s="593"/>
      <c r="M2" s="593"/>
      <c r="N2" s="593"/>
    </row>
    <row r="3" spans="1:20" ht="14.25" thickBot="1">
      <c r="A3" s="595" t="s">
        <v>250</v>
      </c>
      <c r="B3" s="596" t="s">
        <v>142</v>
      </c>
      <c r="C3" s="596" t="s">
        <v>143</v>
      </c>
      <c r="D3" s="596" t="s">
        <v>144</v>
      </c>
      <c r="E3" s="596" t="s">
        <v>145</v>
      </c>
      <c r="F3" s="596" t="s">
        <v>146</v>
      </c>
      <c r="G3" s="596" t="s">
        <v>147</v>
      </c>
      <c r="H3" s="596" t="s">
        <v>148</v>
      </c>
      <c r="I3" s="596" t="s">
        <v>149</v>
      </c>
      <c r="J3" s="596" t="s">
        <v>150</v>
      </c>
      <c r="K3" s="596" t="s">
        <v>151</v>
      </c>
      <c r="L3" s="596" t="s">
        <v>152</v>
      </c>
      <c r="M3" s="596" t="s">
        <v>153</v>
      </c>
      <c r="N3" s="596" t="s">
        <v>160</v>
      </c>
    </row>
    <row r="4" spans="1:20" ht="13.5">
      <c r="A4" s="597">
        <v>2004</v>
      </c>
      <c r="B4" s="598">
        <v>299.39999999999998</v>
      </c>
      <c r="C4" s="598">
        <v>296.39999999999998</v>
      </c>
      <c r="D4" s="598">
        <v>293.7</v>
      </c>
      <c r="E4" s="598">
        <v>293.5</v>
      </c>
      <c r="F4" s="598">
        <v>293.5</v>
      </c>
      <c r="G4" s="598">
        <v>291.60000000000002</v>
      </c>
      <c r="H4" s="598">
        <v>290.2</v>
      </c>
      <c r="I4" s="598">
        <v>286.3</v>
      </c>
      <c r="J4" s="598">
        <v>285.39999999999998</v>
      </c>
      <c r="K4" s="598">
        <v>285.10000000000002</v>
      </c>
      <c r="L4" s="598">
        <v>291.2</v>
      </c>
      <c r="M4" s="598">
        <v>297.8</v>
      </c>
      <c r="N4" s="599">
        <v>291.3</v>
      </c>
    </row>
    <row r="5" spans="1:20" ht="13.5">
      <c r="A5" s="600">
        <v>2005</v>
      </c>
      <c r="B5" s="601">
        <v>304.10000000000002</v>
      </c>
      <c r="C5" s="601">
        <v>308.10000000000002</v>
      </c>
      <c r="D5" s="601">
        <v>308.2</v>
      </c>
      <c r="E5" s="601">
        <v>310.89999999999998</v>
      </c>
      <c r="F5" s="601">
        <v>309.89999999999998</v>
      </c>
      <c r="G5" s="601">
        <v>309.10000000000002</v>
      </c>
      <c r="H5" s="601">
        <v>307</v>
      </c>
      <c r="I5" s="601">
        <v>300.60000000000002</v>
      </c>
      <c r="J5" s="601">
        <v>303.3</v>
      </c>
      <c r="K5" s="601">
        <v>304.3</v>
      </c>
      <c r="L5" s="601">
        <v>311.8</v>
      </c>
      <c r="M5" s="601">
        <v>315.5</v>
      </c>
      <c r="N5" s="602">
        <v>307.60000000000002</v>
      </c>
    </row>
    <row r="6" spans="1:20" ht="13.5">
      <c r="A6" s="600">
        <v>2006</v>
      </c>
      <c r="B6" s="601">
        <v>317.10000000000002</v>
      </c>
      <c r="C6" s="601">
        <v>319.89999999999998</v>
      </c>
      <c r="D6" s="601">
        <v>324</v>
      </c>
      <c r="E6" s="601">
        <v>319.5</v>
      </c>
      <c r="F6" s="601">
        <v>325.8</v>
      </c>
      <c r="G6" s="601">
        <v>323.8</v>
      </c>
      <c r="H6" s="601">
        <v>312.8</v>
      </c>
      <c r="I6" s="601">
        <v>313</v>
      </c>
      <c r="J6" s="601">
        <v>315.2</v>
      </c>
      <c r="K6" s="601">
        <v>311.2</v>
      </c>
      <c r="L6" s="601">
        <v>316.2</v>
      </c>
      <c r="M6" s="601">
        <v>321.8</v>
      </c>
      <c r="N6" s="602">
        <v>318.7</v>
      </c>
    </row>
    <row r="7" spans="1:20" ht="13.5">
      <c r="A7" s="600">
        <v>2007</v>
      </c>
      <c r="B7" s="601">
        <v>325.7</v>
      </c>
      <c r="C7" s="601">
        <v>327.9</v>
      </c>
      <c r="D7" s="601">
        <v>329.1</v>
      </c>
      <c r="E7" s="601">
        <v>329.9</v>
      </c>
      <c r="F7" s="601">
        <v>328.7</v>
      </c>
      <c r="G7" s="601">
        <v>330</v>
      </c>
      <c r="H7" s="601">
        <v>327.9</v>
      </c>
      <c r="I7" s="601">
        <v>324</v>
      </c>
      <c r="J7" s="601">
        <v>329.3</v>
      </c>
      <c r="K7" s="601">
        <v>312.8</v>
      </c>
      <c r="L7" s="601">
        <v>317.5</v>
      </c>
      <c r="M7" s="601">
        <v>319</v>
      </c>
      <c r="N7" s="602">
        <v>325.39999999999998</v>
      </c>
    </row>
    <row r="8" spans="1:20" ht="13.5">
      <c r="A8" s="600">
        <v>2008</v>
      </c>
      <c r="B8" s="601">
        <v>326.5</v>
      </c>
      <c r="C8" s="601">
        <v>327</v>
      </c>
      <c r="D8" s="601">
        <v>324.5</v>
      </c>
      <c r="E8" s="601">
        <v>322.60000000000002</v>
      </c>
      <c r="F8" s="601">
        <v>325.7</v>
      </c>
      <c r="G8" s="601">
        <v>323.8</v>
      </c>
      <c r="H8" s="601">
        <v>317</v>
      </c>
      <c r="I8" s="601">
        <v>314.39999999999998</v>
      </c>
      <c r="J8" s="601">
        <v>314.60000000000002</v>
      </c>
      <c r="K8" s="601">
        <v>310.5</v>
      </c>
      <c r="L8" s="601">
        <v>315.10000000000002</v>
      </c>
      <c r="M8" s="601">
        <v>321.7</v>
      </c>
      <c r="N8" s="602">
        <v>320.39999999999998</v>
      </c>
    </row>
    <row r="9" spans="1:20" ht="13.5">
      <c r="A9" s="600">
        <v>2009</v>
      </c>
      <c r="B9" s="601">
        <v>322.2</v>
      </c>
      <c r="C9" s="601">
        <v>324.3</v>
      </c>
      <c r="D9" s="601">
        <v>325.89999999999998</v>
      </c>
      <c r="E9" s="601">
        <v>324.2</v>
      </c>
      <c r="F9" s="601">
        <v>325.3</v>
      </c>
      <c r="G9" s="601">
        <v>324.5</v>
      </c>
      <c r="H9" s="601">
        <v>323.3</v>
      </c>
      <c r="I9" s="601">
        <v>316.2</v>
      </c>
      <c r="J9" s="601">
        <v>320.10000000000002</v>
      </c>
      <c r="K9" s="601">
        <v>320</v>
      </c>
      <c r="L9" s="601">
        <v>324.5</v>
      </c>
      <c r="M9" s="601">
        <v>330</v>
      </c>
      <c r="N9" s="603">
        <v>323.60000000000002</v>
      </c>
    </row>
    <row r="10" spans="1:20" ht="13.5">
      <c r="A10" s="600">
        <v>2010</v>
      </c>
      <c r="B10" s="601">
        <v>333.4</v>
      </c>
      <c r="C10" s="601">
        <v>341.3</v>
      </c>
      <c r="D10" s="601">
        <v>335.1</v>
      </c>
      <c r="E10" s="601">
        <v>343.1</v>
      </c>
      <c r="F10" s="601">
        <v>346.2</v>
      </c>
      <c r="G10" s="601">
        <v>345.9</v>
      </c>
      <c r="H10" s="601">
        <v>340.4</v>
      </c>
      <c r="I10" s="601">
        <v>336.9</v>
      </c>
      <c r="J10" s="601">
        <v>334.2</v>
      </c>
      <c r="K10" s="601">
        <v>325.7</v>
      </c>
      <c r="L10" s="601">
        <v>326.39999999999998</v>
      </c>
      <c r="M10" s="601">
        <v>326.3</v>
      </c>
      <c r="N10" s="603">
        <v>335.8</v>
      </c>
    </row>
    <row r="11" spans="1:20" ht="13.5">
      <c r="A11" s="600">
        <v>2011</v>
      </c>
      <c r="B11" s="601">
        <v>325.60000000000002</v>
      </c>
      <c r="C11" s="601">
        <v>323.5</v>
      </c>
      <c r="D11" s="601">
        <v>322.8</v>
      </c>
      <c r="E11" s="601">
        <v>323</v>
      </c>
      <c r="F11" s="601">
        <v>326.89999999999998</v>
      </c>
      <c r="G11" s="601">
        <v>323.39999999999998</v>
      </c>
      <c r="H11" s="601">
        <v>321.10000000000002</v>
      </c>
      <c r="I11" s="601">
        <v>317.7</v>
      </c>
      <c r="J11" s="601">
        <v>313</v>
      </c>
      <c r="K11" s="601">
        <v>312.89999999999998</v>
      </c>
      <c r="L11" s="601">
        <v>315.60000000000002</v>
      </c>
      <c r="M11" s="601">
        <v>322.10000000000002</v>
      </c>
      <c r="N11" s="603">
        <v>320.7</v>
      </c>
    </row>
    <row r="12" spans="1:20" ht="13.5">
      <c r="A12" s="604">
        <v>2012</v>
      </c>
      <c r="B12" s="605">
        <v>324.89999999999998</v>
      </c>
      <c r="C12" s="605">
        <v>327.2</v>
      </c>
      <c r="D12" s="605">
        <v>329</v>
      </c>
      <c r="E12" s="605">
        <v>329.8</v>
      </c>
      <c r="F12" s="605">
        <v>334.6</v>
      </c>
      <c r="G12" s="605">
        <v>336.3</v>
      </c>
      <c r="H12" s="605">
        <v>330.7</v>
      </c>
      <c r="I12" s="605">
        <v>326.3</v>
      </c>
      <c r="J12" s="605">
        <v>325.7</v>
      </c>
      <c r="K12" s="605">
        <v>322</v>
      </c>
      <c r="L12" s="605">
        <v>327.2</v>
      </c>
      <c r="M12" s="605">
        <v>330.6</v>
      </c>
      <c r="N12" s="606">
        <v>328.9</v>
      </c>
    </row>
    <row r="13" spans="1:20" ht="13.5">
      <c r="A13" s="604">
        <v>2013</v>
      </c>
      <c r="B13" s="605">
        <v>334</v>
      </c>
      <c r="C13" s="605">
        <v>336.5</v>
      </c>
      <c r="D13" s="605">
        <v>334.9</v>
      </c>
      <c r="E13" s="605">
        <v>338</v>
      </c>
      <c r="F13" s="605">
        <v>338.8</v>
      </c>
      <c r="G13" s="605">
        <v>343</v>
      </c>
      <c r="H13" s="605">
        <v>338.6</v>
      </c>
      <c r="I13" s="605">
        <v>334</v>
      </c>
      <c r="J13" s="605">
        <v>329.8</v>
      </c>
      <c r="K13" s="605">
        <v>328.9</v>
      </c>
      <c r="L13" s="605">
        <v>331</v>
      </c>
      <c r="M13" s="605">
        <v>333.1</v>
      </c>
      <c r="N13" s="606">
        <v>335.2</v>
      </c>
      <c r="Q13"/>
      <c r="R13"/>
      <c r="S13"/>
      <c r="T13"/>
    </row>
    <row r="14" spans="1:20" ht="13.5">
      <c r="A14" s="604">
        <v>2014</v>
      </c>
      <c r="B14" s="605">
        <v>335.3</v>
      </c>
      <c r="C14" s="605">
        <v>339.5</v>
      </c>
      <c r="D14" s="605">
        <v>336</v>
      </c>
      <c r="E14" s="605">
        <v>338.1</v>
      </c>
      <c r="F14" s="605">
        <v>336</v>
      </c>
      <c r="G14" s="605">
        <v>336.1</v>
      </c>
      <c r="H14" s="605">
        <v>331.4</v>
      </c>
      <c r="I14" s="605">
        <v>332.4</v>
      </c>
      <c r="J14" s="605">
        <v>327.3</v>
      </c>
      <c r="K14" s="605">
        <v>326.3</v>
      </c>
      <c r="L14" s="605">
        <v>328.5</v>
      </c>
      <c r="M14" s="605">
        <v>340.6</v>
      </c>
      <c r="N14" s="606">
        <v>333.6</v>
      </c>
      <c r="Q14"/>
      <c r="R14"/>
      <c r="S14"/>
      <c r="T14"/>
    </row>
    <row r="15" spans="1:20" ht="13.5">
      <c r="A15" s="607">
        <v>2015</v>
      </c>
      <c r="B15" s="608">
        <v>336</v>
      </c>
      <c r="C15" s="608">
        <v>338.9</v>
      </c>
      <c r="D15" s="608">
        <v>339.7</v>
      </c>
      <c r="E15" s="608">
        <v>340.8</v>
      </c>
      <c r="F15" s="608">
        <v>346.1</v>
      </c>
      <c r="G15" s="608">
        <v>343.9</v>
      </c>
      <c r="H15" s="608">
        <v>339.4</v>
      </c>
      <c r="I15" s="608">
        <v>334</v>
      </c>
      <c r="J15" s="608">
        <v>332.9</v>
      </c>
      <c r="K15" s="608">
        <v>331.2</v>
      </c>
      <c r="L15" s="608">
        <v>332.8</v>
      </c>
      <c r="M15" s="608">
        <v>335.4</v>
      </c>
      <c r="N15" s="609">
        <v>337.6</v>
      </c>
      <c r="Q15"/>
      <c r="R15"/>
      <c r="S15"/>
      <c r="T15"/>
    </row>
    <row r="16" spans="1:20" ht="13.5">
      <c r="A16" s="607">
        <v>2016</v>
      </c>
      <c r="B16" s="608">
        <v>335.2</v>
      </c>
      <c r="C16" s="608">
        <v>337.7</v>
      </c>
      <c r="D16" s="608">
        <v>338.5</v>
      </c>
      <c r="E16" s="608">
        <v>340.3</v>
      </c>
      <c r="F16" s="608">
        <v>345.4</v>
      </c>
      <c r="G16" s="608">
        <v>342.5</v>
      </c>
      <c r="H16" s="608">
        <v>339.1</v>
      </c>
      <c r="I16" s="608">
        <v>336.7</v>
      </c>
      <c r="J16" s="608">
        <v>336</v>
      </c>
      <c r="K16" s="608">
        <v>338.1</v>
      </c>
      <c r="L16" s="608">
        <v>339.8</v>
      </c>
      <c r="M16" s="608">
        <v>343.5</v>
      </c>
      <c r="N16" s="609">
        <v>339.5</v>
      </c>
      <c r="Q16"/>
      <c r="R16"/>
      <c r="S16"/>
      <c r="T16"/>
    </row>
    <row r="17" spans="1:20" ht="13.5">
      <c r="A17" s="607">
        <v>2017</v>
      </c>
      <c r="B17" s="608">
        <v>343.84877560849145</v>
      </c>
      <c r="C17" s="608">
        <v>344.01260355448568</v>
      </c>
      <c r="D17" s="608">
        <v>345.08323788722237</v>
      </c>
      <c r="E17" s="608">
        <v>349.4260933003689</v>
      </c>
      <c r="F17" s="608">
        <v>351.85998819252393</v>
      </c>
      <c r="G17" s="608">
        <v>351.12109667545815</v>
      </c>
      <c r="H17" s="608">
        <v>346.75726994620067</v>
      </c>
      <c r="I17" s="608">
        <v>344.85589941972938</v>
      </c>
      <c r="J17" s="608">
        <v>342.09908231074832</v>
      </c>
      <c r="K17" s="608">
        <v>340.25607000681453</v>
      </c>
      <c r="L17" s="608">
        <v>343.96423731809307</v>
      </c>
      <c r="M17" s="608">
        <v>345.17611667491775</v>
      </c>
      <c r="N17" s="609">
        <v>345.73613890143946</v>
      </c>
      <c r="Q17"/>
      <c r="R17"/>
      <c r="S17"/>
      <c r="T17"/>
    </row>
    <row r="18" spans="1:20" ht="13.5">
      <c r="A18" s="607">
        <v>2018</v>
      </c>
      <c r="B18" s="608">
        <v>328.68883172082138</v>
      </c>
      <c r="C18" s="608">
        <v>335.33083028686195</v>
      </c>
      <c r="D18" s="608">
        <v>339.13477331184731</v>
      </c>
      <c r="E18" s="608">
        <v>352.1288362407397</v>
      </c>
      <c r="F18" s="608">
        <v>354.40806226015781</v>
      </c>
      <c r="G18" s="608">
        <v>352.31798629918734</v>
      </c>
      <c r="H18" s="608">
        <v>349.02563708344542</v>
      </c>
      <c r="I18" s="608">
        <v>347.00933631012759</v>
      </c>
      <c r="J18" s="608">
        <v>345.11329021489684</v>
      </c>
      <c r="K18" s="608">
        <v>347.11988043981063</v>
      </c>
      <c r="L18" s="608">
        <v>349.40972512323503</v>
      </c>
      <c r="M18" s="608">
        <v>350.98601398601369</v>
      </c>
      <c r="N18" s="609">
        <v>345.25543478260863</v>
      </c>
      <c r="Q18"/>
      <c r="R18"/>
      <c r="S18"/>
      <c r="T18"/>
    </row>
    <row r="19" spans="1:20" ht="13.5">
      <c r="A19" s="656">
        <v>2019</v>
      </c>
      <c r="B19" s="657">
        <v>354.37491656654714</v>
      </c>
      <c r="C19" s="657">
        <v>356.43838796545651</v>
      </c>
      <c r="D19" s="657">
        <v>357.2969949465724</v>
      </c>
      <c r="E19" s="657">
        <v>357.47446683623537</v>
      </c>
      <c r="F19" s="657">
        <v>361.2054005838466</v>
      </c>
      <c r="G19" s="657">
        <v>357.93540852897377</v>
      </c>
      <c r="H19" s="657">
        <v>354.2490676912646</v>
      </c>
      <c r="I19" s="657">
        <v>353.13528487554794</v>
      </c>
      <c r="J19" s="657">
        <v>352.05841293166753</v>
      </c>
      <c r="K19" s="657">
        <v>345</v>
      </c>
      <c r="L19" s="657">
        <v>349.6</v>
      </c>
      <c r="M19" s="657">
        <v>354.4</v>
      </c>
      <c r="N19" s="658">
        <v>354.2</v>
      </c>
    </row>
    <row r="20" spans="1:20" ht="13.5">
      <c r="A20" s="656">
        <v>2020</v>
      </c>
      <c r="B20" s="657">
        <v>354.8</v>
      </c>
      <c r="C20" s="657">
        <v>355</v>
      </c>
      <c r="D20" s="657">
        <v>356.13</v>
      </c>
      <c r="E20" s="657">
        <v>354.02</v>
      </c>
      <c r="F20" s="657">
        <v>356.2</v>
      </c>
      <c r="G20" s="657">
        <v>358.1</v>
      </c>
      <c r="H20" s="657">
        <v>352.8</v>
      </c>
      <c r="I20" s="657">
        <v>350.8</v>
      </c>
      <c r="J20" s="657">
        <v>346.7</v>
      </c>
      <c r="K20" s="657">
        <v>345</v>
      </c>
      <c r="L20" s="657">
        <v>347.8</v>
      </c>
      <c r="M20" s="657">
        <v>347.4</v>
      </c>
      <c r="N20" s="658">
        <v>352.3</v>
      </c>
    </row>
    <row r="21" spans="1:20" ht="13.5">
      <c r="A21" s="656">
        <v>2021</v>
      </c>
      <c r="B21" s="657">
        <v>350.5</v>
      </c>
      <c r="C21" s="657">
        <v>354.1</v>
      </c>
      <c r="D21" s="657">
        <v>354.1</v>
      </c>
      <c r="E21" s="657">
        <v>354.4</v>
      </c>
      <c r="F21" s="657">
        <v>353.4</v>
      </c>
      <c r="G21" s="657">
        <v>352.5</v>
      </c>
      <c r="H21" s="657">
        <v>348.2</v>
      </c>
      <c r="I21" s="657">
        <v>348.4</v>
      </c>
      <c r="J21" s="657">
        <v>343.2</v>
      </c>
      <c r="K21" s="657">
        <v>402.6</v>
      </c>
      <c r="L21" s="657">
        <v>345.6</v>
      </c>
      <c r="M21" s="657">
        <v>347</v>
      </c>
      <c r="N21" s="658">
        <v>349.8</v>
      </c>
    </row>
    <row r="22" spans="1:20" ht="13.5">
      <c r="A22" s="656">
        <v>2022</v>
      </c>
      <c r="B22" s="657">
        <v>350.1</v>
      </c>
      <c r="C22" s="657">
        <v>354.4</v>
      </c>
      <c r="D22" s="657">
        <v>351</v>
      </c>
      <c r="E22" s="657">
        <v>354.6</v>
      </c>
      <c r="F22" s="657">
        <v>353.3</v>
      </c>
      <c r="G22" s="657">
        <v>351.4</v>
      </c>
      <c r="H22" s="657">
        <v>352</v>
      </c>
      <c r="I22" s="657">
        <v>350.9</v>
      </c>
      <c r="J22" s="657">
        <v>347.5</v>
      </c>
      <c r="K22" s="657">
        <v>349.1</v>
      </c>
      <c r="L22" s="657">
        <v>348</v>
      </c>
      <c r="M22" s="657">
        <v>348.7</v>
      </c>
      <c r="N22" s="658">
        <v>351</v>
      </c>
    </row>
    <row r="23" spans="1:20" ht="14.25" thickBot="1">
      <c r="A23" s="610">
        <v>2023</v>
      </c>
      <c r="B23" s="611"/>
      <c r="C23" s="611"/>
      <c r="D23" s="611"/>
      <c r="E23" s="611"/>
      <c r="F23" s="611"/>
      <c r="G23" s="611"/>
      <c r="H23" s="611"/>
      <c r="I23" s="611"/>
      <c r="J23" s="611"/>
      <c r="K23" s="611"/>
      <c r="L23" s="611"/>
      <c r="M23" s="611"/>
      <c r="N23" s="612"/>
    </row>
    <row r="24" spans="1:20">
      <c r="Q24"/>
      <c r="R24"/>
      <c r="S24"/>
      <c r="T24"/>
    </row>
    <row r="25" spans="1:20" ht="13.5" thickBot="1">
      <c r="B25" s="593"/>
      <c r="C25" s="593"/>
      <c r="D25" s="593"/>
      <c r="E25" s="593"/>
      <c r="F25" s="593"/>
      <c r="G25" s="613" t="s">
        <v>251</v>
      </c>
      <c r="H25" s="593"/>
      <c r="I25" s="593"/>
      <c r="J25" s="593"/>
      <c r="K25" s="593"/>
      <c r="L25" s="593"/>
      <c r="M25" s="593"/>
      <c r="N25" s="614"/>
      <c r="Q25"/>
      <c r="R25"/>
      <c r="S25"/>
      <c r="T25"/>
    </row>
    <row r="26" spans="1:20" ht="14.25" thickBot="1">
      <c r="A26" s="595" t="s">
        <v>250</v>
      </c>
      <c r="B26" s="596" t="s">
        <v>142</v>
      </c>
      <c r="C26" s="596" t="s">
        <v>143</v>
      </c>
      <c r="D26" s="596" t="s">
        <v>144</v>
      </c>
      <c r="E26" s="596" t="s">
        <v>145</v>
      </c>
      <c r="F26" s="596" t="s">
        <v>146</v>
      </c>
      <c r="G26" s="596" t="s">
        <v>147</v>
      </c>
      <c r="H26" s="596" t="s">
        <v>148</v>
      </c>
      <c r="I26" s="596" t="s">
        <v>149</v>
      </c>
      <c r="J26" s="596" t="s">
        <v>150</v>
      </c>
      <c r="K26" s="596" t="s">
        <v>151</v>
      </c>
      <c r="L26" s="596" t="s">
        <v>152</v>
      </c>
      <c r="M26" s="596" t="s">
        <v>153</v>
      </c>
      <c r="N26" s="596" t="s">
        <v>160</v>
      </c>
      <c r="Q26"/>
      <c r="R26"/>
      <c r="S26"/>
      <c r="T26"/>
    </row>
    <row r="27" spans="1:20" ht="13.5">
      <c r="A27" s="597">
        <v>2004</v>
      </c>
      <c r="B27" s="598">
        <v>272.2</v>
      </c>
      <c r="C27" s="598">
        <v>271.5</v>
      </c>
      <c r="D27" s="598">
        <v>272</v>
      </c>
      <c r="E27" s="598">
        <v>273.10000000000002</v>
      </c>
      <c r="F27" s="598">
        <v>267.2</v>
      </c>
      <c r="G27" s="598">
        <v>269.60000000000002</v>
      </c>
      <c r="H27" s="598">
        <v>261.5</v>
      </c>
      <c r="I27" s="598">
        <v>261.39999999999998</v>
      </c>
      <c r="J27" s="598">
        <v>264.8</v>
      </c>
      <c r="K27" s="598">
        <v>267</v>
      </c>
      <c r="L27" s="598">
        <v>266.39999999999998</v>
      </c>
      <c r="M27" s="598">
        <v>271.3</v>
      </c>
      <c r="N27" s="599">
        <v>267.3</v>
      </c>
      <c r="Q27"/>
      <c r="R27"/>
      <c r="S27"/>
      <c r="T27"/>
    </row>
    <row r="28" spans="1:20" ht="13.5">
      <c r="A28" s="600">
        <v>2005</v>
      </c>
      <c r="B28" s="601">
        <v>272.10000000000002</v>
      </c>
      <c r="C28" s="601">
        <v>274.8</v>
      </c>
      <c r="D28" s="601">
        <v>271.8</v>
      </c>
      <c r="E28" s="601">
        <v>273.39999999999998</v>
      </c>
      <c r="F28" s="601">
        <v>271</v>
      </c>
      <c r="G28" s="601">
        <v>266.39999999999998</v>
      </c>
      <c r="H28" s="601">
        <v>264.60000000000002</v>
      </c>
      <c r="I28" s="601">
        <v>261.10000000000002</v>
      </c>
      <c r="J28" s="601">
        <v>266.60000000000002</v>
      </c>
      <c r="K28" s="601">
        <v>272.5</v>
      </c>
      <c r="L28" s="601">
        <v>270.60000000000002</v>
      </c>
      <c r="M28" s="601">
        <v>272.39999999999998</v>
      </c>
      <c r="N28" s="602">
        <v>269.2</v>
      </c>
      <c r="Q28"/>
      <c r="R28"/>
      <c r="S28"/>
      <c r="T28"/>
    </row>
    <row r="29" spans="1:20" ht="13.5">
      <c r="A29" s="600">
        <v>2006</v>
      </c>
      <c r="B29" s="601">
        <v>275.10000000000002</v>
      </c>
      <c r="C29" s="601">
        <v>273.39999999999998</v>
      </c>
      <c r="D29" s="601">
        <v>273.39999999999998</v>
      </c>
      <c r="E29" s="601">
        <v>272.89999999999998</v>
      </c>
      <c r="F29" s="601">
        <v>270.39999999999998</v>
      </c>
      <c r="G29" s="601">
        <v>264.2</v>
      </c>
      <c r="H29" s="601">
        <v>260.2</v>
      </c>
      <c r="I29" s="601">
        <v>258.10000000000002</v>
      </c>
      <c r="J29" s="601">
        <v>263.5</v>
      </c>
      <c r="K29" s="601">
        <v>263.89999999999998</v>
      </c>
      <c r="L29" s="601">
        <v>264.89999999999998</v>
      </c>
      <c r="M29" s="601">
        <v>266.89999999999998</v>
      </c>
      <c r="N29" s="602">
        <v>267.5</v>
      </c>
      <c r="Q29"/>
      <c r="R29"/>
      <c r="S29"/>
      <c r="T29"/>
    </row>
    <row r="30" spans="1:20" ht="13.5">
      <c r="A30" s="600">
        <v>2007</v>
      </c>
      <c r="B30" s="601">
        <v>274.10000000000002</v>
      </c>
      <c r="C30" s="601">
        <v>274.89999999999998</v>
      </c>
      <c r="D30" s="601">
        <v>274</v>
      </c>
      <c r="E30" s="601">
        <v>272.3</v>
      </c>
      <c r="F30" s="601">
        <v>271.89999999999998</v>
      </c>
      <c r="G30" s="601">
        <v>269.2</v>
      </c>
      <c r="H30" s="601">
        <v>267.89999999999998</v>
      </c>
      <c r="I30" s="601">
        <v>264.60000000000002</v>
      </c>
      <c r="J30" s="601">
        <v>266</v>
      </c>
      <c r="K30" s="601">
        <v>268.8</v>
      </c>
      <c r="L30" s="601">
        <v>269.10000000000002</v>
      </c>
      <c r="M30" s="601">
        <v>271.60000000000002</v>
      </c>
      <c r="N30" s="602">
        <v>270.2</v>
      </c>
      <c r="Q30"/>
      <c r="R30"/>
      <c r="S30"/>
      <c r="T30"/>
    </row>
    <row r="31" spans="1:20" ht="13.5">
      <c r="A31" s="600">
        <v>2008</v>
      </c>
      <c r="B31" s="601">
        <v>273.89999999999998</v>
      </c>
      <c r="C31" s="601">
        <v>274.89999999999998</v>
      </c>
      <c r="D31" s="601">
        <v>273.8</v>
      </c>
      <c r="E31" s="601">
        <v>270</v>
      </c>
      <c r="F31" s="601">
        <v>271.89999999999998</v>
      </c>
      <c r="G31" s="601">
        <v>270.5</v>
      </c>
      <c r="H31" s="601">
        <v>268.60000000000002</v>
      </c>
      <c r="I31" s="601">
        <v>265</v>
      </c>
      <c r="J31" s="601">
        <v>266.5</v>
      </c>
      <c r="K31" s="601">
        <v>266.60000000000002</v>
      </c>
      <c r="L31" s="601">
        <v>269.7</v>
      </c>
      <c r="M31" s="601">
        <v>274.60000000000002</v>
      </c>
      <c r="N31" s="602">
        <v>270.3</v>
      </c>
      <c r="Q31"/>
      <c r="R31"/>
      <c r="S31"/>
      <c r="T31"/>
    </row>
    <row r="32" spans="1:20" ht="13.5">
      <c r="A32" s="600">
        <v>2009</v>
      </c>
      <c r="B32" s="601">
        <v>276.8</v>
      </c>
      <c r="C32" s="601">
        <v>274.3</v>
      </c>
      <c r="D32" s="601">
        <v>276.39999999999998</v>
      </c>
      <c r="E32" s="601">
        <v>273.60000000000002</v>
      </c>
      <c r="F32" s="601">
        <v>273.8</v>
      </c>
      <c r="G32" s="601">
        <v>272.10000000000002</v>
      </c>
      <c r="H32" s="601">
        <v>268.60000000000002</v>
      </c>
      <c r="I32" s="601">
        <v>266.8</v>
      </c>
      <c r="J32" s="601">
        <v>269.5</v>
      </c>
      <c r="K32" s="601">
        <v>271.39999999999998</v>
      </c>
      <c r="L32" s="601">
        <v>275.60000000000002</v>
      </c>
      <c r="M32" s="601">
        <v>277.10000000000002</v>
      </c>
      <c r="N32" s="603">
        <v>272.8</v>
      </c>
      <c r="Q32"/>
      <c r="R32"/>
      <c r="S32"/>
      <c r="T32"/>
    </row>
    <row r="33" spans="1:20" ht="13.5">
      <c r="A33" s="600">
        <v>2010</v>
      </c>
      <c r="B33" s="601">
        <v>278.5</v>
      </c>
      <c r="C33" s="601">
        <v>282.10000000000002</v>
      </c>
      <c r="D33" s="601">
        <v>281.7</v>
      </c>
      <c r="E33" s="601">
        <v>280.5</v>
      </c>
      <c r="F33" s="601">
        <v>280.89999999999998</v>
      </c>
      <c r="G33" s="601">
        <v>279</v>
      </c>
      <c r="H33" s="601">
        <v>275</v>
      </c>
      <c r="I33" s="601">
        <v>272.89999999999998</v>
      </c>
      <c r="J33" s="601">
        <v>275.5</v>
      </c>
      <c r="K33" s="601">
        <v>275.10000000000002</v>
      </c>
      <c r="L33" s="601">
        <v>275</v>
      </c>
      <c r="M33" s="601">
        <v>277.5</v>
      </c>
      <c r="N33" s="603">
        <v>277.8</v>
      </c>
      <c r="Q33"/>
      <c r="R33"/>
      <c r="S33"/>
      <c r="T33"/>
    </row>
    <row r="34" spans="1:20" ht="13.5">
      <c r="A34" s="600">
        <v>2011</v>
      </c>
      <c r="B34" s="601">
        <v>280.2</v>
      </c>
      <c r="C34" s="601">
        <v>279.3</v>
      </c>
      <c r="D34" s="601">
        <v>279.5</v>
      </c>
      <c r="E34" s="601">
        <v>281.39999999999998</v>
      </c>
      <c r="F34" s="601">
        <v>279.7</v>
      </c>
      <c r="G34" s="601">
        <v>275.89999999999998</v>
      </c>
      <c r="H34" s="601">
        <v>274.2</v>
      </c>
      <c r="I34" s="601">
        <v>268.2</v>
      </c>
      <c r="J34" s="601">
        <v>259.3</v>
      </c>
      <c r="K34" s="601">
        <v>260.89999999999998</v>
      </c>
      <c r="L34" s="601">
        <v>262.89999999999998</v>
      </c>
      <c r="M34" s="601">
        <v>267.2</v>
      </c>
      <c r="N34" s="603">
        <v>271.2</v>
      </c>
      <c r="Q34"/>
      <c r="R34"/>
      <c r="S34"/>
      <c r="T34"/>
    </row>
    <row r="35" spans="1:20" s="593" customFormat="1" ht="13.5">
      <c r="A35" s="604">
        <v>2012</v>
      </c>
      <c r="B35" s="605">
        <v>270.2</v>
      </c>
      <c r="C35" s="605">
        <v>267.8</v>
      </c>
      <c r="D35" s="605">
        <v>269.60000000000002</v>
      </c>
      <c r="E35" s="605">
        <v>266.2</v>
      </c>
      <c r="F35" s="605">
        <v>265.3</v>
      </c>
      <c r="G35" s="605">
        <v>265.10000000000002</v>
      </c>
      <c r="H35" s="605">
        <v>259.10000000000002</v>
      </c>
      <c r="I35" s="605">
        <v>258.3</v>
      </c>
      <c r="J35" s="605">
        <v>258.89999999999998</v>
      </c>
      <c r="K35" s="605">
        <v>261.60000000000002</v>
      </c>
      <c r="L35" s="605">
        <v>263.2</v>
      </c>
      <c r="M35" s="605">
        <v>267</v>
      </c>
      <c r="N35" s="606">
        <v>264</v>
      </c>
      <c r="Q35"/>
      <c r="R35"/>
      <c r="S35"/>
      <c r="T35"/>
    </row>
    <row r="36" spans="1:20" s="593" customFormat="1" ht="13.5">
      <c r="A36" s="604">
        <v>2013</v>
      </c>
      <c r="B36" s="605">
        <v>269.39999999999998</v>
      </c>
      <c r="C36" s="605">
        <v>271.89999999999998</v>
      </c>
      <c r="D36" s="605">
        <v>270.60000000000002</v>
      </c>
      <c r="E36" s="605">
        <v>270.89999999999998</v>
      </c>
      <c r="F36" s="605">
        <v>266.89999999999998</v>
      </c>
      <c r="G36" s="605">
        <v>265.89999999999998</v>
      </c>
      <c r="H36" s="605">
        <v>262.5</v>
      </c>
      <c r="I36" s="605">
        <v>259.3</v>
      </c>
      <c r="J36" s="605">
        <v>261.2</v>
      </c>
      <c r="K36" s="605">
        <v>263.10000000000002</v>
      </c>
      <c r="L36" s="605">
        <v>265.5</v>
      </c>
      <c r="M36" s="605">
        <v>270.2</v>
      </c>
      <c r="N36" s="606">
        <v>266.10000000000002</v>
      </c>
      <c r="Q36"/>
      <c r="R36"/>
      <c r="S36"/>
      <c r="T36"/>
    </row>
    <row r="37" spans="1:20" s="593" customFormat="1" ht="13.5">
      <c r="A37" s="604">
        <v>2014</v>
      </c>
      <c r="B37" s="605">
        <v>273</v>
      </c>
      <c r="C37" s="605">
        <v>274.60000000000002</v>
      </c>
      <c r="D37" s="605">
        <v>271.8</v>
      </c>
      <c r="E37" s="605">
        <v>270.39999999999998</v>
      </c>
      <c r="F37" s="605">
        <v>268.39999999999998</v>
      </c>
      <c r="G37" s="605">
        <v>268.60000000000002</v>
      </c>
      <c r="H37" s="605">
        <v>264.5</v>
      </c>
      <c r="I37" s="605">
        <v>259.7</v>
      </c>
      <c r="J37" s="605">
        <v>261.60000000000002</v>
      </c>
      <c r="K37" s="605">
        <v>263.39999999999998</v>
      </c>
      <c r="L37" s="605">
        <v>264.39999999999998</v>
      </c>
      <c r="M37" s="605">
        <v>264.8</v>
      </c>
      <c r="N37" s="606">
        <v>267</v>
      </c>
      <c r="Q37"/>
      <c r="R37"/>
      <c r="S37"/>
      <c r="T37"/>
    </row>
    <row r="38" spans="1:20" s="593" customFormat="1" ht="13.5">
      <c r="A38" s="607">
        <v>2015</v>
      </c>
      <c r="B38" s="608">
        <v>270.5</v>
      </c>
      <c r="C38" s="608">
        <v>271.5</v>
      </c>
      <c r="D38" s="608">
        <v>272.60000000000002</v>
      </c>
      <c r="E38" s="608">
        <v>270.89999999999998</v>
      </c>
      <c r="F38" s="608">
        <v>273.3</v>
      </c>
      <c r="G38" s="608">
        <v>272</v>
      </c>
      <c r="H38" s="608">
        <v>267.8</v>
      </c>
      <c r="I38" s="608">
        <v>262.10000000000002</v>
      </c>
      <c r="J38" s="608">
        <v>261.39999999999998</v>
      </c>
      <c r="K38" s="608">
        <v>264.5</v>
      </c>
      <c r="L38" s="608">
        <v>266.60000000000002</v>
      </c>
      <c r="M38" s="608">
        <v>268.10000000000002</v>
      </c>
      <c r="N38" s="609">
        <v>267.89999999999998</v>
      </c>
      <c r="Q38"/>
      <c r="R38"/>
      <c r="S38"/>
      <c r="T38"/>
    </row>
    <row r="39" spans="1:20" ht="13.5">
      <c r="A39" s="607">
        <v>2016</v>
      </c>
      <c r="B39" s="608">
        <v>270.10000000000002</v>
      </c>
      <c r="C39" s="608">
        <v>272.10000000000002</v>
      </c>
      <c r="D39" s="608">
        <v>268.7</v>
      </c>
      <c r="E39" s="608">
        <v>267.7</v>
      </c>
      <c r="F39" s="608">
        <v>266.10000000000002</v>
      </c>
      <c r="G39" s="608">
        <v>263.60000000000002</v>
      </c>
      <c r="H39" s="608">
        <v>259.10000000000002</v>
      </c>
      <c r="I39" s="608">
        <v>256.7</v>
      </c>
      <c r="J39" s="608">
        <v>259.60000000000002</v>
      </c>
      <c r="K39" s="608">
        <v>263.8</v>
      </c>
      <c r="L39" s="608">
        <v>267.10000000000002</v>
      </c>
      <c r="M39" s="608">
        <v>271.10000000000002</v>
      </c>
      <c r="N39" s="609">
        <v>265.2</v>
      </c>
    </row>
    <row r="40" spans="1:20" ht="13.5">
      <c r="A40" s="607">
        <v>2017</v>
      </c>
      <c r="B40" s="608">
        <v>272.88640213541373</v>
      </c>
      <c r="C40" s="608">
        <v>276.25085307594861</v>
      </c>
      <c r="D40" s="608">
        <v>274.85711246631678</v>
      </c>
      <c r="E40" s="608">
        <v>274.82589285714283</v>
      </c>
      <c r="F40" s="608">
        <v>275.79789937320038</v>
      </c>
      <c r="G40" s="608">
        <v>275.68322171001125</v>
      </c>
      <c r="H40" s="608">
        <v>271.12366069701773</v>
      </c>
      <c r="I40" s="608">
        <v>265.89233861961111</v>
      </c>
      <c r="J40" s="608">
        <v>268.51868601734992</v>
      </c>
      <c r="K40" s="608">
        <v>269.27624185210152</v>
      </c>
      <c r="L40" s="608">
        <v>272.87214014486779</v>
      </c>
      <c r="M40" s="608">
        <v>275.60365369340764</v>
      </c>
      <c r="N40" s="609">
        <v>272.59345923219968</v>
      </c>
    </row>
    <row r="41" spans="1:20" ht="13.5">
      <c r="A41" s="607">
        <v>2018</v>
      </c>
      <c r="B41" s="608">
        <v>271.81169536218374</v>
      </c>
      <c r="C41" s="608">
        <v>271.62933094384721</v>
      </c>
      <c r="D41" s="608">
        <v>275.82298136645966</v>
      </c>
      <c r="E41" s="608">
        <v>276.47664184157117</v>
      </c>
      <c r="F41" s="608">
        <v>276.53879641485253</v>
      </c>
      <c r="G41" s="608">
        <v>273.5957050315024</v>
      </c>
      <c r="H41" s="608">
        <v>267.18371383829231</v>
      </c>
      <c r="I41" s="608">
        <v>262.45748745224398</v>
      </c>
      <c r="J41" s="608">
        <v>265.66096423017115</v>
      </c>
      <c r="K41" s="608">
        <v>270.12991512212</v>
      </c>
      <c r="L41" s="608">
        <v>273.99583766909478</v>
      </c>
      <c r="M41" s="608">
        <v>277.44326025733028</v>
      </c>
      <c r="N41" s="609">
        <v>271.5347702055667</v>
      </c>
    </row>
    <row r="42" spans="1:20" ht="13.5">
      <c r="A42" s="656">
        <v>2019</v>
      </c>
      <c r="B42" s="657">
        <v>281.27826336739287</v>
      </c>
      <c r="C42" s="657">
        <v>284.30536717690359</v>
      </c>
      <c r="D42" s="657">
        <v>286.22046450702811</v>
      </c>
      <c r="E42" s="657">
        <v>290.8767352564733</v>
      </c>
      <c r="F42" s="657">
        <v>285.31500572737696</v>
      </c>
      <c r="G42" s="657">
        <v>281.29946839929153</v>
      </c>
      <c r="H42" s="657">
        <v>274.8623926185175</v>
      </c>
      <c r="I42" s="657">
        <v>271.9152332887009</v>
      </c>
      <c r="J42" s="657">
        <v>273.41321243523339</v>
      </c>
      <c r="K42" s="657">
        <v>276.3</v>
      </c>
      <c r="L42" s="657">
        <v>279.2</v>
      </c>
      <c r="M42" s="657">
        <v>286.5</v>
      </c>
      <c r="N42" s="658">
        <v>286.2</v>
      </c>
    </row>
    <row r="43" spans="1:20" ht="13.5">
      <c r="A43" s="656">
        <v>2020</v>
      </c>
      <c r="B43" s="657">
        <v>286.2</v>
      </c>
      <c r="C43" s="657">
        <v>288.2</v>
      </c>
      <c r="D43" s="657">
        <v>287.13</v>
      </c>
      <c r="E43" s="657">
        <v>286.24</v>
      </c>
      <c r="F43" s="657">
        <v>285.8</v>
      </c>
      <c r="G43" s="657">
        <v>286</v>
      </c>
      <c r="H43" s="657">
        <v>280.5</v>
      </c>
      <c r="I43" s="657">
        <v>277.2</v>
      </c>
      <c r="J43" s="657">
        <v>277.2</v>
      </c>
      <c r="K43" s="657">
        <v>277.7</v>
      </c>
      <c r="L43" s="657">
        <v>281.60000000000002</v>
      </c>
      <c r="M43" s="657">
        <v>284.8</v>
      </c>
      <c r="N43" s="658">
        <v>282.8</v>
      </c>
    </row>
    <row r="44" spans="1:20" ht="13.5">
      <c r="A44" s="656">
        <v>2021</v>
      </c>
      <c r="B44" s="657">
        <v>288.3</v>
      </c>
      <c r="C44" s="657">
        <v>294.5</v>
      </c>
      <c r="D44" s="657">
        <v>289.10000000000002</v>
      </c>
      <c r="E44" s="657">
        <v>288.5</v>
      </c>
      <c r="F44" s="657">
        <v>287.5</v>
      </c>
      <c r="G44" s="657">
        <v>281.89999999999998</v>
      </c>
      <c r="H44" s="657">
        <v>275.89999999999998</v>
      </c>
      <c r="I44" s="657">
        <v>274.10000000000002</v>
      </c>
      <c r="J44" s="657">
        <v>275.2</v>
      </c>
      <c r="K44" s="657">
        <v>279.5</v>
      </c>
      <c r="L44" s="657">
        <v>281.5</v>
      </c>
      <c r="M44" s="657">
        <v>283</v>
      </c>
      <c r="N44" s="658">
        <v>283</v>
      </c>
    </row>
    <row r="45" spans="1:20" ht="13.5">
      <c r="A45" s="656">
        <v>2022</v>
      </c>
      <c r="B45" s="657">
        <v>285.2</v>
      </c>
      <c r="C45" s="657">
        <v>286.8</v>
      </c>
      <c r="D45" s="657">
        <v>286.5</v>
      </c>
      <c r="E45" s="657">
        <v>288.10000000000002</v>
      </c>
      <c r="F45" s="657">
        <v>285.7</v>
      </c>
      <c r="G45" s="657">
        <v>281.39999999999998</v>
      </c>
      <c r="H45" s="657">
        <v>278</v>
      </c>
      <c r="I45" s="657">
        <v>274.3</v>
      </c>
      <c r="J45" s="657">
        <v>275.60000000000002</v>
      </c>
      <c r="K45" s="657">
        <v>279.60000000000002</v>
      </c>
      <c r="L45" s="657">
        <v>281.3</v>
      </c>
      <c r="M45" s="657">
        <v>283</v>
      </c>
      <c r="N45" s="658">
        <v>281.89999999999998</v>
      </c>
    </row>
    <row r="46" spans="1:20" ht="14.25" thickBot="1">
      <c r="A46" s="610">
        <v>2023</v>
      </c>
      <c r="B46" s="611"/>
      <c r="C46" s="611"/>
      <c r="D46" s="611"/>
      <c r="E46" s="611"/>
      <c r="F46" s="611"/>
      <c r="G46" s="611"/>
      <c r="H46" s="611"/>
      <c r="I46" s="611"/>
      <c r="J46" s="611"/>
      <c r="K46" s="611"/>
      <c r="L46" s="611"/>
      <c r="M46" s="611"/>
      <c r="N46" s="612"/>
    </row>
    <row r="47" spans="1:20">
      <c r="A47"/>
      <c r="B47"/>
      <c r="C47"/>
      <c r="D47"/>
      <c r="E47"/>
      <c r="F47"/>
      <c r="G47"/>
      <c r="H47"/>
      <c r="I47"/>
      <c r="J47"/>
      <c r="K47"/>
      <c r="L47"/>
      <c r="M47"/>
      <c r="N47"/>
      <c r="O47"/>
    </row>
    <row r="48" spans="1:20" ht="13.5" thickBot="1">
      <c r="B48" s="593"/>
      <c r="C48" s="593"/>
      <c r="D48" s="593"/>
      <c r="E48" s="593"/>
      <c r="F48" s="593"/>
      <c r="G48" s="613" t="s">
        <v>252</v>
      </c>
      <c r="H48" s="593"/>
      <c r="I48" s="593"/>
      <c r="J48" s="593"/>
      <c r="K48" s="593"/>
      <c r="L48" s="593"/>
      <c r="M48" s="593"/>
      <c r="N48" s="614"/>
    </row>
    <row r="49" spans="1:14" ht="14.25" thickBot="1">
      <c r="A49" s="595" t="s">
        <v>250</v>
      </c>
      <c r="B49" s="596" t="s">
        <v>142</v>
      </c>
      <c r="C49" s="596" t="s">
        <v>143</v>
      </c>
      <c r="D49" s="596" t="s">
        <v>144</v>
      </c>
      <c r="E49" s="596" t="s">
        <v>145</v>
      </c>
      <c r="F49" s="596" t="s">
        <v>146</v>
      </c>
      <c r="G49" s="596" t="s">
        <v>147</v>
      </c>
      <c r="H49" s="596" t="s">
        <v>148</v>
      </c>
      <c r="I49" s="596" t="s">
        <v>149</v>
      </c>
      <c r="J49" s="596" t="s">
        <v>150</v>
      </c>
      <c r="K49" s="596" t="s">
        <v>151</v>
      </c>
      <c r="L49" s="596" t="s">
        <v>152</v>
      </c>
      <c r="M49" s="596" t="s">
        <v>153</v>
      </c>
      <c r="N49" s="596" t="s">
        <v>160</v>
      </c>
    </row>
    <row r="50" spans="1:14" ht="13.5">
      <c r="A50" s="597">
        <v>2004</v>
      </c>
      <c r="B50" s="598">
        <v>240.7</v>
      </c>
      <c r="C50" s="598">
        <v>241.7</v>
      </c>
      <c r="D50" s="598">
        <v>243.7</v>
      </c>
      <c r="E50" s="598">
        <v>237.7</v>
      </c>
      <c r="F50" s="598">
        <v>240.8</v>
      </c>
      <c r="G50" s="598">
        <v>241.5</v>
      </c>
      <c r="H50" s="598">
        <v>243.3</v>
      </c>
      <c r="I50" s="598">
        <v>237.1</v>
      </c>
      <c r="J50" s="598">
        <v>241.6</v>
      </c>
      <c r="K50" s="598">
        <v>238.8</v>
      </c>
      <c r="L50" s="598">
        <v>245.7</v>
      </c>
      <c r="M50" s="598">
        <v>249.9</v>
      </c>
      <c r="N50" s="599">
        <v>242.4</v>
      </c>
    </row>
    <row r="51" spans="1:14" ht="13.5">
      <c r="A51" s="600">
        <v>2005</v>
      </c>
      <c r="B51" s="601">
        <v>253.1</v>
      </c>
      <c r="C51" s="601">
        <v>256.89999999999998</v>
      </c>
      <c r="D51" s="601">
        <v>255</v>
      </c>
      <c r="E51" s="601">
        <v>253.3</v>
      </c>
      <c r="F51" s="601">
        <v>253</v>
      </c>
      <c r="G51" s="601">
        <v>252.2</v>
      </c>
      <c r="H51" s="601">
        <v>251.1</v>
      </c>
      <c r="I51" s="601">
        <v>247.9</v>
      </c>
      <c r="J51" s="601">
        <v>246.7</v>
      </c>
      <c r="K51" s="601">
        <v>249.2</v>
      </c>
      <c r="L51" s="601">
        <v>250.4</v>
      </c>
      <c r="M51" s="601">
        <v>256.2</v>
      </c>
      <c r="N51" s="602">
        <v>251.9</v>
      </c>
    </row>
    <row r="52" spans="1:14" ht="13.5">
      <c r="A52" s="600">
        <v>2006</v>
      </c>
      <c r="B52" s="601">
        <v>257.8</v>
      </c>
      <c r="C52" s="601">
        <v>258.60000000000002</v>
      </c>
      <c r="D52" s="601">
        <v>259.39999999999998</v>
      </c>
      <c r="E52" s="601">
        <v>256.39999999999998</v>
      </c>
      <c r="F52" s="601">
        <v>257.60000000000002</v>
      </c>
      <c r="G52" s="601">
        <v>256.10000000000002</v>
      </c>
      <c r="H52" s="601">
        <v>250.4</v>
      </c>
      <c r="I52" s="601">
        <v>248.4</v>
      </c>
      <c r="J52" s="601">
        <v>249.2</v>
      </c>
      <c r="K52" s="601">
        <v>246.2</v>
      </c>
      <c r="L52" s="601">
        <v>246.3</v>
      </c>
      <c r="M52" s="601">
        <v>251</v>
      </c>
      <c r="N52" s="602">
        <v>253.1</v>
      </c>
    </row>
    <row r="53" spans="1:14" ht="13.5">
      <c r="A53" s="600">
        <v>2007</v>
      </c>
      <c r="B53" s="601">
        <v>257</v>
      </c>
      <c r="C53" s="601">
        <v>258.60000000000002</v>
      </c>
      <c r="D53" s="601">
        <v>258.5</v>
      </c>
      <c r="E53" s="601">
        <v>260.5</v>
      </c>
      <c r="F53" s="601">
        <v>258.8</v>
      </c>
      <c r="G53" s="601">
        <v>257.5</v>
      </c>
      <c r="H53" s="601">
        <v>254.5</v>
      </c>
      <c r="I53" s="601">
        <v>250.9</v>
      </c>
      <c r="J53" s="601">
        <v>249.3</v>
      </c>
      <c r="K53" s="601">
        <v>246.9</v>
      </c>
      <c r="L53" s="601">
        <v>251.1</v>
      </c>
      <c r="M53" s="601">
        <v>253</v>
      </c>
      <c r="N53" s="602">
        <v>254.3</v>
      </c>
    </row>
    <row r="54" spans="1:14" ht="13.5">
      <c r="A54" s="600">
        <v>2008</v>
      </c>
      <c r="B54" s="601">
        <v>260</v>
      </c>
      <c r="C54" s="601">
        <v>259.7</v>
      </c>
      <c r="D54" s="601">
        <v>256.5</v>
      </c>
      <c r="E54" s="601">
        <v>253.2</v>
      </c>
      <c r="F54" s="601">
        <v>257.89999999999998</v>
      </c>
      <c r="G54" s="601">
        <v>255.5</v>
      </c>
      <c r="H54" s="601">
        <v>249</v>
      </c>
      <c r="I54" s="601">
        <v>247.1</v>
      </c>
      <c r="J54" s="601">
        <v>246.8</v>
      </c>
      <c r="K54" s="601">
        <v>243.8</v>
      </c>
      <c r="L54" s="601">
        <v>247.6</v>
      </c>
      <c r="M54" s="601">
        <v>252.5</v>
      </c>
      <c r="N54" s="602">
        <v>252.2</v>
      </c>
    </row>
    <row r="55" spans="1:14" ht="13.5">
      <c r="A55" s="600">
        <v>2009</v>
      </c>
      <c r="B55" s="601">
        <v>254.8</v>
      </c>
      <c r="C55" s="601">
        <v>256.39999999999998</v>
      </c>
      <c r="D55" s="601">
        <v>258.2</v>
      </c>
      <c r="E55" s="601">
        <v>257.39999999999998</v>
      </c>
      <c r="F55" s="601">
        <v>257.39999999999998</v>
      </c>
      <c r="G55" s="601">
        <v>255.2</v>
      </c>
      <c r="H55" s="601">
        <v>253.6</v>
      </c>
      <c r="I55" s="601">
        <v>250.6</v>
      </c>
      <c r="J55" s="601">
        <v>251.8</v>
      </c>
      <c r="K55" s="601">
        <v>252.9</v>
      </c>
      <c r="L55" s="601">
        <v>255.6</v>
      </c>
      <c r="M55" s="601">
        <v>260.8</v>
      </c>
      <c r="N55" s="602">
        <v>255.4</v>
      </c>
    </row>
    <row r="56" spans="1:14" ht="13.5">
      <c r="A56" s="600">
        <v>2010</v>
      </c>
      <c r="B56" s="601">
        <v>261.8</v>
      </c>
      <c r="C56" s="601">
        <v>267.39999999999998</v>
      </c>
      <c r="D56" s="601">
        <v>265.7</v>
      </c>
      <c r="E56" s="601">
        <v>267.89999999999998</v>
      </c>
      <c r="F56" s="601">
        <v>268.8</v>
      </c>
      <c r="G56" s="601">
        <v>266.89999999999998</v>
      </c>
      <c r="H56" s="601">
        <v>264.39999999999998</v>
      </c>
      <c r="I56" s="601">
        <v>259.89999999999998</v>
      </c>
      <c r="J56" s="601">
        <v>258.10000000000002</v>
      </c>
      <c r="K56" s="601">
        <v>254.5</v>
      </c>
      <c r="L56" s="601">
        <v>258.10000000000002</v>
      </c>
      <c r="M56" s="601">
        <v>262.5</v>
      </c>
      <c r="N56" s="602">
        <v>262.8</v>
      </c>
    </row>
    <row r="57" spans="1:14" ht="13.5">
      <c r="A57" s="600">
        <v>2011</v>
      </c>
      <c r="B57" s="601">
        <v>262.7</v>
      </c>
      <c r="C57" s="601">
        <v>262.60000000000002</v>
      </c>
      <c r="D57" s="601">
        <v>262.2</v>
      </c>
      <c r="E57" s="601">
        <v>261.5</v>
      </c>
      <c r="F57" s="601">
        <v>261.2</v>
      </c>
      <c r="G57" s="601">
        <v>258</v>
      </c>
      <c r="H57" s="601">
        <v>256.2</v>
      </c>
      <c r="I57" s="601">
        <v>251.1</v>
      </c>
      <c r="J57" s="601">
        <v>250.5</v>
      </c>
      <c r="K57" s="601">
        <v>251.1</v>
      </c>
      <c r="L57" s="601">
        <v>253.3</v>
      </c>
      <c r="M57" s="601">
        <v>259.5</v>
      </c>
      <c r="N57" s="602">
        <v>257.2</v>
      </c>
    </row>
    <row r="58" spans="1:14" ht="13.5">
      <c r="A58" s="600">
        <v>2012</v>
      </c>
      <c r="B58" s="601">
        <v>263.39999999999998</v>
      </c>
      <c r="C58" s="601">
        <v>263.8</v>
      </c>
      <c r="D58" s="601">
        <v>264</v>
      </c>
      <c r="E58" s="601">
        <v>262.5</v>
      </c>
      <c r="F58" s="601">
        <v>265.3</v>
      </c>
      <c r="G58" s="601">
        <v>262.2</v>
      </c>
      <c r="H58" s="601">
        <v>260.3</v>
      </c>
      <c r="I58" s="601">
        <v>256</v>
      </c>
      <c r="J58" s="601">
        <v>256.2</v>
      </c>
      <c r="K58" s="601">
        <v>257.60000000000002</v>
      </c>
      <c r="L58" s="601">
        <v>260.7</v>
      </c>
      <c r="M58" s="601">
        <v>263.5</v>
      </c>
      <c r="N58" s="602">
        <v>261.3</v>
      </c>
    </row>
    <row r="59" spans="1:14" ht="13.5">
      <c r="A59" s="600">
        <v>2013</v>
      </c>
      <c r="B59" s="601">
        <v>263.7</v>
      </c>
      <c r="C59" s="601">
        <v>268.2</v>
      </c>
      <c r="D59" s="601">
        <v>266.3</v>
      </c>
      <c r="E59" s="601">
        <v>267.2</v>
      </c>
      <c r="F59" s="601">
        <v>267</v>
      </c>
      <c r="G59" s="601">
        <v>269.39999999999998</v>
      </c>
      <c r="H59" s="601">
        <v>265.3</v>
      </c>
      <c r="I59" s="601">
        <v>261.7</v>
      </c>
      <c r="J59" s="601">
        <v>261.2</v>
      </c>
      <c r="K59" s="601">
        <v>259.89999999999998</v>
      </c>
      <c r="L59" s="601">
        <v>263.3</v>
      </c>
      <c r="M59" s="601">
        <v>265.8</v>
      </c>
      <c r="N59" s="602">
        <v>264.8</v>
      </c>
    </row>
    <row r="60" spans="1:14" ht="13.5">
      <c r="A60" s="604">
        <v>2014</v>
      </c>
      <c r="B60" s="601">
        <v>267.7</v>
      </c>
      <c r="C60" s="601">
        <v>270.8</v>
      </c>
      <c r="D60" s="601">
        <v>267.3</v>
      </c>
      <c r="E60" s="601">
        <v>267.2</v>
      </c>
      <c r="F60" s="601">
        <v>267.7</v>
      </c>
      <c r="G60" s="601">
        <v>267.39999999999998</v>
      </c>
      <c r="H60" s="601">
        <v>264.89999999999998</v>
      </c>
      <c r="I60" s="601">
        <v>263.3</v>
      </c>
      <c r="J60" s="601">
        <v>260.39999999999998</v>
      </c>
      <c r="K60" s="601">
        <v>262</v>
      </c>
      <c r="L60" s="601">
        <v>263.3</v>
      </c>
      <c r="M60" s="601">
        <v>267.89999999999998</v>
      </c>
      <c r="N60" s="602">
        <v>265.7</v>
      </c>
    </row>
    <row r="61" spans="1:14" ht="13.5">
      <c r="A61" s="607">
        <v>2015</v>
      </c>
      <c r="B61" s="615">
        <v>270.89999999999998</v>
      </c>
      <c r="C61" s="615">
        <v>271.7</v>
      </c>
      <c r="D61" s="615">
        <v>270.89999999999998</v>
      </c>
      <c r="E61" s="615">
        <v>272.5</v>
      </c>
      <c r="F61" s="615">
        <v>274.8</v>
      </c>
      <c r="G61" s="615">
        <v>275.7</v>
      </c>
      <c r="H61" s="615">
        <v>272.39999999999998</v>
      </c>
      <c r="I61" s="615">
        <v>268.60000000000002</v>
      </c>
      <c r="J61" s="615">
        <v>266.3</v>
      </c>
      <c r="K61" s="615">
        <v>266.10000000000002</v>
      </c>
      <c r="L61" s="615">
        <v>268.7</v>
      </c>
      <c r="M61" s="615">
        <v>270.39999999999998</v>
      </c>
      <c r="N61" s="616">
        <v>270.5</v>
      </c>
    </row>
    <row r="62" spans="1:14" ht="13.5">
      <c r="A62" s="607">
        <v>2016</v>
      </c>
      <c r="B62" s="615">
        <v>271.7</v>
      </c>
      <c r="C62" s="615">
        <v>271.89999999999998</v>
      </c>
      <c r="D62" s="615">
        <v>270.2</v>
      </c>
      <c r="E62" s="615">
        <v>272.2</v>
      </c>
      <c r="F62" s="615">
        <v>275.5</v>
      </c>
      <c r="G62" s="615">
        <v>274.2</v>
      </c>
      <c r="H62" s="615">
        <v>270.5</v>
      </c>
      <c r="I62" s="615">
        <v>268.7</v>
      </c>
      <c r="J62" s="615">
        <v>268</v>
      </c>
      <c r="K62" s="615">
        <v>270</v>
      </c>
      <c r="L62" s="615">
        <v>273.2</v>
      </c>
      <c r="M62" s="615">
        <v>276.5</v>
      </c>
      <c r="N62" s="616">
        <v>271.8</v>
      </c>
    </row>
    <row r="63" spans="1:14" ht="13.5">
      <c r="A63" s="607">
        <v>2017</v>
      </c>
      <c r="B63" s="615">
        <v>276.69926282533487</v>
      </c>
      <c r="C63" s="615">
        <v>276.47892871209154</v>
      </c>
      <c r="D63" s="615">
        <v>278.22339935513622</v>
      </c>
      <c r="E63" s="615">
        <v>279.34229084700496</v>
      </c>
      <c r="F63" s="615">
        <v>281.69560720701139</v>
      </c>
      <c r="G63" s="615">
        <v>282.87137778735314</v>
      </c>
      <c r="H63" s="615">
        <v>277.47576558713354</v>
      </c>
      <c r="I63" s="615">
        <v>274.10388337620998</v>
      </c>
      <c r="J63" s="615">
        <v>273.58284883720944</v>
      </c>
      <c r="K63" s="615">
        <v>274.03936753791561</v>
      </c>
      <c r="L63" s="615">
        <v>275.29776603686923</v>
      </c>
      <c r="M63" s="615">
        <v>280.80114332380572</v>
      </c>
      <c r="N63" s="609">
        <v>277.62487398742144</v>
      </c>
    </row>
    <row r="64" spans="1:14" ht="13.5">
      <c r="A64" s="607">
        <v>2018</v>
      </c>
      <c r="B64" s="608">
        <v>279.54637865311327</v>
      </c>
      <c r="C64" s="608">
        <v>282.17688062735988</v>
      </c>
      <c r="D64" s="608">
        <v>283.66516998075673</v>
      </c>
      <c r="E64" s="608">
        <v>284.39577732607717</v>
      </c>
      <c r="F64" s="608">
        <v>286.91837000390598</v>
      </c>
      <c r="G64" s="608">
        <v>286.16812790097981</v>
      </c>
      <c r="H64" s="608">
        <v>281.7233466698047</v>
      </c>
      <c r="I64" s="608">
        <v>279.00896414342645</v>
      </c>
      <c r="J64" s="608">
        <v>276.36222177119254</v>
      </c>
      <c r="K64" s="608">
        <v>278.71065267650755</v>
      </c>
      <c r="L64" s="608">
        <v>284.00026838432649</v>
      </c>
      <c r="M64" s="608">
        <v>284.93782985955824</v>
      </c>
      <c r="N64" s="609">
        <v>282.28926615670917</v>
      </c>
    </row>
    <row r="65" spans="1:14" ht="13.5">
      <c r="A65" s="656">
        <v>2019</v>
      </c>
      <c r="B65" s="657">
        <v>287.03444832750858</v>
      </c>
      <c r="C65" s="657">
        <v>289.1459538749898</v>
      </c>
      <c r="D65" s="657">
        <v>288.5072199817875</v>
      </c>
      <c r="E65" s="657">
        <v>290.10412746204969</v>
      </c>
      <c r="F65" s="657">
        <v>292.71949231485786</v>
      </c>
      <c r="G65" s="657">
        <v>289.1722528130237</v>
      </c>
      <c r="H65" s="657">
        <v>284.60732456803191</v>
      </c>
      <c r="I65" s="657">
        <v>281.83476394849748</v>
      </c>
      <c r="J65" s="657">
        <v>281.74347936186393</v>
      </c>
      <c r="K65" s="657">
        <v>280</v>
      </c>
      <c r="L65" s="657">
        <v>283.39999999999998</v>
      </c>
      <c r="M65" s="657">
        <v>281.7</v>
      </c>
      <c r="N65" s="658">
        <v>280.2</v>
      </c>
    </row>
    <row r="66" spans="1:14" ht="13.5">
      <c r="A66" s="656">
        <v>2020</v>
      </c>
      <c r="B66" s="657">
        <v>288.10000000000002</v>
      </c>
      <c r="C66" s="657">
        <v>289.7</v>
      </c>
      <c r="D66" s="657">
        <v>291.47000000000003</v>
      </c>
      <c r="E66" s="657">
        <v>290.86</v>
      </c>
      <c r="F66" s="657">
        <v>294.3</v>
      </c>
      <c r="G66" s="657">
        <v>295</v>
      </c>
      <c r="H66" s="657">
        <v>291.7</v>
      </c>
      <c r="I66" s="657">
        <v>288</v>
      </c>
      <c r="J66" s="657">
        <v>285</v>
      </c>
      <c r="K66" s="657">
        <v>289.7</v>
      </c>
      <c r="L66" s="657">
        <v>286</v>
      </c>
      <c r="M66" s="657">
        <v>288.2</v>
      </c>
      <c r="N66" s="658">
        <v>289.89999999999998</v>
      </c>
    </row>
    <row r="67" spans="1:14" ht="13.5">
      <c r="A67" s="607">
        <v>2021</v>
      </c>
      <c r="B67" s="615">
        <v>291.3</v>
      </c>
      <c r="C67" s="615">
        <v>293.10000000000002</v>
      </c>
      <c r="D67" s="615">
        <v>291.60000000000002</v>
      </c>
      <c r="E67" s="615">
        <v>294.10000000000002</v>
      </c>
      <c r="F67" s="615">
        <v>295.60000000000002</v>
      </c>
      <c r="G67" s="615">
        <v>294.60000000000002</v>
      </c>
      <c r="H67" s="615">
        <v>290.5</v>
      </c>
      <c r="I67" s="615">
        <v>288.2</v>
      </c>
      <c r="J67" s="615">
        <v>286.10000000000002</v>
      </c>
      <c r="K67" s="615">
        <v>286</v>
      </c>
      <c r="L67" s="615">
        <v>287.7</v>
      </c>
      <c r="M67" s="615">
        <v>289.5</v>
      </c>
      <c r="N67" s="616">
        <v>290.60000000000002</v>
      </c>
    </row>
    <row r="68" spans="1:14" ht="13.5">
      <c r="A68" s="656">
        <v>2022</v>
      </c>
      <c r="B68" s="657">
        <v>292.2</v>
      </c>
      <c r="C68" s="657">
        <v>293.10000000000002</v>
      </c>
      <c r="D68" s="657">
        <v>290.8</v>
      </c>
      <c r="E68" s="657">
        <v>293.3</v>
      </c>
      <c r="F68" s="657">
        <v>295.8</v>
      </c>
      <c r="G68" s="657">
        <v>295.2</v>
      </c>
      <c r="H68" s="657">
        <v>290.10000000000002</v>
      </c>
      <c r="I68" s="657">
        <v>287.8</v>
      </c>
      <c r="J68" s="657">
        <v>288.10000000000002</v>
      </c>
      <c r="K68" s="657">
        <v>288.5</v>
      </c>
      <c r="L68" s="657">
        <v>292.5</v>
      </c>
      <c r="M68" s="657">
        <v>291.5</v>
      </c>
      <c r="N68" s="658">
        <v>291.7</v>
      </c>
    </row>
    <row r="69" spans="1:14" ht="14.25" thickBot="1">
      <c r="A69" s="610">
        <v>2023</v>
      </c>
      <c r="B69" s="611"/>
      <c r="C69" s="611"/>
      <c r="D69" s="611"/>
      <c r="E69" s="611"/>
      <c r="F69" s="611"/>
      <c r="G69" s="611"/>
      <c r="H69" s="611"/>
      <c r="I69" s="611"/>
      <c r="J69" s="611"/>
      <c r="K69" s="611"/>
      <c r="L69" s="611"/>
      <c r="M69" s="611"/>
      <c r="N69" s="612"/>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63" zoomScale="75" workbookViewId="0">
      <selection activeCell="AC406" sqref="AC406"/>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548" t="s">
        <v>427</v>
      </c>
      <c r="B1" s="1548"/>
      <c r="C1" s="1548"/>
      <c r="D1" s="1548"/>
      <c r="E1" s="1548"/>
      <c r="F1" s="1548"/>
      <c r="G1" s="1548"/>
      <c r="H1" s="1548"/>
      <c r="I1" s="1548"/>
      <c r="J1" s="1548"/>
      <c r="K1" s="1548"/>
      <c r="L1" s="1548"/>
      <c r="M1" s="1548"/>
    </row>
    <row r="2" spans="1:29" ht="12.75" hidden="1" customHeight="1">
      <c r="A2" s="1548"/>
      <c r="B2" s="1548"/>
      <c r="C2" s="1548"/>
      <c r="D2" s="1548"/>
      <c r="E2" s="1548"/>
      <c r="F2" s="1548"/>
      <c r="G2" s="1548"/>
      <c r="H2" s="1548"/>
      <c r="I2" s="1548"/>
      <c r="J2" s="1548"/>
      <c r="K2" s="1548"/>
      <c r="L2" s="1548"/>
      <c r="M2" s="1548"/>
    </row>
    <row r="3" spans="1:29" ht="12.75" hidden="1" customHeight="1">
      <c r="A3" s="1548"/>
      <c r="B3" s="1548"/>
      <c r="C3" s="1548"/>
      <c r="D3" s="1548"/>
      <c r="E3" s="1548"/>
      <c r="F3" s="1548"/>
      <c r="G3" s="1548"/>
      <c r="H3" s="1548"/>
      <c r="I3" s="1548"/>
      <c r="J3" s="1548"/>
      <c r="K3" s="1548"/>
      <c r="L3" s="1548"/>
      <c r="M3" s="1548"/>
    </row>
    <row r="4" spans="1:29" ht="20.25">
      <c r="A4" s="800" t="s">
        <v>137</v>
      </c>
      <c r="B4" s="801"/>
      <c r="C4" s="801"/>
      <c r="D4" s="801"/>
    </row>
    <row r="6" spans="1:29" ht="13.5" customHeight="1" thickBot="1">
      <c r="A6" s="6">
        <v>2003</v>
      </c>
      <c r="B6" s="7"/>
      <c r="C6" s="7"/>
      <c r="D6" s="7"/>
      <c r="E6" s="7"/>
      <c r="F6" s="7"/>
      <c r="G6" s="7"/>
      <c r="H6" s="7"/>
      <c r="I6" s="7"/>
      <c r="J6" s="7"/>
      <c r="K6" s="7"/>
      <c r="L6" s="8" t="s">
        <v>138</v>
      </c>
      <c r="M6" s="7"/>
      <c r="N6" s="7"/>
      <c r="O6" s="7"/>
      <c r="P6" s="6">
        <v>2003</v>
      </c>
      <c r="Q6" s="1547" t="s">
        <v>139</v>
      </c>
      <c r="R6" s="1547"/>
      <c r="S6" s="1547"/>
      <c r="T6" s="659"/>
      <c r="U6" s="6">
        <v>2003</v>
      </c>
      <c r="V6" s="1547" t="s">
        <v>140</v>
      </c>
      <c r="W6" s="1549"/>
      <c r="X6" s="659"/>
      <c r="Y6" s="7"/>
      <c r="Z6" s="6" t="s">
        <v>141</v>
      </c>
      <c r="AB6" s="9"/>
      <c r="AC6" s="9"/>
    </row>
    <row r="7" spans="1:29" ht="15.75" thickBot="1">
      <c r="A7" s="10"/>
      <c r="B7" s="11" t="s">
        <v>142</v>
      </c>
      <c r="C7" s="11" t="s">
        <v>143</v>
      </c>
      <c r="D7" s="11" t="s">
        <v>144</v>
      </c>
      <c r="E7" s="11" t="s">
        <v>145</v>
      </c>
      <c r="F7" s="11" t="s">
        <v>146</v>
      </c>
      <c r="G7" s="11" t="s">
        <v>147</v>
      </c>
      <c r="H7" s="11" t="s">
        <v>148</v>
      </c>
      <c r="I7" s="11" t="s">
        <v>149</v>
      </c>
      <c r="J7" s="11" t="s">
        <v>150</v>
      </c>
      <c r="K7" s="11" t="s">
        <v>151</v>
      </c>
      <c r="L7" s="11" t="s">
        <v>152</v>
      </c>
      <c r="M7" s="12" t="s">
        <v>153</v>
      </c>
      <c r="N7" s="7"/>
      <c r="O7" s="10"/>
      <c r="P7" s="11" t="s">
        <v>154</v>
      </c>
      <c r="Q7" s="11" t="s">
        <v>155</v>
      </c>
      <c r="R7" s="11" t="s">
        <v>156</v>
      </c>
      <c r="S7" s="12" t="s">
        <v>157</v>
      </c>
      <c r="T7" s="7"/>
      <c r="U7" s="10"/>
      <c r="V7" s="11" t="s">
        <v>158</v>
      </c>
      <c r="W7" s="12" t="s">
        <v>159</v>
      </c>
      <c r="X7" s="7"/>
      <c r="Y7" s="10"/>
      <c r="Z7" s="13" t="s">
        <v>160</v>
      </c>
      <c r="AB7" s="9"/>
      <c r="AC7" s="9"/>
    </row>
    <row r="8" spans="1:29" ht="15.75" thickBot="1">
      <c r="A8" s="14" t="s">
        <v>161</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161</v>
      </c>
      <c r="P8" s="15">
        <v>5309.9</v>
      </c>
      <c r="Q8" s="15">
        <v>5287.9</v>
      </c>
      <c r="R8" s="15">
        <v>4999.3999999999996</v>
      </c>
      <c r="S8" s="17">
        <v>5196</v>
      </c>
      <c r="T8" s="7"/>
      <c r="U8" s="14" t="s">
        <v>161</v>
      </c>
      <c r="V8" s="15">
        <v>5298.6</v>
      </c>
      <c r="W8" s="17">
        <v>5104.3999999999996</v>
      </c>
      <c r="X8" s="7"/>
      <c r="Y8" s="14" t="s">
        <v>161</v>
      </c>
      <c r="Z8" s="18">
        <v>5204.4530000000004</v>
      </c>
      <c r="AB8" s="9"/>
      <c r="AC8" s="9"/>
    </row>
    <row r="9" spans="1:29" ht="15">
      <c r="A9" s="19" t="s">
        <v>162</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162</v>
      </c>
      <c r="P9" s="20">
        <v>6386.7020000000002</v>
      </c>
      <c r="Q9" s="20">
        <v>6376.3119999999999</v>
      </c>
      <c r="R9" s="20">
        <v>6237.076</v>
      </c>
      <c r="S9" s="21">
        <v>6105.6329999999998</v>
      </c>
      <c r="T9" s="7"/>
      <c r="U9" s="19" t="s">
        <v>162</v>
      </c>
      <c r="V9" s="20">
        <v>6381.2060000000001</v>
      </c>
      <c r="W9" s="21">
        <v>6165.3609999999999</v>
      </c>
      <c r="X9" s="7"/>
      <c r="Y9" s="19" t="s">
        <v>162</v>
      </c>
      <c r="Z9" s="22">
        <v>6283.1679999999997</v>
      </c>
      <c r="AB9" s="9"/>
      <c r="AC9" s="9"/>
    </row>
    <row r="10" spans="1:29" ht="15">
      <c r="A10" s="19" t="s">
        <v>163</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163</v>
      </c>
      <c r="P10" s="20">
        <v>6129.0010000000002</v>
      </c>
      <c r="Q10" s="20">
        <v>5958.2240000000002</v>
      </c>
      <c r="R10" s="20">
        <v>6265.2190000000001</v>
      </c>
      <c r="S10" s="21">
        <v>5987.5950000000003</v>
      </c>
      <c r="T10" s="7"/>
      <c r="U10" s="19" t="s">
        <v>163</v>
      </c>
      <c r="V10" s="20">
        <v>6075.4960000000001</v>
      </c>
      <c r="W10" s="21">
        <v>6143.8389999999999</v>
      </c>
      <c r="X10" s="7"/>
      <c r="Y10" s="19" t="s">
        <v>163</v>
      </c>
      <c r="Z10" s="23">
        <v>6119.2340000000004</v>
      </c>
      <c r="AB10" s="9"/>
      <c r="AC10" s="9"/>
    </row>
    <row r="11" spans="1:29" ht="15">
      <c r="A11" s="19" t="s">
        <v>164</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164</v>
      </c>
      <c r="P11" s="20">
        <v>6251.92</v>
      </c>
      <c r="Q11" s="20">
        <v>6164.6360000000004</v>
      </c>
      <c r="R11" s="20">
        <v>6044.4030000000002</v>
      </c>
      <c r="S11" s="21">
        <v>5818.7359999999999</v>
      </c>
      <c r="T11" s="7"/>
      <c r="U11" s="19" t="s">
        <v>164</v>
      </c>
      <c r="V11" s="20">
        <v>6223.5659999999998</v>
      </c>
      <c r="W11" s="21">
        <v>5835.3829999999998</v>
      </c>
      <c r="X11" s="7"/>
      <c r="Y11" s="19" t="s">
        <v>164</v>
      </c>
      <c r="Z11" s="23">
        <v>5993.1120000000001</v>
      </c>
      <c r="AB11" s="9"/>
      <c r="AC11" s="9"/>
    </row>
    <row r="12" spans="1:29" ht="15">
      <c r="A12" s="19" t="s">
        <v>69</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69</v>
      </c>
      <c r="P12" s="20">
        <v>3476.96</v>
      </c>
      <c r="Q12" s="20">
        <v>3350.4960000000001</v>
      </c>
      <c r="R12" s="20">
        <v>3552.92</v>
      </c>
      <c r="S12" s="21">
        <v>3991.2750000000001</v>
      </c>
      <c r="T12" s="7"/>
      <c r="U12" s="19" t="s">
        <v>69</v>
      </c>
      <c r="V12" s="20">
        <v>3413.306</v>
      </c>
      <c r="W12" s="21">
        <v>3773.232</v>
      </c>
      <c r="X12" s="7"/>
      <c r="Y12" s="19" t="s">
        <v>69</v>
      </c>
      <c r="Z12" s="23">
        <v>3603.2739999999999</v>
      </c>
      <c r="AB12" s="9"/>
      <c r="AC12" s="9"/>
    </row>
    <row r="13" spans="1:29" ht="15.75" thickBot="1">
      <c r="A13" s="14" t="s">
        <v>165</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165</v>
      </c>
      <c r="P13" s="15">
        <v>6061.1719999999996</v>
      </c>
      <c r="Q13" s="15">
        <v>5991.1279999999997</v>
      </c>
      <c r="R13" s="15">
        <v>5767.7259999999997</v>
      </c>
      <c r="S13" s="17">
        <v>5656.4979999999996</v>
      </c>
      <c r="T13" s="7"/>
      <c r="U13" s="14" t="s">
        <v>165</v>
      </c>
      <c r="V13" s="15">
        <v>6025.3019999999997</v>
      </c>
      <c r="W13" s="17">
        <v>5704.72</v>
      </c>
      <c r="X13" s="7"/>
      <c r="Y13" s="14" t="s">
        <v>165</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138</v>
      </c>
      <c r="M15" s="7"/>
      <c r="N15" s="7"/>
      <c r="O15" s="6">
        <v>2004</v>
      </c>
      <c r="P15" s="1547" t="s">
        <v>139</v>
      </c>
      <c r="Q15" s="1547"/>
      <c r="R15" s="1547"/>
      <c r="S15" s="1547"/>
      <c r="T15" s="7"/>
      <c r="U15" s="6">
        <v>2004</v>
      </c>
      <c r="V15" s="1547" t="s">
        <v>140</v>
      </c>
      <c r="W15" s="1547"/>
      <c r="X15" s="7"/>
      <c r="Y15" s="6">
        <v>2004</v>
      </c>
      <c r="Z15" s="7"/>
      <c r="AB15" s="9"/>
      <c r="AC15" s="9"/>
    </row>
    <row r="16" spans="1:29" ht="15.75" thickBot="1">
      <c r="A16" s="10"/>
      <c r="B16" s="11" t="s">
        <v>142</v>
      </c>
      <c r="C16" s="11" t="s">
        <v>143</v>
      </c>
      <c r="D16" s="11" t="s">
        <v>144</v>
      </c>
      <c r="E16" s="11" t="s">
        <v>145</v>
      </c>
      <c r="F16" s="11" t="s">
        <v>146</v>
      </c>
      <c r="G16" s="11" t="s">
        <v>147</v>
      </c>
      <c r="H16" s="11" t="s">
        <v>148</v>
      </c>
      <c r="I16" s="11" t="s">
        <v>149</v>
      </c>
      <c r="J16" s="11" t="s">
        <v>150</v>
      </c>
      <c r="K16" s="11" t="s">
        <v>151</v>
      </c>
      <c r="L16" s="11" t="s">
        <v>152</v>
      </c>
      <c r="M16" s="12" t="s">
        <v>153</v>
      </c>
      <c r="N16" s="7"/>
      <c r="O16" s="10"/>
      <c r="P16" s="11" t="s">
        <v>154</v>
      </c>
      <c r="Q16" s="11" t="s">
        <v>155</v>
      </c>
      <c r="R16" s="11" t="s">
        <v>156</v>
      </c>
      <c r="S16" s="12" t="s">
        <v>157</v>
      </c>
      <c r="T16" s="7"/>
      <c r="U16" s="10"/>
      <c r="V16" s="11" t="s">
        <v>158</v>
      </c>
      <c r="W16" s="12" t="s">
        <v>159</v>
      </c>
      <c r="X16" s="7"/>
      <c r="Y16" s="10"/>
      <c r="Z16" s="13" t="s">
        <v>160</v>
      </c>
      <c r="AB16" s="9"/>
      <c r="AC16" s="9"/>
    </row>
    <row r="17" spans="1:37" ht="15.75" thickBot="1">
      <c r="A17" s="25" t="s">
        <v>161</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161</v>
      </c>
      <c r="P17" s="15">
        <v>5633</v>
      </c>
      <c r="Q17" s="15">
        <v>7248.1</v>
      </c>
      <c r="R17" s="15">
        <v>7547.7</v>
      </c>
      <c r="S17" s="17">
        <v>7451.7</v>
      </c>
      <c r="T17" s="7"/>
      <c r="U17" s="14" t="s">
        <v>161</v>
      </c>
      <c r="V17" s="15">
        <v>6394.6</v>
      </c>
      <c r="W17" s="17">
        <v>7499.9</v>
      </c>
      <c r="X17" s="7"/>
      <c r="Y17" s="14" t="s">
        <v>161</v>
      </c>
      <c r="Z17" s="18">
        <v>7081.6170000000002</v>
      </c>
      <c r="AB17" s="9"/>
      <c r="AC17" s="9"/>
    </row>
    <row r="18" spans="1:37" ht="15">
      <c r="A18" s="19" t="s">
        <v>162</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162</v>
      </c>
      <c r="P18" s="20">
        <v>6333.0810000000001</v>
      </c>
      <c r="Q18" s="20">
        <v>8121.3630000000003</v>
      </c>
      <c r="R18" s="20">
        <v>8347.5439999999999</v>
      </c>
      <c r="S18" s="21">
        <v>8342.2970000000005</v>
      </c>
      <c r="T18" s="7"/>
      <c r="U18" s="19" t="s">
        <v>162</v>
      </c>
      <c r="V18" s="20">
        <v>7136.482</v>
      </c>
      <c r="W18" s="21">
        <v>8345.0130000000008</v>
      </c>
      <c r="X18" s="7"/>
      <c r="Y18" s="19" t="s">
        <v>162</v>
      </c>
      <c r="Z18" s="22">
        <v>7881.8980000000001</v>
      </c>
      <c r="AB18" s="9"/>
      <c r="AC18" s="9"/>
    </row>
    <row r="19" spans="1:37" ht="15">
      <c r="A19" s="19" t="s">
        <v>163</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163</v>
      </c>
      <c r="P19" s="20">
        <v>6378.8959999999997</v>
      </c>
      <c r="Q19" s="20">
        <v>8087.4610000000002</v>
      </c>
      <c r="R19" s="20">
        <v>8275.6200000000008</v>
      </c>
      <c r="S19" s="21">
        <v>8364.2489999999998</v>
      </c>
      <c r="T19" s="7"/>
      <c r="U19" s="19" t="s">
        <v>163</v>
      </c>
      <c r="V19" s="20">
        <v>7199.1760000000004</v>
      </c>
      <c r="W19" s="21">
        <v>8307.7579999999998</v>
      </c>
      <c r="X19" s="7"/>
      <c r="Y19" s="19" t="s">
        <v>163</v>
      </c>
      <c r="Z19" s="23">
        <v>8058.64</v>
      </c>
      <c r="AB19" s="9"/>
      <c r="AC19" s="9"/>
    </row>
    <row r="20" spans="1:37" ht="15">
      <c r="A20" s="19" t="s">
        <v>164</v>
      </c>
      <c r="B20" s="20"/>
      <c r="C20" s="20"/>
      <c r="D20" s="20">
        <v>6061</v>
      </c>
      <c r="E20" s="20"/>
      <c r="F20" s="20"/>
      <c r="G20" s="20">
        <v>8042.3649999999998</v>
      </c>
      <c r="H20" s="20"/>
      <c r="I20" s="20">
        <v>8670</v>
      </c>
      <c r="J20" s="20">
        <v>6566</v>
      </c>
      <c r="K20" s="20">
        <v>7349.0829999999996</v>
      </c>
      <c r="L20" s="20">
        <v>7004.7650000000003</v>
      </c>
      <c r="M20" s="21">
        <v>6830</v>
      </c>
      <c r="N20" s="7"/>
      <c r="O20" s="19" t="s">
        <v>164</v>
      </c>
      <c r="P20" s="20">
        <v>6061</v>
      </c>
      <c r="Q20" s="20">
        <v>8042.3649999999998</v>
      </c>
      <c r="R20" s="20">
        <v>7768.2860000000001</v>
      </c>
      <c r="S20" s="21">
        <v>7091.7820000000002</v>
      </c>
      <c r="T20" s="7"/>
      <c r="U20" s="19" t="s">
        <v>164</v>
      </c>
      <c r="V20" s="20">
        <v>7403.2150000000001</v>
      </c>
      <c r="W20" s="21">
        <v>7186.5919999999996</v>
      </c>
      <c r="X20" s="7"/>
      <c r="Y20" s="19" t="s">
        <v>164</v>
      </c>
      <c r="Z20" s="23">
        <v>7199.8770000000004</v>
      </c>
      <c r="AB20" s="9"/>
      <c r="AC20" s="9"/>
    </row>
    <row r="21" spans="1:37" ht="15">
      <c r="A21" s="19" t="s">
        <v>69</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69</v>
      </c>
      <c r="P21" s="20">
        <v>4477.7640000000001</v>
      </c>
      <c r="Q21" s="20">
        <v>6526.1570000000002</v>
      </c>
      <c r="R21" s="20">
        <v>6840.5690000000004</v>
      </c>
      <c r="S21" s="21">
        <v>6704.6850000000004</v>
      </c>
      <c r="T21" s="7"/>
      <c r="U21" s="19" t="s">
        <v>69</v>
      </c>
      <c r="V21" s="20">
        <v>5595.8459999999995</v>
      </c>
      <c r="W21" s="21">
        <v>6771.0429999999997</v>
      </c>
      <c r="X21" s="7"/>
      <c r="Y21" s="19" t="s">
        <v>69</v>
      </c>
      <c r="Z21" s="23">
        <v>6379.8519999999999</v>
      </c>
      <c r="AB21" s="9"/>
      <c r="AC21" s="9"/>
    </row>
    <row r="22" spans="1:37" ht="15.75" thickBot="1">
      <c r="A22" s="14" t="s">
        <v>165</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165</v>
      </c>
      <c r="P22" s="15">
        <v>5808.893</v>
      </c>
      <c r="Q22" s="15">
        <v>7013.26</v>
      </c>
      <c r="R22" s="15">
        <v>7270.2150000000001</v>
      </c>
      <c r="S22" s="17">
        <v>7323.0540000000001</v>
      </c>
      <c r="T22" s="7"/>
      <c r="U22" s="14" t="s">
        <v>165</v>
      </c>
      <c r="V22" s="15">
        <v>6292.33</v>
      </c>
      <c r="W22" s="17">
        <v>7297.3760000000002</v>
      </c>
      <c r="X22" s="7"/>
      <c r="Y22" s="14" t="s">
        <v>165</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138</v>
      </c>
      <c r="M24" s="7"/>
      <c r="N24" s="7"/>
      <c r="O24" s="6">
        <v>2005</v>
      </c>
      <c r="P24" s="1547" t="s">
        <v>139</v>
      </c>
      <c r="Q24" s="1547"/>
      <c r="R24" s="1547"/>
      <c r="S24" s="1547"/>
      <c r="T24" s="7"/>
      <c r="U24" s="6">
        <v>2005</v>
      </c>
      <c r="V24" s="1547" t="s">
        <v>140</v>
      </c>
      <c r="W24" s="1547"/>
      <c r="X24" s="7"/>
      <c r="Y24" s="6">
        <v>2005</v>
      </c>
      <c r="Z24" s="7"/>
      <c r="AA24" s="27"/>
      <c r="AB24" s="9"/>
      <c r="AC24" s="9"/>
      <c r="AE24" s="27"/>
      <c r="AF24" s="27"/>
      <c r="AI24" s="27"/>
      <c r="AJ24" s="27"/>
      <c r="AK24" s="27"/>
    </row>
    <row r="25" spans="1:37" ht="15.75" thickBot="1">
      <c r="A25" s="10"/>
      <c r="B25" s="11" t="s">
        <v>142</v>
      </c>
      <c r="C25" s="11" t="s">
        <v>143</v>
      </c>
      <c r="D25" s="11" t="s">
        <v>144</v>
      </c>
      <c r="E25" s="11" t="s">
        <v>145</v>
      </c>
      <c r="F25" s="11" t="s">
        <v>146</v>
      </c>
      <c r="G25" s="11" t="s">
        <v>147</v>
      </c>
      <c r="H25" s="11" t="s">
        <v>148</v>
      </c>
      <c r="I25" s="11" t="s">
        <v>149</v>
      </c>
      <c r="J25" s="11" t="s">
        <v>150</v>
      </c>
      <c r="K25" s="11" t="s">
        <v>151</v>
      </c>
      <c r="L25" s="11" t="s">
        <v>152</v>
      </c>
      <c r="M25" s="12" t="s">
        <v>153</v>
      </c>
      <c r="N25" s="7"/>
      <c r="O25" s="10"/>
      <c r="P25" s="11" t="s">
        <v>154</v>
      </c>
      <c r="Q25" s="11" t="s">
        <v>155</v>
      </c>
      <c r="R25" s="11" t="s">
        <v>156</v>
      </c>
      <c r="S25" s="12" t="s">
        <v>157</v>
      </c>
      <c r="T25" s="7"/>
      <c r="U25" s="10"/>
      <c r="V25" s="11" t="s">
        <v>158</v>
      </c>
      <c r="W25" s="12" t="s">
        <v>159</v>
      </c>
      <c r="X25" s="7"/>
      <c r="Y25" s="10"/>
      <c r="Z25" s="13" t="s">
        <v>160</v>
      </c>
      <c r="AA25" s="27"/>
      <c r="AB25" s="9"/>
      <c r="AC25" s="9"/>
      <c r="AE25" s="27"/>
      <c r="AF25" s="27"/>
      <c r="AI25" s="27"/>
      <c r="AJ25" s="27"/>
      <c r="AK25" s="27"/>
    </row>
    <row r="26" spans="1:37" ht="15.75" thickBot="1">
      <c r="A26" s="25" t="s">
        <v>161</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161</v>
      </c>
      <c r="P26" s="15">
        <v>8055.9</v>
      </c>
      <c r="Q26" s="15">
        <v>8302.9</v>
      </c>
      <c r="R26" s="15">
        <v>8290</v>
      </c>
      <c r="S26" s="17">
        <v>7748.1</v>
      </c>
      <c r="T26" s="7"/>
      <c r="U26" s="14" t="s">
        <v>161</v>
      </c>
      <c r="V26" s="15">
        <v>8203.7999999999993</v>
      </c>
      <c r="W26" s="17">
        <v>8056.2</v>
      </c>
      <c r="X26" s="7"/>
      <c r="Y26" s="14" t="s">
        <v>161</v>
      </c>
      <c r="Z26" s="29">
        <v>8129.49</v>
      </c>
      <c r="AA26" s="27"/>
      <c r="AB26" s="9"/>
      <c r="AC26" s="9"/>
      <c r="AE26" s="27"/>
      <c r="AF26" s="27"/>
      <c r="AI26" s="27"/>
      <c r="AJ26" s="27"/>
      <c r="AK26" s="27"/>
    </row>
    <row r="27" spans="1:37" ht="15">
      <c r="A27" s="19" t="s">
        <v>162</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162</v>
      </c>
      <c r="P27" s="20">
        <v>8866.0679999999993</v>
      </c>
      <c r="Q27" s="20">
        <v>9021.6550000000007</v>
      </c>
      <c r="R27" s="20">
        <v>8983.1489999999994</v>
      </c>
      <c r="S27" s="21">
        <v>8787.4599999999991</v>
      </c>
      <c r="T27" s="7"/>
      <c r="U27" s="19" t="s">
        <v>162</v>
      </c>
      <c r="V27" s="20">
        <v>8960.4989999999998</v>
      </c>
      <c r="W27" s="21">
        <v>8903.625</v>
      </c>
      <c r="X27" s="7"/>
      <c r="Y27" s="19" t="s">
        <v>162</v>
      </c>
      <c r="Z27" s="31">
        <v>8931.1440000000002</v>
      </c>
      <c r="AA27" s="27"/>
      <c r="AB27" s="9"/>
      <c r="AC27" s="9"/>
      <c r="AE27" s="27"/>
      <c r="AF27" s="27"/>
      <c r="AI27" s="27"/>
      <c r="AJ27" s="27"/>
      <c r="AK27" s="27"/>
    </row>
    <row r="28" spans="1:37" ht="15">
      <c r="A28" s="19" t="s">
        <v>163</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163</v>
      </c>
      <c r="P28" s="20">
        <v>8699.5630000000001</v>
      </c>
      <c r="Q28" s="20">
        <v>8920.2129999999997</v>
      </c>
      <c r="R28" s="20">
        <v>8830.0310000000009</v>
      </c>
      <c r="S28" s="21">
        <v>8712.2240000000002</v>
      </c>
      <c r="T28" s="7"/>
      <c r="U28" s="19" t="s">
        <v>163</v>
      </c>
      <c r="V28" s="20">
        <v>8833.0990000000002</v>
      </c>
      <c r="W28" s="21">
        <v>8795.5149999999994</v>
      </c>
      <c r="X28" s="7"/>
      <c r="Y28" s="19" t="s">
        <v>163</v>
      </c>
      <c r="Z28" s="32">
        <v>8811.6419999999998</v>
      </c>
      <c r="AA28" s="27"/>
      <c r="AB28" s="9"/>
      <c r="AC28" s="9"/>
      <c r="AE28" s="27"/>
      <c r="AF28" s="27"/>
      <c r="AI28" s="27"/>
      <c r="AJ28" s="27"/>
      <c r="AK28" s="27"/>
    </row>
    <row r="29" spans="1:37" ht="15">
      <c r="A29" s="19" t="s">
        <v>164</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164</v>
      </c>
      <c r="P29" s="20">
        <v>6299.4570000000003</v>
      </c>
      <c r="Q29" s="20">
        <v>8689.1820000000007</v>
      </c>
      <c r="R29" s="20">
        <v>7628.55</v>
      </c>
      <c r="S29" s="21">
        <v>7898.2669999999998</v>
      </c>
      <c r="T29" s="7"/>
      <c r="U29" s="19" t="s">
        <v>164</v>
      </c>
      <c r="V29" s="20">
        <v>6564.4780000000001</v>
      </c>
      <c r="W29" s="21">
        <v>7632.3490000000002</v>
      </c>
      <c r="X29" s="7"/>
      <c r="Y29" s="19" t="s">
        <v>164</v>
      </c>
      <c r="Z29" s="32">
        <v>7388.0020000000004</v>
      </c>
      <c r="AA29" s="27"/>
      <c r="AB29" s="9"/>
      <c r="AC29" s="9"/>
      <c r="AE29" s="27"/>
      <c r="AF29" s="27"/>
      <c r="AI29" s="27"/>
      <c r="AJ29" s="27"/>
      <c r="AK29" s="27"/>
    </row>
    <row r="30" spans="1:37" ht="15">
      <c r="A30" s="19" t="s">
        <v>69</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69</v>
      </c>
      <c r="P30" s="20">
        <v>7286.0680000000002</v>
      </c>
      <c r="Q30" s="20">
        <v>7597.6509999999998</v>
      </c>
      <c r="R30" s="20">
        <v>7489.6289999999999</v>
      </c>
      <c r="S30" s="21">
        <v>6604.1360000000004</v>
      </c>
      <c r="T30" s="7"/>
      <c r="U30" s="19" t="s">
        <v>69</v>
      </c>
      <c r="V30" s="20">
        <v>7472.567</v>
      </c>
      <c r="W30" s="21">
        <v>7092.7120000000004</v>
      </c>
      <c r="X30" s="7"/>
      <c r="Y30" s="19" t="s">
        <v>69</v>
      </c>
      <c r="Z30" s="32">
        <v>7287.0119999999997</v>
      </c>
      <c r="AA30" s="27"/>
      <c r="AB30" s="9"/>
      <c r="AC30" s="9"/>
      <c r="AE30" s="27"/>
      <c r="AF30" s="27"/>
      <c r="AI30" s="27"/>
      <c r="AJ30" s="27"/>
      <c r="AK30" s="27"/>
    </row>
    <row r="31" spans="1:37" ht="15.75" thickBot="1">
      <c r="A31" s="14" t="s">
        <v>165</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165</v>
      </c>
      <c r="P31" s="15">
        <v>7689.5330000000004</v>
      </c>
      <c r="Q31" s="15">
        <v>7910.9639999999999</v>
      </c>
      <c r="R31" s="15">
        <v>7820.2250000000004</v>
      </c>
      <c r="S31" s="17">
        <v>7584.9589999999998</v>
      </c>
      <c r="T31" s="7"/>
      <c r="U31" s="14" t="s">
        <v>165</v>
      </c>
      <c r="V31" s="15">
        <v>7816.9279999999999</v>
      </c>
      <c r="W31" s="17">
        <v>7704.9870000000001</v>
      </c>
      <c r="X31" s="7"/>
      <c r="Y31" s="14" t="s">
        <v>165</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138</v>
      </c>
      <c r="M33" s="7"/>
      <c r="N33" s="7"/>
      <c r="O33" s="6">
        <v>2006</v>
      </c>
      <c r="P33" s="1547" t="s">
        <v>139</v>
      </c>
      <c r="Q33" s="1547"/>
      <c r="R33" s="1547"/>
      <c r="S33" s="1547"/>
      <c r="T33" s="7"/>
      <c r="U33" s="6">
        <v>2006</v>
      </c>
      <c r="V33" s="1547" t="s">
        <v>140</v>
      </c>
      <c r="W33" s="1547"/>
      <c r="X33" s="7"/>
      <c r="Y33" s="6">
        <v>2006</v>
      </c>
      <c r="Z33" s="7"/>
      <c r="AA33" s="27"/>
      <c r="AB33" s="9"/>
      <c r="AC33" s="9"/>
      <c r="AE33" s="27"/>
      <c r="AF33" s="27"/>
      <c r="AI33" s="27"/>
      <c r="AJ33" s="27"/>
      <c r="AK33" s="27"/>
    </row>
    <row r="34" spans="1:37" ht="12.75" customHeight="1" thickBot="1">
      <c r="A34" s="10"/>
      <c r="B34" s="11" t="s">
        <v>142</v>
      </c>
      <c r="C34" s="11" t="s">
        <v>143</v>
      </c>
      <c r="D34" s="11" t="s">
        <v>144</v>
      </c>
      <c r="E34" s="11" t="s">
        <v>145</v>
      </c>
      <c r="F34" s="11" t="s">
        <v>146</v>
      </c>
      <c r="G34" s="11" t="s">
        <v>147</v>
      </c>
      <c r="H34" s="11" t="s">
        <v>148</v>
      </c>
      <c r="I34" s="11" t="s">
        <v>149</v>
      </c>
      <c r="J34" s="11" t="s">
        <v>150</v>
      </c>
      <c r="K34" s="11" t="s">
        <v>151</v>
      </c>
      <c r="L34" s="11" t="s">
        <v>152</v>
      </c>
      <c r="M34" s="12" t="s">
        <v>153</v>
      </c>
      <c r="N34" s="7"/>
      <c r="O34" s="10"/>
      <c r="P34" s="11" t="s">
        <v>154</v>
      </c>
      <c r="Q34" s="11" t="s">
        <v>155</v>
      </c>
      <c r="R34" s="11" t="s">
        <v>156</v>
      </c>
      <c r="S34" s="12" t="s">
        <v>157</v>
      </c>
      <c r="T34" s="7"/>
      <c r="U34" s="10"/>
      <c r="V34" s="11" t="s">
        <v>158</v>
      </c>
      <c r="W34" s="12" t="s">
        <v>159</v>
      </c>
      <c r="X34" s="7"/>
      <c r="Y34" s="10"/>
      <c r="Z34" s="13" t="s">
        <v>160</v>
      </c>
      <c r="AA34" s="27"/>
      <c r="AB34" s="9"/>
      <c r="AC34" s="9"/>
      <c r="AE34" s="27"/>
      <c r="AF34" s="27"/>
      <c r="AI34" s="27"/>
      <c r="AJ34" s="27"/>
      <c r="AK34" s="27"/>
    </row>
    <row r="35" spans="1:37" ht="12.75" customHeight="1" thickBot="1">
      <c r="A35" s="25" t="s">
        <v>161</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161</v>
      </c>
      <c r="P35" s="15">
        <v>8206.1</v>
      </c>
      <c r="Q35" s="15">
        <v>8527.4</v>
      </c>
      <c r="R35" s="15">
        <v>8392.7000000000007</v>
      </c>
      <c r="S35" s="17">
        <v>8121.2</v>
      </c>
      <c r="T35" s="7"/>
      <c r="U35" s="14" t="s">
        <v>161</v>
      </c>
      <c r="V35" s="15">
        <v>8369.7999999999993</v>
      </c>
      <c r="W35" s="17">
        <v>8256.9</v>
      </c>
      <c r="X35" s="7"/>
      <c r="Y35" s="14" t="s">
        <v>161</v>
      </c>
      <c r="Z35" s="29">
        <v>8316.9359999999997</v>
      </c>
      <c r="AA35" s="27"/>
      <c r="AB35" s="9"/>
      <c r="AC35" s="9"/>
      <c r="AE35" s="27"/>
      <c r="AF35" s="27"/>
      <c r="AI35" s="27"/>
      <c r="AJ35" s="27"/>
      <c r="AK35" s="27"/>
    </row>
    <row r="36" spans="1:37" ht="15">
      <c r="A36" s="19" t="s">
        <v>162</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162</v>
      </c>
      <c r="P36" s="20">
        <v>9318.6010000000006</v>
      </c>
      <c r="Q36" s="20">
        <v>9563.7929999999997</v>
      </c>
      <c r="R36" s="20">
        <v>9383.7450000000008</v>
      </c>
      <c r="S36" s="21">
        <v>9165.3009999999995</v>
      </c>
      <c r="T36" s="7"/>
      <c r="U36" s="19" t="s">
        <v>162</v>
      </c>
      <c r="V36" s="20">
        <v>9445.6299999999992</v>
      </c>
      <c r="W36" s="21">
        <v>9277.3549999999996</v>
      </c>
      <c r="X36" s="7"/>
      <c r="Y36" s="19" t="s">
        <v>162</v>
      </c>
      <c r="Z36" s="31">
        <v>9366.3709999999992</v>
      </c>
      <c r="AA36" s="27"/>
      <c r="AB36" s="9"/>
      <c r="AC36" s="9"/>
      <c r="AE36" s="27"/>
      <c r="AF36" s="27"/>
      <c r="AI36" s="27"/>
      <c r="AJ36" s="27"/>
      <c r="AK36" s="27"/>
    </row>
    <row r="37" spans="1:37" ht="15">
      <c r="A37" s="19" t="s">
        <v>163</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163</v>
      </c>
      <c r="P37" s="20">
        <v>9140.8739999999998</v>
      </c>
      <c r="Q37" s="20">
        <v>9496.5499999999993</v>
      </c>
      <c r="R37" s="20">
        <v>9475.1759999999995</v>
      </c>
      <c r="S37" s="21">
        <v>9200.3580000000002</v>
      </c>
      <c r="T37" s="7"/>
      <c r="U37" s="19" t="s">
        <v>163</v>
      </c>
      <c r="V37" s="20">
        <v>9368.2420000000002</v>
      </c>
      <c r="W37" s="21">
        <v>9341.1450000000004</v>
      </c>
      <c r="X37" s="7"/>
      <c r="Y37" s="19" t="s">
        <v>163</v>
      </c>
      <c r="Z37" s="32">
        <v>9354.9879999999994</v>
      </c>
      <c r="AA37" s="27"/>
      <c r="AB37" s="9"/>
      <c r="AC37" s="9"/>
      <c r="AE37" s="27"/>
      <c r="AF37" s="27"/>
      <c r="AI37" s="27"/>
      <c r="AJ37" s="27"/>
      <c r="AK37" s="27"/>
    </row>
    <row r="38" spans="1:37" ht="15">
      <c r="A38" s="19" t="s">
        <v>164</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164</v>
      </c>
      <c r="P38" s="20">
        <v>6838.3789999999999</v>
      </c>
      <c r="Q38" s="20">
        <v>7944.933</v>
      </c>
      <c r="R38" s="20">
        <v>7446.5559999999996</v>
      </c>
      <c r="S38" s="21">
        <v>7585.8919999999998</v>
      </c>
      <c r="T38" s="7"/>
      <c r="U38" s="19" t="s">
        <v>164</v>
      </c>
      <c r="V38" s="20">
        <v>7110.4449999999997</v>
      </c>
      <c r="W38" s="21">
        <v>7554.1469999999999</v>
      </c>
      <c r="X38" s="7"/>
      <c r="Y38" s="19" t="s">
        <v>164</v>
      </c>
      <c r="Z38" s="32">
        <v>7365.4369999999999</v>
      </c>
      <c r="AA38" s="27"/>
      <c r="AB38" s="9"/>
      <c r="AC38" s="9"/>
      <c r="AE38" s="27"/>
      <c r="AF38" s="27"/>
      <c r="AI38" s="27"/>
      <c r="AJ38" s="27"/>
      <c r="AK38" s="27"/>
    </row>
    <row r="39" spans="1:37" ht="15">
      <c r="A39" s="19" t="s">
        <v>69</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69</v>
      </c>
      <c r="P39" s="20">
        <v>7087.5280000000002</v>
      </c>
      <c r="Q39" s="20">
        <v>7432.6040000000003</v>
      </c>
      <c r="R39" s="20">
        <v>7254.61</v>
      </c>
      <c r="S39" s="21">
        <v>6993.99</v>
      </c>
      <c r="T39" s="7"/>
      <c r="U39" s="19" t="s">
        <v>69</v>
      </c>
      <c r="V39" s="20">
        <v>7257.67</v>
      </c>
      <c r="W39" s="21">
        <v>7121.8339999999998</v>
      </c>
      <c r="X39" s="7"/>
      <c r="Y39" s="19" t="s">
        <v>69</v>
      </c>
      <c r="Z39" s="32">
        <v>7195.6329999999998</v>
      </c>
      <c r="AA39" s="27"/>
      <c r="AB39" s="9"/>
      <c r="AC39" s="9"/>
      <c r="AE39" s="27"/>
      <c r="AF39" s="27"/>
      <c r="AI39" s="27"/>
      <c r="AJ39" s="27"/>
      <c r="AK39" s="27"/>
    </row>
    <row r="40" spans="1:37" ht="15.75" thickBot="1">
      <c r="A40" s="14" t="s">
        <v>165</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165</v>
      </c>
      <c r="P40" s="15">
        <v>7866.26</v>
      </c>
      <c r="Q40" s="15">
        <v>8044.9210000000003</v>
      </c>
      <c r="R40" s="15">
        <v>8008.317</v>
      </c>
      <c r="S40" s="17">
        <v>7835.326</v>
      </c>
      <c r="T40" s="7"/>
      <c r="U40" s="14" t="s">
        <v>165</v>
      </c>
      <c r="V40" s="15">
        <v>7958.9030000000002</v>
      </c>
      <c r="W40" s="17">
        <v>7918.7650000000003</v>
      </c>
      <c r="X40" s="7"/>
      <c r="Y40" s="14" t="s">
        <v>165</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138</v>
      </c>
      <c r="M42" s="7"/>
      <c r="N42" s="7"/>
      <c r="O42" s="6">
        <v>2007</v>
      </c>
      <c r="P42" s="1547" t="s">
        <v>139</v>
      </c>
      <c r="Q42" s="1547"/>
      <c r="R42" s="1547"/>
      <c r="S42" s="1547"/>
      <c r="T42" s="7"/>
      <c r="U42" s="6">
        <v>2007</v>
      </c>
      <c r="V42" s="1547" t="s">
        <v>140</v>
      </c>
      <c r="W42" s="1547"/>
      <c r="X42" s="7"/>
      <c r="Y42" s="6">
        <v>2007</v>
      </c>
      <c r="Z42" s="7"/>
      <c r="AA42" s="27"/>
      <c r="AB42" s="9"/>
      <c r="AC42" s="9"/>
      <c r="AE42" s="27"/>
      <c r="AF42" s="27"/>
      <c r="AI42" s="27"/>
      <c r="AJ42" s="27"/>
      <c r="AK42" s="27"/>
    </row>
    <row r="43" spans="1:37" ht="15.75" thickBot="1">
      <c r="A43" s="10"/>
      <c r="B43" s="11" t="s">
        <v>142</v>
      </c>
      <c r="C43" s="11" t="s">
        <v>143</v>
      </c>
      <c r="D43" s="11" t="s">
        <v>144</v>
      </c>
      <c r="E43" s="11" t="s">
        <v>145</v>
      </c>
      <c r="F43" s="11" t="s">
        <v>146</v>
      </c>
      <c r="G43" s="11" t="s">
        <v>147</v>
      </c>
      <c r="H43" s="11" t="s">
        <v>148</v>
      </c>
      <c r="I43" s="11" t="s">
        <v>149</v>
      </c>
      <c r="J43" s="11" t="s">
        <v>150</v>
      </c>
      <c r="K43" s="11" t="s">
        <v>151</v>
      </c>
      <c r="L43" s="11" t="s">
        <v>152</v>
      </c>
      <c r="M43" s="12" t="s">
        <v>153</v>
      </c>
      <c r="N43" s="7"/>
      <c r="O43" s="10"/>
      <c r="P43" s="11" t="s">
        <v>154</v>
      </c>
      <c r="Q43" s="11" t="s">
        <v>155</v>
      </c>
      <c r="R43" s="11" t="s">
        <v>156</v>
      </c>
      <c r="S43" s="12" t="s">
        <v>157</v>
      </c>
      <c r="T43" s="7"/>
      <c r="U43" s="10"/>
      <c r="V43" s="11" t="s">
        <v>158</v>
      </c>
      <c r="W43" s="12" t="s">
        <v>159</v>
      </c>
      <c r="X43" s="7"/>
      <c r="Y43" s="10"/>
      <c r="Z43" s="13" t="s">
        <v>160</v>
      </c>
      <c r="AA43" s="27"/>
      <c r="AB43" s="9"/>
      <c r="AC43" s="9"/>
      <c r="AE43" s="27"/>
      <c r="AF43" s="27"/>
      <c r="AI43" s="27"/>
      <c r="AJ43" s="27"/>
      <c r="AK43" s="27"/>
    </row>
    <row r="44" spans="1:37" ht="15.75" thickBot="1">
      <c r="A44" s="25" t="s">
        <v>161</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161</v>
      </c>
      <c r="P44" s="15">
        <v>8381.69</v>
      </c>
      <c r="Q44" s="15">
        <v>8029.51</v>
      </c>
      <c r="R44" s="15">
        <v>8063.45</v>
      </c>
      <c r="S44" s="17">
        <v>7761.8850000000002</v>
      </c>
      <c r="T44" s="7"/>
      <c r="U44" s="14" t="s">
        <v>161</v>
      </c>
      <c r="V44" s="15">
        <v>8203.5300000000007</v>
      </c>
      <c r="W44" s="17">
        <v>7910.0129999999999</v>
      </c>
      <c r="X44" s="7"/>
      <c r="Y44" s="14" t="s">
        <v>161</v>
      </c>
      <c r="Z44" s="18">
        <v>8051.7579999999998</v>
      </c>
      <c r="AA44" s="27"/>
      <c r="AB44" s="9"/>
      <c r="AC44" s="9"/>
      <c r="AE44" s="27"/>
      <c r="AF44" s="27"/>
      <c r="AI44" s="27"/>
      <c r="AJ44" s="27"/>
      <c r="AK44" s="27"/>
    </row>
    <row r="45" spans="1:37" ht="15">
      <c r="A45" s="19" t="s">
        <v>162</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162</v>
      </c>
      <c r="P45" s="20">
        <v>9288.7070000000003</v>
      </c>
      <c r="Q45" s="20">
        <v>8870.2569999999996</v>
      </c>
      <c r="R45" s="20">
        <v>8793.7739999999994</v>
      </c>
      <c r="S45" s="21">
        <v>8567.6569999999992</v>
      </c>
      <c r="T45" s="7"/>
      <c r="U45" s="19" t="s">
        <v>162</v>
      </c>
      <c r="V45" s="20">
        <v>9086.6129999999994</v>
      </c>
      <c r="W45" s="21">
        <v>8680.4789999999994</v>
      </c>
      <c r="X45" s="7"/>
      <c r="Y45" s="19" t="s">
        <v>162</v>
      </c>
      <c r="Z45" s="22">
        <v>8881.634</v>
      </c>
      <c r="AA45" s="27"/>
      <c r="AB45" s="9"/>
      <c r="AC45" s="9"/>
      <c r="AE45" s="27"/>
      <c r="AF45" s="27"/>
      <c r="AI45" s="27"/>
      <c r="AJ45" s="27"/>
      <c r="AK45" s="27"/>
    </row>
    <row r="46" spans="1:37" ht="15">
      <c r="A46" s="19" t="s">
        <v>163</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163</v>
      </c>
      <c r="P46" s="20">
        <v>9255.1720000000005</v>
      </c>
      <c r="Q46" s="20">
        <v>8827.6630000000005</v>
      </c>
      <c r="R46" s="20">
        <v>8873.5319999999992</v>
      </c>
      <c r="S46" s="21">
        <v>8468.1129999999994</v>
      </c>
      <c r="T46" s="7"/>
      <c r="U46" s="19" t="s">
        <v>163</v>
      </c>
      <c r="V46" s="20">
        <v>9027.6849999999995</v>
      </c>
      <c r="W46" s="21">
        <v>8705.9120000000003</v>
      </c>
      <c r="X46" s="7"/>
      <c r="Y46" s="19" t="s">
        <v>163</v>
      </c>
      <c r="Z46" s="23">
        <v>8865.4930000000004</v>
      </c>
      <c r="AA46" s="27"/>
      <c r="AB46" s="9"/>
      <c r="AC46" s="9"/>
      <c r="AE46" s="27"/>
      <c r="AF46" s="27"/>
      <c r="AI46" s="27"/>
      <c r="AJ46" s="27"/>
      <c r="AK46" s="27"/>
    </row>
    <row r="47" spans="1:37" ht="15">
      <c r="A47" s="19" t="s">
        <v>164</v>
      </c>
      <c r="B47" s="20"/>
      <c r="C47" s="20"/>
      <c r="D47" s="20">
        <v>7924.902</v>
      </c>
      <c r="E47" s="20">
        <v>8900.1</v>
      </c>
      <c r="F47" s="20">
        <v>7734.7860000000001</v>
      </c>
      <c r="G47" s="20">
        <v>6769.28</v>
      </c>
      <c r="H47" s="20"/>
      <c r="I47" s="20">
        <v>7315</v>
      </c>
      <c r="J47" s="36">
        <v>8061.22</v>
      </c>
      <c r="K47" s="20">
        <v>7595</v>
      </c>
      <c r="L47" s="20">
        <v>8331.7090000000007</v>
      </c>
      <c r="M47" s="21">
        <v>6490</v>
      </c>
      <c r="N47" s="39"/>
      <c r="O47" s="19" t="s">
        <v>164</v>
      </c>
      <c r="P47" s="20">
        <v>7924.902</v>
      </c>
      <c r="Q47" s="20">
        <v>7534.2439999999997</v>
      </c>
      <c r="R47" s="20">
        <v>7554.0029999999997</v>
      </c>
      <c r="S47" s="21">
        <v>7363.8029999999999</v>
      </c>
      <c r="T47" s="7"/>
      <c r="U47" s="19" t="s">
        <v>164</v>
      </c>
      <c r="V47" s="20">
        <v>7567.1090000000004</v>
      </c>
      <c r="W47" s="21">
        <v>7427.6570000000002</v>
      </c>
      <c r="X47" s="7"/>
      <c r="Y47" s="19" t="s">
        <v>164</v>
      </c>
      <c r="Z47" s="23">
        <v>7545.259</v>
      </c>
      <c r="AA47" s="27"/>
      <c r="AB47" s="9"/>
      <c r="AC47" s="9"/>
      <c r="AE47" s="27"/>
      <c r="AF47" s="27"/>
      <c r="AI47" s="27"/>
      <c r="AJ47" s="27"/>
      <c r="AK47" s="27"/>
    </row>
    <row r="48" spans="1:37" ht="15">
      <c r="A48" s="19" t="s">
        <v>69</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69</v>
      </c>
      <c r="P48" s="20">
        <v>7213.393</v>
      </c>
      <c r="Q48" s="20">
        <v>7132.7960000000003</v>
      </c>
      <c r="R48" s="20">
        <v>7255.4679999999998</v>
      </c>
      <c r="S48" s="21">
        <v>6861.848</v>
      </c>
      <c r="T48" s="7"/>
      <c r="U48" s="19" t="s">
        <v>69</v>
      </c>
      <c r="V48" s="20">
        <v>7169.8860000000004</v>
      </c>
      <c r="W48" s="21">
        <v>7052.7560000000003</v>
      </c>
      <c r="X48" s="7"/>
      <c r="Y48" s="19" t="s">
        <v>69</v>
      </c>
      <c r="Z48" s="23">
        <v>7107.0889999999999</v>
      </c>
      <c r="AA48" s="27"/>
      <c r="AB48" s="9"/>
      <c r="AC48" s="9"/>
      <c r="AE48" s="27"/>
      <c r="AF48" s="27"/>
      <c r="AI48" s="27"/>
      <c r="AJ48" s="27"/>
      <c r="AK48" s="27"/>
    </row>
    <row r="49" spans="1:37" ht="15.75" thickBot="1">
      <c r="A49" s="14" t="s">
        <v>165</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165</v>
      </c>
      <c r="P49" s="15">
        <v>7920.8</v>
      </c>
      <c r="Q49" s="15">
        <v>7701.4250000000002</v>
      </c>
      <c r="R49" s="15">
        <v>7796.5860000000002</v>
      </c>
      <c r="S49" s="17">
        <v>7645.5820000000003</v>
      </c>
      <c r="T49" s="7"/>
      <c r="U49" s="14" t="s">
        <v>165</v>
      </c>
      <c r="V49" s="15">
        <v>7811.8819999999996</v>
      </c>
      <c r="W49" s="17">
        <v>7717.9570000000003</v>
      </c>
      <c r="X49" s="7"/>
      <c r="Y49" s="14" t="s">
        <v>165</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138</v>
      </c>
      <c r="M51" s="7"/>
      <c r="N51" s="40"/>
      <c r="O51" s="6">
        <v>2008</v>
      </c>
      <c r="P51" s="1547" t="s">
        <v>139</v>
      </c>
      <c r="Q51" s="1547"/>
      <c r="R51" s="1547"/>
      <c r="S51" s="1547"/>
      <c r="T51" s="7"/>
      <c r="U51" s="6">
        <v>2008</v>
      </c>
      <c r="V51" s="1547" t="s">
        <v>140</v>
      </c>
      <c r="W51" s="1547"/>
      <c r="X51" s="7"/>
      <c r="Y51" s="6">
        <v>2008</v>
      </c>
      <c r="Z51" s="7"/>
      <c r="AA51" s="27"/>
      <c r="AB51" s="9"/>
      <c r="AC51" s="9"/>
      <c r="AE51" s="27"/>
      <c r="AF51" s="27"/>
      <c r="AI51" s="27"/>
      <c r="AJ51" s="27"/>
      <c r="AK51" s="27"/>
    </row>
    <row r="52" spans="1:37" ht="15.75" thickBot="1">
      <c r="A52" s="10"/>
      <c r="B52" s="11" t="s">
        <v>142</v>
      </c>
      <c r="C52" s="11" t="s">
        <v>143</v>
      </c>
      <c r="D52" s="11" t="s">
        <v>144</v>
      </c>
      <c r="E52" s="11" t="s">
        <v>145</v>
      </c>
      <c r="F52" s="11" t="s">
        <v>146</v>
      </c>
      <c r="G52" s="11" t="s">
        <v>147</v>
      </c>
      <c r="H52" s="11" t="s">
        <v>148</v>
      </c>
      <c r="I52" s="11" t="s">
        <v>149</v>
      </c>
      <c r="J52" s="11" t="s">
        <v>150</v>
      </c>
      <c r="K52" s="11" t="s">
        <v>151</v>
      </c>
      <c r="L52" s="11" t="s">
        <v>152</v>
      </c>
      <c r="M52" s="12" t="s">
        <v>153</v>
      </c>
      <c r="N52" s="40"/>
      <c r="O52" s="10"/>
      <c r="P52" s="11" t="s">
        <v>154</v>
      </c>
      <c r="Q52" s="11" t="s">
        <v>155</v>
      </c>
      <c r="R52" s="11" t="s">
        <v>156</v>
      </c>
      <c r="S52" s="12" t="s">
        <v>157</v>
      </c>
      <c r="T52" s="7"/>
      <c r="U52" s="10"/>
      <c r="V52" s="11" t="s">
        <v>158</v>
      </c>
      <c r="W52" s="12" t="s">
        <v>159</v>
      </c>
      <c r="X52" s="7"/>
      <c r="Y52" s="10"/>
      <c r="Z52" s="13" t="s">
        <v>160</v>
      </c>
      <c r="AA52" s="27"/>
      <c r="AB52" s="9"/>
      <c r="AC52" s="9"/>
      <c r="AD52" s="43"/>
      <c r="AE52" s="27"/>
      <c r="AF52" s="27"/>
      <c r="AI52" s="27"/>
      <c r="AJ52" s="27"/>
      <c r="AK52" s="27"/>
    </row>
    <row r="53" spans="1:37" ht="15.75" thickBot="1">
      <c r="A53" s="25" t="s">
        <v>161</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161</v>
      </c>
      <c r="P53" s="15">
        <v>8196.09</v>
      </c>
      <c r="Q53" s="15">
        <v>8299.3799999999992</v>
      </c>
      <c r="R53" s="15">
        <v>8147.9</v>
      </c>
      <c r="S53" s="17">
        <v>8269.1</v>
      </c>
      <c r="T53" s="7"/>
      <c r="U53" s="14" t="s">
        <v>161</v>
      </c>
      <c r="V53" s="15">
        <v>8250.0499999999993</v>
      </c>
      <c r="W53" s="17">
        <v>8212.5</v>
      </c>
      <c r="X53" s="7"/>
      <c r="Y53" s="14" t="s">
        <v>161</v>
      </c>
      <c r="Z53" s="18">
        <v>8231.74</v>
      </c>
      <c r="AA53" s="27"/>
      <c r="AB53" s="9"/>
      <c r="AC53" s="9"/>
      <c r="AD53" s="43"/>
      <c r="AE53" s="27"/>
      <c r="AF53" s="27"/>
      <c r="AI53" s="27"/>
      <c r="AJ53" s="27"/>
      <c r="AK53" s="27"/>
    </row>
    <row r="54" spans="1:37" ht="15">
      <c r="A54" s="19" t="s">
        <v>162</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162</v>
      </c>
      <c r="P54" s="20">
        <v>8919.33</v>
      </c>
      <c r="Q54" s="20">
        <v>8923.8700000000008</v>
      </c>
      <c r="R54" s="20">
        <v>8886.5360000000001</v>
      </c>
      <c r="S54" s="21">
        <v>9164.2129999999997</v>
      </c>
      <c r="T54" s="7"/>
      <c r="U54" s="19" t="s">
        <v>162</v>
      </c>
      <c r="V54" s="20">
        <v>8921.6650000000009</v>
      </c>
      <c r="W54" s="21">
        <v>9035.5820000000003</v>
      </c>
      <c r="X54" s="7"/>
      <c r="Y54" s="19" t="s">
        <v>162</v>
      </c>
      <c r="Z54" s="22">
        <v>8974.9009999999998</v>
      </c>
      <c r="AA54" s="27"/>
      <c r="AB54" s="9"/>
      <c r="AC54" s="9"/>
      <c r="AD54" s="43"/>
      <c r="AE54" s="27"/>
      <c r="AF54" s="27"/>
      <c r="AI54" s="27"/>
      <c r="AJ54" s="27"/>
      <c r="AK54" s="27"/>
    </row>
    <row r="55" spans="1:37" ht="15">
      <c r="A55" s="19" t="s">
        <v>163</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163</v>
      </c>
      <c r="P55" s="20">
        <v>8807.9699999999993</v>
      </c>
      <c r="Q55" s="20">
        <v>8962.6229999999996</v>
      </c>
      <c r="R55" s="20">
        <v>9054.0529999999999</v>
      </c>
      <c r="S55" s="21">
        <v>9150.9590000000007</v>
      </c>
      <c r="T55" s="7"/>
      <c r="U55" s="19" t="s">
        <v>163</v>
      </c>
      <c r="V55" s="20">
        <v>8893.0709999999999</v>
      </c>
      <c r="W55" s="21">
        <v>9091.5149999999994</v>
      </c>
      <c r="X55" s="7"/>
      <c r="Y55" s="19" t="s">
        <v>163</v>
      </c>
      <c r="Z55" s="23">
        <v>8992.7029999999995</v>
      </c>
      <c r="AA55" s="27"/>
      <c r="AB55" s="9"/>
      <c r="AC55" s="9"/>
      <c r="AD55" s="43"/>
      <c r="AE55" s="27"/>
      <c r="AF55" s="27"/>
      <c r="AI55" s="27"/>
      <c r="AJ55" s="27"/>
      <c r="AK55" s="27"/>
    </row>
    <row r="56" spans="1:37" ht="15">
      <c r="A56" s="19" t="s">
        <v>164</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164</v>
      </c>
      <c r="P56" s="20">
        <v>7675.18</v>
      </c>
      <c r="Q56" s="20">
        <v>6953.2830000000004</v>
      </c>
      <c r="R56" s="20">
        <v>7909.07</v>
      </c>
      <c r="S56" s="21">
        <v>7772.9669999999996</v>
      </c>
      <c r="T56" s="7"/>
      <c r="U56" s="19" t="s">
        <v>164</v>
      </c>
      <c r="V56" s="20">
        <v>7486.4110000000001</v>
      </c>
      <c r="W56" s="21">
        <v>7866.26</v>
      </c>
      <c r="X56" s="7"/>
      <c r="Y56" s="19" t="s">
        <v>164</v>
      </c>
      <c r="Z56" s="23">
        <v>7599.1949999999997</v>
      </c>
      <c r="AA56" s="27"/>
      <c r="AB56" s="9"/>
      <c r="AC56" s="9"/>
      <c r="AD56" s="43"/>
      <c r="AE56" s="27"/>
      <c r="AF56" s="27"/>
      <c r="AI56" s="27"/>
      <c r="AJ56" s="27"/>
      <c r="AK56" s="27"/>
    </row>
    <row r="57" spans="1:37" ht="15">
      <c r="A57" s="19" t="s">
        <v>69</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69</v>
      </c>
      <c r="P57" s="20">
        <v>7132.05</v>
      </c>
      <c r="Q57" s="20">
        <v>7459.0479999999998</v>
      </c>
      <c r="R57" s="20">
        <v>7279.085</v>
      </c>
      <c r="S57" s="21">
        <v>7189.6670000000004</v>
      </c>
      <c r="T57" s="7"/>
      <c r="U57" s="19" t="s">
        <v>69</v>
      </c>
      <c r="V57" s="20">
        <v>7305.5460000000003</v>
      </c>
      <c r="W57" s="21">
        <v>7231.9449999999997</v>
      </c>
      <c r="X57" s="7"/>
      <c r="Y57" s="19" t="s">
        <v>69</v>
      </c>
      <c r="Z57" s="23">
        <v>7267.7269999999999</v>
      </c>
      <c r="AA57" s="27"/>
      <c r="AB57" s="9"/>
      <c r="AC57" s="9"/>
      <c r="AD57" s="43"/>
      <c r="AE57" s="27"/>
      <c r="AF57" s="27"/>
      <c r="AI57" s="27"/>
      <c r="AJ57" s="27"/>
      <c r="AK57" s="27"/>
    </row>
    <row r="58" spans="1:37" ht="15.75" thickBot="1">
      <c r="A58" s="14" t="s">
        <v>165</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165</v>
      </c>
      <c r="P58" s="15">
        <v>7911.28</v>
      </c>
      <c r="Q58" s="15">
        <v>8009.1530000000002</v>
      </c>
      <c r="R58" s="15">
        <v>7889.34</v>
      </c>
      <c r="S58" s="17">
        <v>7973.6850000000004</v>
      </c>
      <c r="T58" s="7"/>
      <c r="U58" s="14" t="s">
        <v>165</v>
      </c>
      <c r="V58" s="15">
        <v>7963.2809999999999</v>
      </c>
      <c r="W58" s="17">
        <v>7935.1210000000001</v>
      </c>
      <c r="X58" s="7"/>
      <c r="Y58" s="14" t="s">
        <v>165</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138</v>
      </c>
      <c r="M60" s="7"/>
      <c r="N60" s="40"/>
      <c r="O60" s="6">
        <v>2009</v>
      </c>
      <c r="P60" s="1547" t="s">
        <v>139</v>
      </c>
      <c r="Q60" s="1547"/>
      <c r="R60" s="1547"/>
      <c r="S60" s="1547"/>
      <c r="T60" s="7"/>
      <c r="U60" s="6">
        <v>2009</v>
      </c>
      <c r="V60" s="1547" t="s">
        <v>140</v>
      </c>
      <c r="W60" s="1547"/>
      <c r="X60" s="7"/>
      <c r="Y60" s="6">
        <v>2009</v>
      </c>
      <c r="Z60" s="7"/>
      <c r="AA60" s="27"/>
      <c r="AB60" s="9"/>
      <c r="AC60" s="9"/>
      <c r="AD60" s="27"/>
      <c r="AE60" s="27"/>
      <c r="AF60" s="27"/>
      <c r="AI60" s="27"/>
      <c r="AJ60" s="27"/>
      <c r="AK60" s="27"/>
    </row>
    <row r="61" spans="1:37" ht="15.75" thickBot="1">
      <c r="A61" s="10"/>
      <c r="B61" s="11" t="s">
        <v>142</v>
      </c>
      <c r="C61" s="11" t="s">
        <v>143</v>
      </c>
      <c r="D61" s="11" t="s">
        <v>144</v>
      </c>
      <c r="E61" s="11" t="s">
        <v>145</v>
      </c>
      <c r="F61" s="11" t="s">
        <v>146</v>
      </c>
      <c r="G61" s="11" t="s">
        <v>147</v>
      </c>
      <c r="H61" s="11" t="s">
        <v>148</v>
      </c>
      <c r="I61" s="11" t="s">
        <v>149</v>
      </c>
      <c r="J61" s="11" t="s">
        <v>150</v>
      </c>
      <c r="K61" s="11" t="s">
        <v>151</v>
      </c>
      <c r="L61" s="11" t="s">
        <v>152</v>
      </c>
      <c r="M61" s="12" t="s">
        <v>153</v>
      </c>
      <c r="N61" s="40"/>
      <c r="O61" s="10"/>
      <c r="P61" s="11" t="s">
        <v>154</v>
      </c>
      <c r="Q61" s="11" t="s">
        <v>155</v>
      </c>
      <c r="R61" s="11" t="s">
        <v>156</v>
      </c>
      <c r="S61" s="12" t="s">
        <v>157</v>
      </c>
      <c r="T61" s="7"/>
      <c r="U61" s="10"/>
      <c r="V61" s="11" t="s">
        <v>158</v>
      </c>
      <c r="W61" s="12" t="s">
        <v>159</v>
      </c>
      <c r="X61" s="7"/>
      <c r="Y61" s="10"/>
      <c r="Z61" s="13" t="s">
        <v>160</v>
      </c>
      <c r="AA61" s="27"/>
      <c r="AB61" s="9"/>
      <c r="AC61" s="9"/>
      <c r="AD61" s="27"/>
      <c r="AE61" s="27"/>
      <c r="AF61" s="27"/>
      <c r="AI61" s="27"/>
      <c r="AJ61" s="27"/>
      <c r="AK61" s="27"/>
    </row>
    <row r="62" spans="1:37" ht="15.75" thickBot="1">
      <c r="A62" s="25" t="s">
        <v>161</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161</v>
      </c>
      <c r="P62" s="15">
        <v>9296.2800000000007</v>
      </c>
      <c r="Q62" s="15">
        <v>9648.41</v>
      </c>
      <c r="R62" s="15">
        <v>9497.59</v>
      </c>
      <c r="S62" s="17">
        <v>9119.51</v>
      </c>
      <c r="T62" s="7"/>
      <c r="U62" s="14" t="s">
        <v>161</v>
      </c>
      <c r="V62" s="15">
        <v>9483.0300000000007</v>
      </c>
      <c r="W62" s="17">
        <v>9315.18</v>
      </c>
      <c r="X62" s="7"/>
      <c r="Y62" s="14" t="s">
        <v>161</v>
      </c>
      <c r="Z62" s="18">
        <v>9399.41</v>
      </c>
      <c r="AA62" s="27"/>
      <c r="AB62" s="9"/>
      <c r="AC62" s="9"/>
      <c r="AD62" s="27"/>
      <c r="AE62" s="27"/>
      <c r="AF62" s="27"/>
      <c r="AI62" s="27"/>
      <c r="AJ62" s="27"/>
      <c r="AK62" s="27"/>
    </row>
    <row r="63" spans="1:37" ht="15">
      <c r="A63" s="19" t="s">
        <v>162</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162</v>
      </c>
      <c r="P63" s="20">
        <v>10120.120999999999</v>
      </c>
      <c r="Q63" s="20">
        <v>10539.700999999999</v>
      </c>
      <c r="R63" s="20">
        <v>10601.567999999999</v>
      </c>
      <c r="S63" s="21">
        <v>10397.913</v>
      </c>
      <c r="T63" s="7"/>
      <c r="U63" s="19" t="s">
        <v>162</v>
      </c>
      <c r="V63" s="20">
        <v>10331.672</v>
      </c>
      <c r="W63" s="21">
        <v>10504.382</v>
      </c>
      <c r="X63" s="7"/>
      <c r="Y63" s="19" t="s">
        <v>162</v>
      </c>
      <c r="Z63" s="22">
        <v>10413.302</v>
      </c>
      <c r="AA63" s="27"/>
      <c r="AB63" s="9"/>
      <c r="AC63" s="9"/>
      <c r="AD63" s="27"/>
      <c r="AE63" s="27"/>
      <c r="AF63" s="27"/>
      <c r="AI63" s="27"/>
      <c r="AJ63" s="27"/>
      <c r="AK63" s="27"/>
    </row>
    <row r="64" spans="1:37" ht="15">
      <c r="A64" s="19" t="s">
        <v>163</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163</v>
      </c>
      <c r="P64" s="20">
        <v>10329.626</v>
      </c>
      <c r="Q64" s="20">
        <v>10819.612999999999</v>
      </c>
      <c r="R64" s="20">
        <v>10892.304</v>
      </c>
      <c r="S64" s="21">
        <v>10678.39</v>
      </c>
      <c r="T64" s="7"/>
      <c r="U64" s="19" t="s">
        <v>163</v>
      </c>
      <c r="V64" s="20">
        <v>10592.543</v>
      </c>
      <c r="W64" s="21">
        <v>10782.306</v>
      </c>
      <c r="X64" s="7"/>
      <c r="Y64" s="19" t="s">
        <v>163</v>
      </c>
      <c r="Z64" s="23">
        <v>10700.875</v>
      </c>
      <c r="AA64" s="27"/>
      <c r="AB64" s="9"/>
      <c r="AC64" s="9"/>
      <c r="AD64" s="27"/>
      <c r="AE64" s="27"/>
      <c r="AF64" s="27"/>
      <c r="AI64" s="27"/>
      <c r="AJ64" s="27"/>
      <c r="AK64" s="27"/>
    </row>
    <row r="65" spans="1:41" ht="15">
      <c r="A65" s="19" t="s">
        <v>164</v>
      </c>
      <c r="B65" s="20">
        <v>7197</v>
      </c>
      <c r="C65" s="20">
        <v>8510.3250000000007</v>
      </c>
      <c r="D65" s="20"/>
      <c r="E65" s="20"/>
      <c r="F65" s="20">
        <v>8160</v>
      </c>
      <c r="G65" s="20"/>
      <c r="H65" s="20"/>
      <c r="I65" s="20"/>
      <c r="J65" s="36">
        <v>7601</v>
      </c>
      <c r="K65" s="20">
        <v>8630.4529999999995</v>
      </c>
      <c r="L65" s="20">
        <v>8517.34</v>
      </c>
      <c r="M65" s="21"/>
      <c r="N65" s="40"/>
      <c r="O65" s="19" t="s">
        <v>164</v>
      </c>
      <c r="P65" s="20">
        <v>8424.9680000000008</v>
      </c>
      <c r="Q65" s="20">
        <v>8160</v>
      </c>
      <c r="R65" s="20">
        <v>7601</v>
      </c>
      <c r="S65" s="21">
        <v>8617.9449999999997</v>
      </c>
      <c r="T65" s="7"/>
      <c r="U65" s="19" t="s">
        <v>164</v>
      </c>
      <c r="V65" s="20">
        <v>8341.134</v>
      </c>
      <c r="W65" s="21">
        <v>8006.2190000000001</v>
      </c>
      <c r="X65" s="7"/>
      <c r="Y65" s="19" t="s">
        <v>164</v>
      </c>
      <c r="Z65" s="23">
        <v>8291.0840000000007</v>
      </c>
      <c r="AA65" s="27"/>
      <c r="AB65" s="9"/>
      <c r="AC65" s="9"/>
      <c r="AD65" s="27"/>
      <c r="AE65" s="27"/>
      <c r="AF65" s="27"/>
      <c r="AI65" s="27"/>
      <c r="AJ65" s="27"/>
      <c r="AK65" s="27"/>
    </row>
    <row r="66" spans="1:41" ht="15">
      <c r="A66" s="19" t="s">
        <v>69</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69</v>
      </c>
      <c r="P66" s="20">
        <v>8063.9790000000003</v>
      </c>
      <c r="Q66" s="20">
        <v>8514.8850000000002</v>
      </c>
      <c r="R66" s="20">
        <v>8124.2190000000001</v>
      </c>
      <c r="S66" s="21">
        <v>7501.4089999999997</v>
      </c>
      <c r="T66" s="7"/>
      <c r="U66" s="19" t="s">
        <v>69</v>
      </c>
      <c r="V66" s="20">
        <v>8312.0540000000001</v>
      </c>
      <c r="W66" s="21">
        <v>7820.0029999999997</v>
      </c>
      <c r="X66" s="7"/>
      <c r="Y66" s="19" t="s">
        <v>69</v>
      </c>
      <c r="Z66" s="23">
        <v>8051.9030000000002</v>
      </c>
      <c r="AA66" s="27"/>
      <c r="AB66" s="9"/>
      <c r="AC66" s="9"/>
      <c r="AD66" s="27"/>
      <c r="AE66" s="27"/>
      <c r="AF66" s="27"/>
      <c r="AI66" s="27"/>
      <c r="AJ66" s="27"/>
      <c r="AK66" s="27"/>
    </row>
    <row r="67" spans="1:41" ht="15.75" thickBot="1">
      <c r="A67" s="14" t="s">
        <v>165</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165</v>
      </c>
      <c r="P67" s="15">
        <v>8739.8780000000006</v>
      </c>
      <c r="Q67" s="15">
        <v>9135.3809999999994</v>
      </c>
      <c r="R67" s="15">
        <v>9183.9339999999993</v>
      </c>
      <c r="S67" s="17">
        <v>8990.2430000000004</v>
      </c>
      <c r="T67" s="7"/>
      <c r="U67" s="14" t="s">
        <v>165</v>
      </c>
      <c r="V67" s="15">
        <v>8952.7620000000006</v>
      </c>
      <c r="W67" s="17">
        <v>9090.4519999999993</v>
      </c>
      <c r="X67" s="7"/>
      <c r="Y67" s="14" t="s">
        <v>165</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138</v>
      </c>
      <c r="M69" s="7"/>
      <c r="N69" s="40"/>
      <c r="O69" s="6">
        <v>2010</v>
      </c>
      <c r="P69" s="1547" t="s">
        <v>139</v>
      </c>
      <c r="Q69" s="1547"/>
      <c r="R69" s="1547"/>
      <c r="S69" s="1547"/>
      <c r="T69" s="7"/>
      <c r="U69" s="6">
        <v>2010</v>
      </c>
      <c r="V69" s="1547" t="s">
        <v>140</v>
      </c>
      <c r="W69" s="1547"/>
      <c r="X69" s="7"/>
      <c r="Y69" s="6">
        <v>2010</v>
      </c>
      <c r="Z69" s="7"/>
      <c r="AA69" s="27"/>
      <c r="AB69" s="9"/>
      <c r="AC69" s="9"/>
      <c r="AD69" s="27"/>
      <c r="AE69" s="27"/>
      <c r="AF69" s="27"/>
      <c r="AI69" s="27"/>
      <c r="AJ69" s="27"/>
      <c r="AK69" s="27"/>
      <c r="AL69" s="27"/>
      <c r="AM69" s="27"/>
      <c r="AN69" s="27"/>
      <c r="AO69" s="27"/>
    </row>
    <row r="70" spans="1:41" ht="15.75" thickBot="1">
      <c r="A70" s="45"/>
      <c r="B70" s="46" t="s">
        <v>142</v>
      </c>
      <c r="C70" s="46" t="s">
        <v>143</v>
      </c>
      <c r="D70" s="46" t="s">
        <v>144</v>
      </c>
      <c r="E70" s="46" t="s">
        <v>145</v>
      </c>
      <c r="F70" s="46" t="s">
        <v>146</v>
      </c>
      <c r="G70" s="46" t="s">
        <v>147</v>
      </c>
      <c r="H70" s="46" t="s">
        <v>148</v>
      </c>
      <c r="I70" s="46" t="s">
        <v>149</v>
      </c>
      <c r="J70" s="46" t="s">
        <v>150</v>
      </c>
      <c r="K70" s="46" t="s">
        <v>151</v>
      </c>
      <c r="L70" s="46" t="s">
        <v>152</v>
      </c>
      <c r="M70" s="47" t="s">
        <v>153</v>
      </c>
      <c r="N70" s="40"/>
      <c r="O70" s="10"/>
      <c r="P70" s="11" t="s">
        <v>154</v>
      </c>
      <c r="Q70" s="11" t="s">
        <v>155</v>
      </c>
      <c r="R70" s="11" t="s">
        <v>156</v>
      </c>
      <c r="S70" s="12" t="s">
        <v>157</v>
      </c>
      <c r="T70" s="7"/>
      <c r="U70" s="10"/>
      <c r="V70" s="11" t="s">
        <v>158</v>
      </c>
      <c r="W70" s="12" t="s">
        <v>159</v>
      </c>
      <c r="X70" s="7"/>
      <c r="Y70" s="10"/>
      <c r="Z70" s="48" t="s">
        <v>160</v>
      </c>
      <c r="AA70" s="27"/>
      <c r="AB70" s="9"/>
      <c r="AC70" s="9"/>
      <c r="AD70" s="27"/>
      <c r="AE70" s="27"/>
      <c r="AF70" s="27"/>
      <c r="AI70" s="27"/>
      <c r="AJ70" s="27"/>
      <c r="AK70" s="27"/>
      <c r="AL70" s="27"/>
      <c r="AM70" s="27"/>
      <c r="AN70" s="27"/>
      <c r="AO70" s="27"/>
    </row>
    <row r="71" spans="1:41" ht="15.75" thickBot="1">
      <c r="A71" s="49" t="s">
        <v>161</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161</v>
      </c>
      <c r="P71" s="16">
        <v>9354.92</v>
      </c>
      <c r="Q71" s="16">
        <v>8708.4599999999991</v>
      </c>
      <c r="R71" s="16">
        <v>8671.94</v>
      </c>
      <c r="S71" s="26">
        <v>9562.0480000000007</v>
      </c>
      <c r="T71" s="7"/>
      <c r="U71" s="14" t="s">
        <v>161</v>
      </c>
      <c r="V71" s="15">
        <v>9007.6299999999992</v>
      </c>
      <c r="W71" s="17">
        <v>9136.4240000000009</v>
      </c>
      <c r="X71" s="7"/>
      <c r="Y71" s="14" t="s">
        <v>161</v>
      </c>
      <c r="Z71" s="18">
        <v>9074.7279999999992</v>
      </c>
      <c r="AA71" s="54"/>
      <c r="AB71" s="9"/>
      <c r="AC71" s="9"/>
      <c r="AD71" s="27"/>
      <c r="AE71" s="27"/>
      <c r="AF71" s="27"/>
      <c r="AI71" s="27"/>
      <c r="AJ71" s="27"/>
      <c r="AK71" s="27"/>
      <c r="AL71" s="27"/>
      <c r="AM71" s="27"/>
      <c r="AN71" s="27"/>
      <c r="AO71" s="27"/>
    </row>
    <row r="72" spans="1:41" ht="15">
      <c r="A72" s="55" t="s">
        <v>162</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162</v>
      </c>
      <c r="P72" s="75">
        <v>10480.446</v>
      </c>
      <c r="Q72" s="75">
        <v>9332.8070000000007</v>
      </c>
      <c r="R72" s="75">
        <v>9293.8410000000003</v>
      </c>
      <c r="S72" s="75">
        <v>10703.331</v>
      </c>
      <c r="T72" s="7"/>
      <c r="U72" s="59" t="s">
        <v>162</v>
      </c>
      <c r="V72" s="60">
        <v>9849.9439999999995</v>
      </c>
      <c r="W72" s="61">
        <v>10038.436</v>
      </c>
      <c r="X72" s="7"/>
      <c r="Y72" s="59" t="s">
        <v>162</v>
      </c>
      <c r="Z72" s="58">
        <v>9950.1260000000002</v>
      </c>
      <c r="AB72" s="9"/>
      <c r="AC72" s="9"/>
      <c r="AD72" s="27"/>
      <c r="AE72" s="27"/>
      <c r="AF72" s="27"/>
      <c r="AI72" s="27"/>
      <c r="AJ72" s="27"/>
      <c r="AK72" s="27"/>
      <c r="AL72" s="27"/>
      <c r="AM72" s="27"/>
      <c r="AN72" s="27"/>
      <c r="AO72" s="27"/>
    </row>
    <row r="73" spans="1:41" ht="15">
      <c r="A73" s="62" t="s">
        <v>163</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163</v>
      </c>
      <c r="P73" s="63">
        <v>10659.19</v>
      </c>
      <c r="Q73" s="63">
        <v>9437.0759999999991</v>
      </c>
      <c r="R73" s="63">
        <v>9449.7870000000003</v>
      </c>
      <c r="S73" s="63">
        <v>10934.93</v>
      </c>
      <c r="T73" s="7"/>
      <c r="U73" s="19" t="s">
        <v>163</v>
      </c>
      <c r="V73" s="20">
        <v>9861.3310000000001</v>
      </c>
      <c r="W73" s="21">
        <v>10131.093000000001</v>
      </c>
      <c r="X73" s="7"/>
      <c r="Y73" s="19" t="s">
        <v>163</v>
      </c>
      <c r="Z73" s="32">
        <v>10031.679</v>
      </c>
      <c r="AB73" s="9"/>
      <c r="AC73" s="9"/>
      <c r="AD73" s="27"/>
      <c r="AE73" s="27"/>
      <c r="AF73" s="27"/>
      <c r="AI73" s="27"/>
      <c r="AJ73" s="27"/>
      <c r="AK73" s="27"/>
      <c r="AL73" s="27"/>
      <c r="AM73" s="27"/>
      <c r="AN73" s="27"/>
      <c r="AO73" s="27"/>
    </row>
    <row r="74" spans="1:41" ht="15">
      <c r="A74" s="62" t="s">
        <v>164</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164</v>
      </c>
      <c r="P74" s="63">
        <v>9550.9989999999998</v>
      </c>
      <c r="Q74" s="63">
        <v>8410.6730000000007</v>
      </c>
      <c r="R74" s="63">
        <v>8318.6119999999992</v>
      </c>
      <c r="S74" s="63">
        <v>8253.6659999999993</v>
      </c>
      <c r="T74" s="7"/>
      <c r="U74" s="19" t="s">
        <v>164</v>
      </c>
      <c r="V74" s="20">
        <v>8759.7520000000004</v>
      </c>
      <c r="W74" s="21">
        <v>8270.3209999999999</v>
      </c>
      <c r="X74" s="7"/>
      <c r="Y74" s="19" t="s">
        <v>164</v>
      </c>
      <c r="Z74" s="32">
        <v>8459.8729999999996</v>
      </c>
      <c r="AB74" s="9"/>
      <c r="AC74" s="9"/>
      <c r="AD74" s="27"/>
      <c r="AE74" s="27"/>
      <c r="AF74" s="27"/>
      <c r="AI74" s="27"/>
      <c r="AJ74" s="27"/>
      <c r="AK74" s="27"/>
      <c r="AL74" s="27"/>
      <c r="AM74" s="27"/>
      <c r="AN74" s="27"/>
      <c r="AO74" s="27"/>
    </row>
    <row r="75" spans="1:41" ht="15">
      <c r="A75" s="62" t="s">
        <v>69</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69</v>
      </c>
      <c r="P75" s="63">
        <v>7861.1409999999996</v>
      </c>
      <c r="Q75" s="63">
        <v>7789.0619999999999</v>
      </c>
      <c r="R75" s="63">
        <v>7683.9449999999997</v>
      </c>
      <c r="S75" s="63">
        <v>7830.8789999999999</v>
      </c>
      <c r="T75" s="7"/>
      <c r="U75" s="19" t="s">
        <v>69</v>
      </c>
      <c r="V75" s="20">
        <v>7824.2079999999996</v>
      </c>
      <c r="W75" s="21">
        <v>7760.3609999999999</v>
      </c>
      <c r="X75" s="7"/>
      <c r="Y75" s="19" t="s">
        <v>69</v>
      </c>
      <c r="Z75" s="32">
        <v>7792.1589999999997</v>
      </c>
      <c r="AB75" s="9"/>
      <c r="AC75" s="9"/>
      <c r="AD75" s="27"/>
      <c r="AE75" s="27"/>
      <c r="AF75" s="27"/>
      <c r="AI75" s="27"/>
      <c r="AJ75" s="27"/>
      <c r="AK75" s="27"/>
      <c r="AL75" s="27"/>
      <c r="AM75" s="27"/>
      <c r="AN75" s="27"/>
      <c r="AO75" s="27"/>
    </row>
    <row r="76" spans="1:41" ht="15.75" thickBot="1">
      <c r="A76" s="65" t="s">
        <v>165</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165</v>
      </c>
      <c r="P76" s="63">
        <v>9121.7870000000003</v>
      </c>
      <c r="Q76" s="63">
        <v>8450.5249999999996</v>
      </c>
      <c r="R76" s="63">
        <v>8451.7019999999993</v>
      </c>
      <c r="S76" s="63">
        <v>8880.3670000000002</v>
      </c>
      <c r="T76" s="7"/>
      <c r="U76" s="14" t="s">
        <v>165</v>
      </c>
      <c r="V76" s="15">
        <v>8758.4639999999999</v>
      </c>
      <c r="W76" s="17">
        <v>8670.9570000000003</v>
      </c>
      <c r="X76" s="7"/>
      <c r="Y76" s="14" t="s">
        <v>165</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138</v>
      </c>
      <c r="M78" s="7"/>
      <c r="N78" s="40"/>
      <c r="O78" s="6">
        <v>2011</v>
      </c>
      <c r="P78" s="1547" t="s">
        <v>139</v>
      </c>
      <c r="Q78" s="1547"/>
      <c r="R78" s="1547"/>
      <c r="S78" s="1547"/>
      <c r="T78" s="7"/>
      <c r="U78" s="6">
        <v>2011</v>
      </c>
      <c r="V78" s="1547" t="s">
        <v>140</v>
      </c>
      <c r="W78" s="1547"/>
      <c r="X78" s="7"/>
      <c r="Y78" s="6">
        <v>2011</v>
      </c>
      <c r="Z78" s="7"/>
      <c r="AB78" s="9"/>
      <c r="AC78" s="9"/>
      <c r="AD78" s="27"/>
      <c r="AE78" s="27"/>
      <c r="AF78" s="27"/>
      <c r="AI78" s="27"/>
      <c r="AJ78" s="27"/>
      <c r="AK78" s="27"/>
      <c r="AL78" s="27"/>
      <c r="AM78" s="27"/>
      <c r="AN78" s="68"/>
      <c r="AO78" s="27"/>
    </row>
    <row r="79" spans="1:41" ht="15.75" thickBot="1">
      <c r="A79" s="45"/>
      <c r="B79" s="46" t="s">
        <v>142</v>
      </c>
      <c r="C79" s="46" t="s">
        <v>143</v>
      </c>
      <c r="D79" s="46" t="s">
        <v>144</v>
      </c>
      <c r="E79" s="46" t="s">
        <v>145</v>
      </c>
      <c r="F79" s="46" t="s">
        <v>146</v>
      </c>
      <c r="G79" s="46" t="s">
        <v>147</v>
      </c>
      <c r="H79" s="46" t="s">
        <v>148</v>
      </c>
      <c r="I79" s="46" t="s">
        <v>149</v>
      </c>
      <c r="J79" s="46" t="s">
        <v>150</v>
      </c>
      <c r="K79" s="46" t="s">
        <v>151</v>
      </c>
      <c r="L79" s="46" t="s">
        <v>152</v>
      </c>
      <c r="M79" s="47" t="s">
        <v>153</v>
      </c>
      <c r="N79" s="40"/>
      <c r="O79" s="10"/>
      <c r="P79" s="11" t="s">
        <v>154</v>
      </c>
      <c r="Q79" s="11" t="s">
        <v>155</v>
      </c>
      <c r="R79" s="11" t="s">
        <v>156</v>
      </c>
      <c r="S79" s="12" t="s">
        <v>157</v>
      </c>
      <c r="T79" s="7"/>
      <c r="U79" s="10"/>
      <c r="V79" s="11" t="s">
        <v>158</v>
      </c>
      <c r="W79" s="12" t="s">
        <v>159</v>
      </c>
      <c r="X79" s="7"/>
      <c r="Y79" s="10"/>
      <c r="Z79" s="48" t="s">
        <v>160</v>
      </c>
      <c r="AB79" s="9"/>
      <c r="AC79" s="9"/>
      <c r="AD79" s="27"/>
      <c r="AE79" s="27"/>
      <c r="AF79" s="27"/>
      <c r="AI79" s="27"/>
      <c r="AJ79" s="27"/>
      <c r="AK79" s="27"/>
      <c r="AL79" s="27"/>
      <c r="AM79" s="27"/>
      <c r="AN79" s="68"/>
      <c r="AO79" s="27"/>
    </row>
    <row r="80" spans="1:41" ht="15.75" thickBot="1">
      <c r="A80" s="49" t="s">
        <v>161</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161</v>
      </c>
      <c r="P80" s="20">
        <v>10499.366</v>
      </c>
      <c r="Q80" s="20">
        <v>10936.13</v>
      </c>
      <c r="R80" s="60">
        <v>11532.64</v>
      </c>
      <c r="S80" s="61">
        <v>12283.11</v>
      </c>
      <c r="T80" s="7"/>
      <c r="U80" s="14" t="s">
        <v>161</v>
      </c>
      <c r="V80" s="15">
        <v>10704.59</v>
      </c>
      <c r="W80" s="17">
        <v>11926.72</v>
      </c>
      <c r="X80" s="7"/>
      <c r="Y80" s="19" t="s">
        <v>161</v>
      </c>
      <c r="Z80" s="73">
        <v>11321.66</v>
      </c>
      <c r="AA80" s="74"/>
      <c r="AB80" s="9"/>
      <c r="AC80" s="9"/>
      <c r="AD80" s="27"/>
      <c r="AE80" s="27"/>
      <c r="AF80" s="27"/>
      <c r="AI80" s="27"/>
      <c r="AJ80" s="27"/>
      <c r="AK80" s="27"/>
      <c r="AL80" s="27"/>
      <c r="AM80" s="27"/>
      <c r="AN80" s="68"/>
      <c r="AO80" s="27"/>
    </row>
    <row r="81" spans="1:41" ht="15">
      <c r="A81" s="55" t="s">
        <v>162</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162</v>
      </c>
      <c r="P81" s="63">
        <v>11725.120999999999</v>
      </c>
      <c r="Q81" s="63">
        <v>11968.618</v>
      </c>
      <c r="R81" s="64">
        <v>12742.805</v>
      </c>
      <c r="S81" s="63">
        <v>13720.031999999999</v>
      </c>
      <c r="T81" s="7"/>
      <c r="U81" s="59" t="s">
        <v>162</v>
      </c>
      <c r="V81" s="60">
        <v>11837.380999999999</v>
      </c>
      <c r="W81" s="61">
        <v>13238.317999999999</v>
      </c>
      <c r="X81" s="7"/>
      <c r="Y81" s="59" t="s">
        <v>162</v>
      </c>
      <c r="Z81" s="58">
        <v>12494.724</v>
      </c>
      <c r="AA81" s="74"/>
      <c r="AB81" s="9"/>
      <c r="AC81" s="9"/>
      <c r="AD81" s="76"/>
      <c r="AE81" s="76"/>
      <c r="AF81" s="76"/>
      <c r="AI81" s="76"/>
      <c r="AJ81" s="76"/>
      <c r="AK81" s="76"/>
      <c r="AL81" s="76"/>
      <c r="AM81" s="76"/>
      <c r="AN81" s="77"/>
      <c r="AO81" s="27"/>
    </row>
    <row r="82" spans="1:41" ht="15.75" customHeight="1">
      <c r="A82" s="62" t="s">
        <v>163</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163</v>
      </c>
      <c r="P82" s="63">
        <v>11816.867</v>
      </c>
      <c r="Q82" s="63">
        <v>11971.101000000001</v>
      </c>
      <c r="R82" s="64">
        <v>12980.359</v>
      </c>
      <c r="S82" s="63">
        <v>13817.498</v>
      </c>
      <c r="T82" s="7"/>
      <c r="U82" s="19" t="s">
        <v>163</v>
      </c>
      <c r="V82" s="20">
        <v>11883.707</v>
      </c>
      <c r="W82" s="21">
        <v>13553.108</v>
      </c>
      <c r="X82" s="7"/>
      <c r="Y82" s="19" t="s">
        <v>163</v>
      </c>
      <c r="Z82" s="32">
        <v>13052.855</v>
      </c>
      <c r="AA82" s="74"/>
      <c r="AB82" s="9"/>
      <c r="AC82" s="9"/>
      <c r="AD82" s="78"/>
      <c r="AE82" s="78"/>
      <c r="AF82" s="78"/>
      <c r="AI82" s="78"/>
      <c r="AJ82" s="78"/>
      <c r="AK82" s="78"/>
      <c r="AL82" s="78"/>
      <c r="AM82" s="78"/>
      <c r="AN82" s="79"/>
      <c r="AO82" s="27"/>
    </row>
    <row r="83" spans="1:41" ht="15">
      <c r="A83" s="62" t="s">
        <v>164</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164</v>
      </c>
      <c r="P83" s="63">
        <v>8385.3490000000002</v>
      </c>
      <c r="Q83" s="63">
        <v>9498.5409999999993</v>
      </c>
      <c r="R83" s="64">
        <v>10182.108</v>
      </c>
      <c r="S83" s="63">
        <v>10847.27</v>
      </c>
      <c r="T83" s="7"/>
      <c r="U83" s="19" t="s">
        <v>164</v>
      </c>
      <c r="V83" s="20">
        <v>9004.9380000000001</v>
      </c>
      <c r="W83" s="21">
        <v>10772.62</v>
      </c>
      <c r="X83" s="7"/>
      <c r="Y83" s="19" t="s">
        <v>164</v>
      </c>
      <c r="Z83" s="32">
        <v>10166.495000000001</v>
      </c>
      <c r="AA83" s="74"/>
      <c r="AB83" s="9"/>
      <c r="AC83" s="9"/>
      <c r="AD83" s="27"/>
      <c r="AE83" s="27"/>
      <c r="AF83" s="27"/>
      <c r="AI83" s="27"/>
      <c r="AJ83" s="27"/>
      <c r="AK83" s="27"/>
      <c r="AL83" s="27"/>
      <c r="AM83" s="27"/>
      <c r="AN83" s="68"/>
      <c r="AO83" s="27"/>
    </row>
    <row r="84" spans="1:41" ht="15">
      <c r="A84" s="62" t="s">
        <v>69</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69</v>
      </c>
      <c r="P84" s="63">
        <v>8630.8140000000003</v>
      </c>
      <c r="Q84" s="63">
        <v>9528.8790000000008</v>
      </c>
      <c r="R84" s="63">
        <v>10044.304</v>
      </c>
      <c r="S84" s="63">
        <v>10598.55</v>
      </c>
      <c r="T84" s="7"/>
      <c r="U84" s="19" t="s">
        <v>69</v>
      </c>
      <c r="V84" s="20">
        <v>9059.7000000000007</v>
      </c>
      <c r="W84" s="21">
        <v>10341.557000000001</v>
      </c>
      <c r="X84" s="7"/>
      <c r="Y84" s="19" t="s">
        <v>69</v>
      </c>
      <c r="Z84" s="32">
        <v>9757.5409999999993</v>
      </c>
      <c r="AA84" s="74"/>
      <c r="AB84" s="9"/>
      <c r="AC84" s="9"/>
      <c r="AD84" s="27"/>
      <c r="AE84" s="27"/>
      <c r="AF84" s="27"/>
      <c r="AI84" s="27"/>
      <c r="AJ84" s="27"/>
      <c r="AK84" s="27"/>
      <c r="AL84" s="27"/>
      <c r="AM84" s="27"/>
      <c r="AN84" s="68"/>
      <c r="AO84" s="27"/>
    </row>
    <row r="85" spans="1:41" ht="15.75" thickBot="1">
      <c r="A85" s="65" t="s">
        <v>165</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165</v>
      </c>
      <c r="P85" s="63">
        <v>9647.5759999999991</v>
      </c>
      <c r="Q85" s="63">
        <v>10174.273999999999</v>
      </c>
      <c r="R85" s="64">
        <v>10942.609</v>
      </c>
      <c r="S85" s="63">
        <v>11734.944</v>
      </c>
      <c r="T85" s="7"/>
      <c r="U85" s="14" t="s">
        <v>165</v>
      </c>
      <c r="V85" s="15">
        <v>9905.3729999999996</v>
      </c>
      <c r="W85" s="17">
        <v>11356.097</v>
      </c>
      <c r="X85" s="7"/>
      <c r="Y85" s="14" t="s">
        <v>165</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138</v>
      </c>
      <c r="M87" s="7"/>
      <c r="N87" s="40"/>
      <c r="O87" s="6">
        <v>2012</v>
      </c>
      <c r="P87" s="1547" t="s">
        <v>139</v>
      </c>
      <c r="Q87" s="1547"/>
      <c r="R87" s="1547"/>
      <c r="S87" s="1547"/>
      <c r="T87" s="7"/>
      <c r="U87" s="6">
        <v>2012</v>
      </c>
      <c r="V87" s="1547" t="s">
        <v>140</v>
      </c>
      <c r="W87" s="1547"/>
      <c r="X87" s="7"/>
      <c r="Y87" s="6">
        <v>2012</v>
      </c>
      <c r="Z87" s="7"/>
      <c r="AB87" s="9"/>
      <c r="AC87" s="9"/>
      <c r="AD87" s="27"/>
      <c r="AE87" s="27"/>
      <c r="AF87" s="27"/>
      <c r="AI87" s="27"/>
      <c r="AJ87" s="27"/>
      <c r="AK87" s="27"/>
      <c r="AL87" s="27"/>
      <c r="AM87" s="27"/>
      <c r="AN87" s="68"/>
      <c r="AO87" s="27"/>
    </row>
    <row r="88" spans="1:41" ht="15.75" thickBot="1">
      <c r="A88" s="45"/>
      <c r="B88" s="46" t="s">
        <v>142</v>
      </c>
      <c r="C88" s="46" t="s">
        <v>143</v>
      </c>
      <c r="D88" s="46" t="s">
        <v>144</v>
      </c>
      <c r="E88" s="46" t="s">
        <v>145</v>
      </c>
      <c r="F88" s="46" t="s">
        <v>146</v>
      </c>
      <c r="G88" s="46" t="s">
        <v>147</v>
      </c>
      <c r="H88" s="46" t="s">
        <v>148</v>
      </c>
      <c r="I88" s="46" t="s">
        <v>149</v>
      </c>
      <c r="J88" s="46" t="s">
        <v>150</v>
      </c>
      <c r="K88" s="46" t="s">
        <v>151</v>
      </c>
      <c r="L88" s="46" t="s">
        <v>152</v>
      </c>
      <c r="M88" s="47" t="s">
        <v>153</v>
      </c>
      <c r="N88" s="40"/>
      <c r="O88" s="10"/>
      <c r="P88" s="11" t="s">
        <v>154</v>
      </c>
      <c r="Q88" s="11" t="s">
        <v>155</v>
      </c>
      <c r="R88" s="11" t="s">
        <v>156</v>
      </c>
      <c r="S88" s="12" t="s">
        <v>157</v>
      </c>
      <c r="T88" s="7"/>
      <c r="U88" s="10"/>
      <c r="V88" s="11" t="s">
        <v>158</v>
      </c>
      <c r="W88" s="12" t="s">
        <v>159</v>
      </c>
      <c r="X88" s="7"/>
      <c r="Y88" s="10"/>
      <c r="Z88" s="48" t="s">
        <v>160</v>
      </c>
      <c r="AB88" s="9"/>
      <c r="AC88" s="9"/>
      <c r="AD88" s="76"/>
      <c r="AE88" s="76"/>
      <c r="AF88" s="76"/>
      <c r="AI88" s="76"/>
      <c r="AJ88" s="76"/>
      <c r="AK88" s="76"/>
      <c r="AL88" s="76"/>
      <c r="AM88" s="76"/>
      <c r="AN88" s="77"/>
      <c r="AO88" s="27"/>
    </row>
    <row r="89" spans="1:41" ht="15.75" thickBot="1">
      <c r="A89" s="49" t="s">
        <v>161</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161</v>
      </c>
      <c r="P89" s="20">
        <v>13051.11</v>
      </c>
      <c r="Q89" s="20">
        <v>12617.89</v>
      </c>
      <c r="R89" s="60">
        <v>12990.66</v>
      </c>
      <c r="S89" s="61">
        <v>12790.87</v>
      </c>
      <c r="T89" s="7"/>
      <c r="U89" s="14" t="s">
        <v>161</v>
      </c>
      <c r="V89" s="15">
        <v>12824.85</v>
      </c>
      <c r="W89" s="17">
        <v>12886.01</v>
      </c>
      <c r="X89" s="7"/>
      <c r="Y89" s="14" t="s">
        <v>161</v>
      </c>
      <c r="Z89" s="18">
        <v>12855.2</v>
      </c>
      <c r="AA89" s="74"/>
      <c r="AB89" s="9"/>
      <c r="AC89" s="9"/>
      <c r="AD89" s="78"/>
      <c r="AE89" s="78"/>
      <c r="AF89" s="78"/>
      <c r="AI89" s="78"/>
      <c r="AJ89" s="78"/>
      <c r="AK89" s="78"/>
      <c r="AL89" s="78"/>
      <c r="AM89" s="78"/>
      <c r="AN89" s="83"/>
      <c r="AO89" s="27"/>
    </row>
    <row r="90" spans="1:41" ht="15">
      <c r="A90" s="55" t="s">
        <v>162</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162</v>
      </c>
      <c r="P90" s="63">
        <v>14083.177</v>
      </c>
      <c r="Q90" s="64">
        <v>13290.346</v>
      </c>
      <c r="R90" s="64">
        <v>13895.43</v>
      </c>
      <c r="S90" s="63">
        <v>13790.508</v>
      </c>
      <c r="T90" s="7"/>
      <c r="U90" s="59" t="s">
        <v>162</v>
      </c>
      <c r="V90" s="87">
        <v>13675.227000000001</v>
      </c>
      <c r="W90" s="61">
        <v>13840.869000000001</v>
      </c>
      <c r="X90" s="7"/>
      <c r="Y90" s="59" t="s">
        <v>162</v>
      </c>
      <c r="Z90" s="58">
        <v>13754.084000000001</v>
      </c>
      <c r="AA90" s="74"/>
      <c r="AB90" s="9"/>
      <c r="AC90" s="9"/>
      <c r="AD90" s="27"/>
      <c r="AE90" s="68"/>
      <c r="AF90" s="68"/>
      <c r="AI90" s="68"/>
      <c r="AJ90" s="68"/>
      <c r="AK90" s="68"/>
      <c r="AL90" s="68"/>
      <c r="AM90" s="68"/>
      <c r="AN90" s="27"/>
      <c r="AO90" s="27"/>
    </row>
    <row r="91" spans="1:41" ht="15">
      <c r="A91" s="62" t="s">
        <v>163</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163</v>
      </c>
      <c r="P91" s="63">
        <v>14128.061</v>
      </c>
      <c r="Q91" s="63">
        <v>13257.698</v>
      </c>
      <c r="R91" s="64">
        <v>13855.38</v>
      </c>
      <c r="S91" s="63">
        <v>13840.532999999999</v>
      </c>
      <c r="T91" s="7"/>
      <c r="U91" s="19" t="s">
        <v>163</v>
      </c>
      <c r="V91" s="87">
        <v>13646.156999999999</v>
      </c>
      <c r="W91" s="21">
        <v>13847.771000000001</v>
      </c>
      <c r="X91" s="7"/>
      <c r="Y91" s="19" t="s">
        <v>163</v>
      </c>
      <c r="Z91" s="32">
        <v>13738.742</v>
      </c>
      <c r="AA91" s="74"/>
      <c r="AB91" s="9"/>
      <c r="AC91" s="9"/>
      <c r="AD91" s="27"/>
      <c r="AE91" s="27"/>
      <c r="AF91" s="27"/>
      <c r="AI91" s="27"/>
      <c r="AJ91" s="27"/>
      <c r="AK91" s="27"/>
      <c r="AL91" s="27"/>
      <c r="AM91" s="27"/>
      <c r="AN91" s="27"/>
      <c r="AO91" s="27"/>
    </row>
    <row r="92" spans="1:41" ht="15">
      <c r="A92" s="62" t="s">
        <v>164</v>
      </c>
      <c r="B92" s="63">
        <v>12570.06</v>
      </c>
      <c r="C92" s="63"/>
      <c r="D92" s="63">
        <v>12039.62</v>
      </c>
      <c r="E92" s="64">
        <v>10518.26</v>
      </c>
      <c r="F92" s="88"/>
      <c r="G92" s="89"/>
      <c r="H92" s="63"/>
      <c r="I92" s="63"/>
      <c r="J92" s="63"/>
      <c r="K92" s="63">
        <v>12452.91</v>
      </c>
      <c r="L92" s="63"/>
      <c r="M92" s="32"/>
      <c r="N92" s="40"/>
      <c r="O92" s="64" t="s">
        <v>164</v>
      </c>
      <c r="P92" s="63">
        <v>12207.474</v>
      </c>
      <c r="Q92" s="64">
        <v>10518.26</v>
      </c>
      <c r="R92" s="64"/>
      <c r="S92" s="63">
        <v>12452.91</v>
      </c>
      <c r="T92" s="7"/>
      <c r="U92" s="19" t="s">
        <v>164</v>
      </c>
      <c r="V92" s="87">
        <v>12162.141</v>
      </c>
      <c r="W92" s="21">
        <v>12452.91</v>
      </c>
      <c r="X92" s="7"/>
      <c r="Y92" s="19" t="s">
        <v>164</v>
      </c>
      <c r="Z92" s="32">
        <v>12181.700999999999</v>
      </c>
      <c r="AA92" s="74"/>
      <c r="AB92" s="9"/>
      <c r="AC92" s="9"/>
      <c r="AD92" s="27"/>
      <c r="AE92" s="27"/>
      <c r="AF92" s="27"/>
      <c r="AI92" s="27"/>
      <c r="AJ92" s="27"/>
      <c r="AK92" s="27"/>
      <c r="AL92" s="27"/>
      <c r="AM92" s="27"/>
      <c r="AN92" s="27"/>
      <c r="AO92" s="27"/>
    </row>
    <row r="93" spans="1:41" ht="15">
      <c r="A93" s="62" t="s">
        <v>69</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69</v>
      </c>
      <c r="P93" s="63">
        <v>11416.651</v>
      </c>
      <c r="Q93" s="64">
        <v>11477.989</v>
      </c>
      <c r="R93" s="63">
        <v>11739.33</v>
      </c>
      <c r="S93" s="63">
        <v>11364.995000000001</v>
      </c>
      <c r="T93" s="7"/>
      <c r="U93" s="19" t="s">
        <v>69</v>
      </c>
      <c r="V93" s="87">
        <v>11448.459000000001</v>
      </c>
      <c r="W93" s="21">
        <v>11541.852000000001</v>
      </c>
      <c r="X93" s="7"/>
      <c r="Y93" s="19" t="s">
        <v>69</v>
      </c>
      <c r="Z93" s="32">
        <v>11498.072</v>
      </c>
      <c r="AA93" s="74"/>
      <c r="AB93" s="9"/>
      <c r="AC93" s="9"/>
      <c r="AD93" s="27"/>
      <c r="AE93" s="27"/>
      <c r="AF93" s="27"/>
      <c r="AI93" s="27"/>
      <c r="AJ93" s="27"/>
      <c r="AK93" s="27"/>
      <c r="AL93" s="27"/>
      <c r="AM93" s="27"/>
      <c r="AN93" s="27"/>
      <c r="AO93" s="27"/>
    </row>
    <row r="94" spans="1:41" ht="15.75" thickBot="1">
      <c r="A94" s="65" t="s">
        <v>165</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165</v>
      </c>
      <c r="P94" s="63">
        <v>12433.442999999999</v>
      </c>
      <c r="Q94" s="64">
        <v>12432.771000000001</v>
      </c>
      <c r="R94" s="64">
        <v>12755.67</v>
      </c>
      <c r="S94" s="63">
        <v>12725.050999999999</v>
      </c>
      <c r="T94" s="7"/>
      <c r="U94" s="14" t="s">
        <v>165</v>
      </c>
      <c r="V94" s="80">
        <v>12433.075000000001</v>
      </c>
      <c r="W94" s="17">
        <v>12739.434999999999</v>
      </c>
      <c r="X94" s="7"/>
      <c r="Y94" s="14" t="s">
        <v>165</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138</v>
      </c>
      <c r="M96" s="7"/>
      <c r="N96" s="40"/>
      <c r="O96" s="6">
        <v>2013</v>
      </c>
      <c r="P96" s="1547" t="s">
        <v>139</v>
      </c>
      <c r="Q96" s="1547"/>
      <c r="R96" s="1547"/>
      <c r="S96" s="1547"/>
      <c r="T96" s="7"/>
      <c r="U96" s="6">
        <v>2013</v>
      </c>
      <c r="V96" s="1547" t="s">
        <v>140</v>
      </c>
      <c r="W96" s="1547"/>
      <c r="X96" s="7"/>
      <c r="Y96" s="92">
        <v>2013</v>
      </c>
      <c r="Z96" s="7"/>
      <c r="AB96" s="9"/>
      <c r="AC96" s="9"/>
      <c r="AD96" s="27"/>
      <c r="AE96" s="27"/>
      <c r="AF96" s="27"/>
      <c r="AI96" s="27"/>
      <c r="AJ96" s="27"/>
      <c r="AK96" s="27"/>
    </row>
    <row r="97" spans="1:37" ht="15.75" thickBot="1">
      <c r="A97" s="45"/>
      <c r="B97" s="46" t="s">
        <v>142</v>
      </c>
      <c r="C97" s="46" t="s">
        <v>143</v>
      </c>
      <c r="D97" s="46" t="s">
        <v>144</v>
      </c>
      <c r="E97" s="46" t="s">
        <v>145</v>
      </c>
      <c r="F97" s="46" t="s">
        <v>146</v>
      </c>
      <c r="G97" s="46" t="s">
        <v>147</v>
      </c>
      <c r="H97" s="46" t="s">
        <v>148</v>
      </c>
      <c r="I97" s="46" t="s">
        <v>149</v>
      </c>
      <c r="J97" s="46" t="s">
        <v>150</v>
      </c>
      <c r="K97" s="46" t="s">
        <v>151</v>
      </c>
      <c r="L97" s="46" t="s">
        <v>152</v>
      </c>
      <c r="M97" s="47" t="s">
        <v>153</v>
      </c>
      <c r="N97" s="40"/>
      <c r="O97" s="10"/>
      <c r="P97" s="11" t="s">
        <v>154</v>
      </c>
      <c r="Q97" s="11" t="s">
        <v>155</v>
      </c>
      <c r="R97" s="11" t="s">
        <v>156</v>
      </c>
      <c r="S97" s="12" t="s">
        <v>157</v>
      </c>
      <c r="T97" s="7"/>
      <c r="U97" s="10"/>
      <c r="V97" s="11" t="s">
        <v>158</v>
      </c>
      <c r="W97" s="12" t="s">
        <v>159</v>
      </c>
      <c r="X97" s="7"/>
      <c r="Y97" s="10"/>
      <c r="Z97" s="48" t="s">
        <v>160</v>
      </c>
      <c r="AB97" s="9"/>
      <c r="AC97" s="9"/>
      <c r="AE97" s="27"/>
      <c r="AF97" s="27"/>
      <c r="AI97" s="27"/>
      <c r="AJ97" s="27"/>
      <c r="AK97" s="27"/>
    </row>
    <row r="98" spans="1:37" ht="15.75" thickBot="1">
      <c r="A98" s="49" t="s">
        <v>161</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161</v>
      </c>
      <c r="P98" s="20">
        <v>12839.25</v>
      </c>
      <c r="Q98" s="20">
        <v>12237</v>
      </c>
      <c r="R98" s="60">
        <v>11932.69</v>
      </c>
      <c r="S98" s="61">
        <v>11817.72</v>
      </c>
      <c r="T98" s="7"/>
      <c r="U98" s="14" t="s">
        <v>161</v>
      </c>
      <c r="V98" s="15">
        <v>12519.4</v>
      </c>
      <c r="W98" s="17">
        <v>11874.81</v>
      </c>
      <c r="X98" s="7"/>
      <c r="Y98" s="14" t="s">
        <v>161</v>
      </c>
      <c r="Z98" s="18">
        <v>12191.59</v>
      </c>
      <c r="AB98" s="9"/>
      <c r="AC98" s="9"/>
      <c r="AE98" s="27"/>
      <c r="AF98" s="27"/>
      <c r="AI98" s="27"/>
      <c r="AJ98" s="27"/>
      <c r="AK98" s="27"/>
    </row>
    <row r="99" spans="1:37" ht="15">
      <c r="A99" s="55" t="s">
        <v>162</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162</v>
      </c>
      <c r="P99" s="63">
        <v>13604.328</v>
      </c>
      <c r="Q99" s="64">
        <v>12724.991</v>
      </c>
      <c r="R99" s="64">
        <v>12513.348</v>
      </c>
      <c r="S99" s="63">
        <v>12723.075000000001</v>
      </c>
      <c r="T99" s="7"/>
      <c r="U99" s="59" t="s">
        <v>162</v>
      </c>
      <c r="V99" s="87">
        <v>13141.316999999999</v>
      </c>
      <c r="W99" s="61">
        <v>12617.878000000001</v>
      </c>
      <c r="X99" s="7"/>
      <c r="Y99" s="59" t="s">
        <v>162</v>
      </c>
      <c r="Z99" s="58">
        <v>12882.257</v>
      </c>
      <c r="AB99" s="9"/>
      <c r="AC99" s="9"/>
      <c r="AE99" s="27"/>
      <c r="AF99" s="27"/>
      <c r="AI99" s="27"/>
      <c r="AJ99" s="27"/>
      <c r="AK99" s="27"/>
    </row>
    <row r="100" spans="1:37" ht="15">
      <c r="A100" s="62" t="s">
        <v>163</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163</v>
      </c>
      <c r="P100" s="63">
        <v>13549.269</v>
      </c>
      <c r="Q100" s="63">
        <v>12589.606</v>
      </c>
      <c r="R100" s="64">
        <v>12416.516</v>
      </c>
      <c r="S100" s="63">
        <v>12682.834000000001</v>
      </c>
      <c r="T100" s="7"/>
      <c r="U100" s="19" t="s">
        <v>163</v>
      </c>
      <c r="V100" s="87">
        <v>12963.39</v>
      </c>
      <c r="W100" s="21">
        <v>12543.721</v>
      </c>
      <c r="X100" s="7"/>
      <c r="Y100" s="19" t="s">
        <v>163</v>
      </c>
      <c r="Z100" s="32">
        <v>12753.98</v>
      </c>
      <c r="AB100" s="9"/>
      <c r="AC100" s="9"/>
      <c r="AE100" s="27"/>
      <c r="AF100" s="27"/>
      <c r="AI100" s="27"/>
      <c r="AJ100" s="27"/>
      <c r="AK100" s="27"/>
    </row>
    <row r="101" spans="1:37" ht="15">
      <c r="A101" s="62" t="s">
        <v>164</v>
      </c>
      <c r="B101" s="63">
        <v>11227.14</v>
      </c>
      <c r="C101" s="63">
        <v>12581.867</v>
      </c>
      <c r="D101" s="63">
        <v>11291.41</v>
      </c>
      <c r="E101" s="63">
        <v>12040.82</v>
      </c>
      <c r="F101" s="88"/>
      <c r="G101" s="89">
        <v>11433.05</v>
      </c>
      <c r="H101" s="63"/>
      <c r="I101" s="63"/>
      <c r="J101" s="63">
        <v>13468.82</v>
      </c>
      <c r="K101" s="63"/>
      <c r="L101" s="63">
        <v>10377.209999999999</v>
      </c>
      <c r="M101" s="32"/>
      <c r="N101" s="40"/>
      <c r="O101" s="64" t="s">
        <v>164</v>
      </c>
      <c r="P101" s="63">
        <v>12197.204</v>
      </c>
      <c r="Q101" s="64">
        <v>11574.862999999999</v>
      </c>
      <c r="R101" s="64">
        <v>13468.82</v>
      </c>
      <c r="S101" s="63">
        <v>10377.209999999999</v>
      </c>
      <c r="T101" s="7"/>
      <c r="U101" s="19" t="s">
        <v>164</v>
      </c>
      <c r="V101" s="87">
        <v>12162.163</v>
      </c>
      <c r="W101" s="21">
        <v>12111.441000000001</v>
      </c>
      <c r="X101" s="7"/>
      <c r="Y101" s="19" t="s">
        <v>164</v>
      </c>
      <c r="Z101" s="32">
        <v>12142.186</v>
      </c>
      <c r="AB101" s="9"/>
      <c r="AC101" s="9"/>
      <c r="AE101" s="27"/>
      <c r="AF101" s="27"/>
      <c r="AI101" s="27"/>
      <c r="AJ101" s="27"/>
      <c r="AK101" s="27"/>
    </row>
    <row r="102" spans="1:37" ht="15">
      <c r="A102" s="62" t="s">
        <v>69</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69</v>
      </c>
      <c r="P102" s="63">
        <v>11423.664000000001</v>
      </c>
      <c r="Q102" s="64">
        <v>11141.698</v>
      </c>
      <c r="R102" s="63">
        <v>10745.8</v>
      </c>
      <c r="S102" s="63">
        <v>10056.209999999999</v>
      </c>
      <c r="T102" s="7"/>
      <c r="U102" s="19" t="s">
        <v>69</v>
      </c>
      <c r="V102" s="87">
        <v>11279.069</v>
      </c>
      <c r="W102" s="21">
        <v>10392.713</v>
      </c>
      <c r="X102" s="7"/>
      <c r="Y102" s="19" t="s">
        <v>69</v>
      </c>
      <c r="Z102" s="32">
        <v>10810.186</v>
      </c>
      <c r="AB102" s="9"/>
      <c r="AC102" s="9"/>
      <c r="AD102" s="27"/>
      <c r="AE102" s="27"/>
      <c r="AF102" s="27"/>
      <c r="AI102" s="27"/>
      <c r="AJ102" s="27"/>
      <c r="AK102" s="27"/>
    </row>
    <row r="103" spans="1:37" ht="15.75" thickBot="1">
      <c r="A103" s="65" t="s">
        <v>165</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165</v>
      </c>
      <c r="P103" s="63">
        <v>12863.279</v>
      </c>
      <c r="Q103" s="64">
        <v>12485.816999999999</v>
      </c>
      <c r="R103" s="64">
        <v>12309.191000000001</v>
      </c>
      <c r="S103" s="63">
        <v>12379.001</v>
      </c>
      <c r="T103" s="7"/>
      <c r="U103" s="14" t="s">
        <v>165</v>
      </c>
      <c r="V103" s="80">
        <v>12656.55</v>
      </c>
      <c r="W103" s="17">
        <v>12344.913</v>
      </c>
      <c r="X103" s="7"/>
      <c r="Y103" s="14" t="s">
        <v>165</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138</v>
      </c>
      <c r="M105" s="7"/>
      <c r="N105" s="40"/>
      <c r="O105" s="6">
        <v>2014</v>
      </c>
      <c r="P105" s="1547" t="s">
        <v>139</v>
      </c>
      <c r="Q105" s="1547"/>
      <c r="R105" s="1547"/>
      <c r="S105" s="1547"/>
      <c r="T105" s="7"/>
      <c r="U105" s="6">
        <v>2014</v>
      </c>
      <c r="V105" s="1547" t="s">
        <v>140</v>
      </c>
      <c r="W105" s="1547"/>
      <c r="X105" s="7"/>
      <c r="Y105" s="92">
        <v>2014</v>
      </c>
      <c r="Z105" s="7"/>
      <c r="AB105" s="9"/>
      <c r="AC105" s="9"/>
      <c r="AD105" s="27"/>
      <c r="AE105" s="27"/>
      <c r="AF105" s="27"/>
      <c r="AI105" s="27"/>
      <c r="AJ105" s="27"/>
      <c r="AK105" s="27"/>
    </row>
    <row r="106" spans="1:37" ht="15.75" thickBot="1">
      <c r="A106" s="45"/>
      <c r="B106" s="46" t="s">
        <v>142</v>
      </c>
      <c r="C106" s="46" t="s">
        <v>143</v>
      </c>
      <c r="D106" s="46" t="s">
        <v>144</v>
      </c>
      <c r="E106" s="46" t="s">
        <v>145</v>
      </c>
      <c r="F106" s="46" t="s">
        <v>146</v>
      </c>
      <c r="G106" s="46" t="s">
        <v>147</v>
      </c>
      <c r="H106" s="46" t="s">
        <v>148</v>
      </c>
      <c r="I106" s="46" t="s">
        <v>149</v>
      </c>
      <c r="J106" s="46" t="s">
        <v>150</v>
      </c>
      <c r="K106" s="46" t="s">
        <v>151</v>
      </c>
      <c r="L106" s="46" t="s">
        <v>152</v>
      </c>
      <c r="M106" s="47" t="s">
        <v>153</v>
      </c>
      <c r="N106" s="40"/>
      <c r="O106" s="10"/>
      <c r="P106" s="46" t="s">
        <v>154</v>
      </c>
      <c r="Q106" s="46" t="s">
        <v>155</v>
      </c>
      <c r="R106" s="46" t="s">
        <v>156</v>
      </c>
      <c r="S106" s="47" t="s">
        <v>157</v>
      </c>
      <c r="T106" s="7"/>
      <c r="U106" s="10"/>
      <c r="V106" s="46" t="s">
        <v>158</v>
      </c>
      <c r="W106" s="47" t="s">
        <v>159</v>
      </c>
      <c r="X106" s="7"/>
      <c r="Y106" s="10"/>
      <c r="Z106" s="48" t="s">
        <v>160</v>
      </c>
      <c r="AB106" s="9"/>
      <c r="AC106" s="9"/>
      <c r="AD106" s="27"/>
      <c r="AE106" s="27"/>
      <c r="AF106" s="27"/>
      <c r="AI106" s="27"/>
      <c r="AJ106" s="27"/>
      <c r="AK106" s="27"/>
    </row>
    <row r="107" spans="1:37" ht="15.75" thickBot="1">
      <c r="A107" s="49" t="s">
        <v>161</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161</v>
      </c>
      <c r="P107" s="99">
        <v>11920.05</v>
      </c>
      <c r="Q107" s="56">
        <v>11837.72</v>
      </c>
      <c r="R107" s="56">
        <v>11534.1</v>
      </c>
      <c r="S107" s="58">
        <v>11201.11</v>
      </c>
      <c r="T107" s="7"/>
      <c r="U107" s="25" t="s">
        <v>161</v>
      </c>
      <c r="V107" s="100">
        <v>11877.05</v>
      </c>
      <c r="W107" s="101">
        <v>11362.68</v>
      </c>
      <c r="X107" s="7"/>
      <c r="Y107" s="59" t="s">
        <v>161</v>
      </c>
      <c r="Z107" s="18">
        <v>11626.37</v>
      </c>
      <c r="AB107" s="9"/>
      <c r="AC107" s="9"/>
      <c r="AD107" s="27"/>
      <c r="AE107" s="27"/>
      <c r="AF107" s="27"/>
      <c r="AI107" s="27"/>
      <c r="AJ107" s="27"/>
      <c r="AK107" s="27"/>
    </row>
    <row r="108" spans="1:37" ht="15">
      <c r="A108" s="55" t="s">
        <v>166</v>
      </c>
      <c r="B108" s="102" t="s">
        <v>167</v>
      </c>
      <c r="C108" s="102" t="s">
        <v>167</v>
      </c>
      <c r="D108" s="102" t="s">
        <v>167</v>
      </c>
      <c r="E108" s="56">
        <v>12101.28</v>
      </c>
      <c r="F108" s="56">
        <v>11957.248</v>
      </c>
      <c r="G108" s="56">
        <v>12060.511</v>
      </c>
      <c r="H108" s="56">
        <v>12177.037</v>
      </c>
      <c r="I108" s="56">
        <v>11845.912</v>
      </c>
      <c r="J108" s="103">
        <v>12204.175999999999</v>
      </c>
      <c r="K108" s="56">
        <v>11706.241</v>
      </c>
      <c r="L108" s="56">
        <v>12257.598</v>
      </c>
      <c r="M108" s="58">
        <v>13314.346</v>
      </c>
      <c r="N108" s="40"/>
      <c r="O108" s="59" t="s">
        <v>166</v>
      </c>
      <c r="P108" s="104" t="s">
        <v>167</v>
      </c>
      <c r="Q108" s="63">
        <v>12016.449000000001</v>
      </c>
      <c r="R108" s="63">
        <v>12108.406999999999</v>
      </c>
      <c r="S108" s="32">
        <v>12191.858</v>
      </c>
      <c r="T108" s="7"/>
      <c r="U108" s="19" t="s">
        <v>166</v>
      </c>
      <c r="V108" s="105">
        <v>12016.449000000001</v>
      </c>
      <c r="W108" s="31">
        <v>12162.674000000001</v>
      </c>
      <c r="X108" s="7"/>
      <c r="Y108" s="59" t="s">
        <v>166</v>
      </c>
      <c r="Z108" s="106">
        <v>12134.194</v>
      </c>
      <c r="AA108" s="107"/>
      <c r="AB108" s="9"/>
      <c r="AC108" s="9"/>
      <c r="AD108" s="27"/>
      <c r="AE108" s="27"/>
      <c r="AF108" s="27"/>
      <c r="AI108" s="27"/>
      <c r="AJ108" s="27"/>
      <c r="AK108" s="27"/>
    </row>
    <row r="109" spans="1:37" ht="15">
      <c r="A109" s="62" t="s">
        <v>162</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162</v>
      </c>
      <c r="P109" s="108">
        <v>12697.923000000001</v>
      </c>
      <c r="Q109" s="64">
        <v>12402.263000000001</v>
      </c>
      <c r="R109" s="63">
        <v>12387.795</v>
      </c>
      <c r="S109" s="32">
        <v>12452.707</v>
      </c>
      <c r="T109" s="7"/>
      <c r="U109" s="19" t="s">
        <v>162</v>
      </c>
      <c r="V109" s="62">
        <v>12546.42</v>
      </c>
      <c r="W109" s="32">
        <v>12420.191999999999</v>
      </c>
      <c r="X109" s="7"/>
      <c r="Y109" s="19" t="s">
        <v>162</v>
      </c>
      <c r="Z109" s="109">
        <v>12489.870999999999</v>
      </c>
      <c r="AA109" s="74"/>
      <c r="AB109" s="9"/>
      <c r="AC109" s="9"/>
      <c r="AD109" s="27"/>
      <c r="AE109" s="27"/>
      <c r="AF109" s="27"/>
      <c r="AI109" s="27"/>
      <c r="AJ109" s="27"/>
      <c r="AK109" s="27"/>
    </row>
    <row r="110" spans="1:37" ht="15">
      <c r="A110" s="62" t="s">
        <v>163</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163</v>
      </c>
      <c r="P110" s="108">
        <v>12653.218999999999</v>
      </c>
      <c r="Q110" s="63">
        <v>12335.536</v>
      </c>
      <c r="R110" s="63">
        <v>12306.884</v>
      </c>
      <c r="S110" s="32">
        <v>12450.512000000001</v>
      </c>
      <c r="T110" s="7"/>
      <c r="U110" s="19" t="s">
        <v>163</v>
      </c>
      <c r="V110" s="62">
        <v>12469.76</v>
      </c>
      <c r="W110" s="32">
        <v>12374.039000000001</v>
      </c>
      <c r="X110" s="7"/>
      <c r="Y110" s="19" t="s">
        <v>163</v>
      </c>
      <c r="Z110" s="109">
        <v>12423.941000000001</v>
      </c>
      <c r="AA110" s="74"/>
      <c r="AB110" s="9"/>
      <c r="AC110" s="9"/>
      <c r="AD110" s="27"/>
      <c r="AE110" s="27"/>
      <c r="AF110" s="27"/>
      <c r="AI110" s="27"/>
      <c r="AJ110" s="27"/>
      <c r="AK110" s="27"/>
    </row>
    <row r="111" spans="1:37" ht="15">
      <c r="A111" s="62" t="s">
        <v>164</v>
      </c>
      <c r="B111" s="63"/>
      <c r="C111" s="63">
        <v>10799.307000000001</v>
      </c>
      <c r="D111" s="63">
        <v>12731.691999999999</v>
      </c>
      <c r="E111" s="63">
        <v>10859.71</v>
      </c>
      <c r="F111" s="64"/>
      <c r="G111" s="63"/>
      <c r="H111" s="63"/>
      <c r="I111" s="63">
        <v>13066.83</v>
      </c>
      <c r="J111" s="63">
        <v>13466.04</v>
      </c>
      <c r="K111" s="63"/>
      <c r="L111" s="63"/>
      <c r="M111" s="32"/>
      <c r="N111" s="40"/>
      <c r="O111" s="19" t="s">
        <v>164</v>
      </c>
      <c r="P111" s="108">
        <v>11744.342000000001</v>
      </c>
      <c r="Q111" s="64">
        <v>10859.71</v>
      </c>
      <c r="R111" s="63">
        <v>13147.343000000001</v>
      </c>
      <c r="S111" s="32"/>
      <c r="T111" s="7"/>
      <c r="U111" s="19" t="s">
        <v>164</v>
      </c>
      <c r="V111" s="62">
        <v>11552.25</v>
      </c>
      <c r="W111" s="32">
        <v>13147.343000000001</v>
      </c>
      <c r="X111" s="7"/>
      <c r="Y111" s="19" t="s">
        <v>164</v>
      </c>
      <c r="Z111" s="109">
        <v>12197.883</v>
      </c>
      <c r="AA111" s="74"/>
      <c r="AB111" s="9"/>
      <c r="AC111" s="9"/>
      <c r="AD111" s="27"/>
      <c r="AE111" s="27"/>
      <c r="AF111" s="27"/>
      <c r="AI111" s="27"/>
      <c r="AJ111" s="27"/>
      <c r="AK111" s="27"/>
    </row>
    <row r="112" spans="1:37" ht="15">
      <c r="A112" s="62" t="s">
        <v>69</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69</v>
      </c>
      <c r="P112" s="108">
        <v>10063.031999999999</v>
      </c>
      <c r="Q112" s="64">
        <v>10395.419</v>
      </c>
      <c r="R112" s="63">
        <v>9983.9290000000001</v>
      </c>
      <c r="S112" s="32">
        <v>9265.4609999999993</v>
      </c>
      <c r="T112" s="7"/>
      <c r="U112" s="19" t="s">
        <v>69</v>
      </c>
      <c r="V112" s="62">
        <v>10235.675999999999</v>
      </c>
      <c r="W112" s="32">
        <v>9596.3829999999998</v>
      </c>
      <c r="X112" s="7"/>
      <c r="Y112" s="19" t="s">
        <v>69</v>
      </c>
      <c r="Z112" s="109">
        <v>9887.7579999999998</v>
      </c>
      <c r="AA112" s="74"/>
      <c r="AB112" s="9"/>
      <c r="AC112" s="9"/>
      <c r="AD112" s="27"/>
      <c r="AE112" s="27"/>
      <c r="AF112" s="27"/>
      <c r="AI112" s="27"/>
      <c r="AJ112" s="27"/>
      <c r="AK112" s="27"/>
    </row>
    <row r="113" spans="1:37" ht="15.75" thickBot="1">
      <c r="A113" s="65" t="s">
        <v>165</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165</v>
      </c>
      <c r="P113" s="110">
        <v>12531.587</v>
      </c>
      <c r="Q113" s="66">
        <v>12434.102000000001</v>
      </c>
      <c r="R113" s="66">
        <v>12149.759</v>
      </c>
      <c r="S113" s="33">
        <v>12039.147999999999</v>
      </c>
      <c r="T113" s="7"/>
      <c r="U113" s="14" t="s">
        <v>165</v>
      </c>
      <c r="V113" s="65">
        <v>12480.138999999999</v>
      </c>
      <c r="W113" s="33">
        <v>12092.17</v>
      </c>
      <c r="X113" s="7"/>
      <c r="Y113" s="14" t="s">
        <v>165</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138</v>
      </c>
      <c r="M115" s="7"/>
      <c r="N115" s="40"/>
      <c r="O115" s="6">
        <v>2015</v>
      </c>
      <c r="P115" s="1547" t="s">
        <v>139</v>
      </c>
      <c r="Q115" s="1547"/>
      <c r="R115" s="1547"/>
      <c r="S115" s="1547"/>
      <c r="T115" s="7"/>
      <c r="U115" s="6">
        <v>2015</v>
      </c>
      <c r="V115" s="1547" t="s">
        <v>140</v>
      </c>
      <c r="W115" s="1547"/>
      <c r="X115" s="7"/>
      <c r="Y115" s="92">
        <v>2015</v>
      </c>
      <c r="Z115" s="7"/>
      <c r="AB115" s="9"/>
      <c r="AC115" s="9"/>
      <c r="AD115" s="27"/>
      <c r="AE115" s="27"/>
      <c r="AF115" s="27"/>
      <c r="AI115" s="27"/>
      <c r="AJ115" s="27"/>
      <c r="AK115" s="27"/>
    </row>
    <row r="116" spans="1:37" ht="16.5" customHeight="1" thickBot="1">
      <c r="A116" s="45"/>
      <c r="B116" s="46" t="s">
        <v>142</v>
      </c>
      <c r="C116" s="46" t="s">
        <v>143</v>
      </c>
      <c r="D116" s="46" t="s">
        <v>144</v>
      </c>
      <c r="E116" s="46" t="s">
        <v>145</v>
      </c>
      <c r="F116" s="46" t="s">
        <v>146</v>
      </c>
      <c r="G116" s="46" t="s">
        <v>147</v>
      </c>
      <c r="H116" s="46" t="s">
        <v>148</v>
      </c>
      <c r="I116" s="46" t="s">
        <v>149</v>
      </c>
      <c r="J116" s="46" t="s">
        <v>150</v>
      </c>
      <c r="K116" s="46" t="s">
        <v>151</v>
      </c>
      <c r="L116" s="46" t="s">
        <v>152</v>
      </c>
      <c r="M116" s="47" t="s">
        <v>153</v>
      </c>
      <c r="N116" s="40"/>
      <c r="O116" s="10"/>
      <c r="P116" s="46" t="s">
        <v>154</v>
      </c>
      <c r="Q116" s="46" t="s">
        <v>155</v>
      </c>
      <c r="R116" s="46" t="s">
        <v>156</v>
      </c>
      <c r="S116" s="47" t="s">
        <v>157</v>
      </c>
      <c r="T116" s="7"/>
      <c r="U116" s="10"/>
      <c r="V116" s="46" t="s">
        <v>158</v>
      </c>
      <c r="W116" s="47" t="s">
        <v>159</v>
      </c>
      <c r="X116" s="7"/>
      <c r="Y116" s="10"/>
      <c r="Z116" s="48" t="s">
        <v>160</v>
      </c>
      <c r="AB116" s="9"/>
      <c r="AC116" s="9"/>
      <c r="AD116" s="27"/>
      <c r="AE116" s="27"/>
      <c r="AF116" s="27"/>
      <c r="AI116" s="27"/>
      <c r="AJ116" s="27"/>
      <c r="AK116" s="27"/>
    </row>
    <row r="117" spans="1:37" ht="12.75" customHeight="1" thickBot="1">
      <c r="A117" s="49" t="s">
        <v>161</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161</v>
      </c>
      <c r="P117" s="99">
        <v>12143.16</v>
      </c>
      <c r="Q117" s="56">
        <v>12262.23</v>
      </c>
      <c r="R117" s="56">
        <v>11654.45</v>
      </c>
      <c r="S117" s="58">
        <v>12003.08</v>
      </c>
      <c r="T117" s="7"/>
      <c r="U117" s="25" t="s">
        <v>161</v>
      </c>
      <c r="V117" s="100">
        <v>12208.73</v>
      </c>
      <c r="W117" s="101">
        <v>11820.63</v>
      </c>
      <c r="X117" s="7"/>
      <c r="Y117" s="25" t="s">
        <v>161</v>
      </c>
      <c r="Z117" s="18">
        <v>12003.29</v>
      </c>
      <c r="AB117" s="9"/>
      <c r="AC117" s="9"/>
      <c r="AD117" s="27"/>
      <c r="AE117" s="27"/>
      <c r="AF117" s="27"/>
      <c r="AI117" s="27"/>
      <c r="AJ117" s="27"/>
      <c r="AK117" s="27"/>
    </row>
    <row r="118" spans="1:37" ht="12.75" customHeight="1">
      <c r="A118" s="55" t="s">
        <v>166</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166</v>
      </c>
      <c r="P118" s="104">
        <v>12925.656999999999</v>
      </c>
      <c r="Q118" s="63">
        <v>12602.73</v>
      </c>
      <c r="R118" s="63">
        <v>12404.32</v>
      </c>
      <c r="S118" s="32">
        <v>12704.91</v>
      </c>
      <c r="T118" s="7"/>
      <c r="U118" s="19" t="s">
        <v>166</v>
      </c>
      <c r="V118" s="105">
        <v>12770.56</v>
      </c>
      <c r="W118" s="31">
        <v>12552.2</v>
      </c>
      <c r="X118" s="7"/>
      <c r="Y118" s="19" t="s">
        <v>166</v>
      </c>
      <c r="Z118" s="106">
        <v>12641.46</v>
      </c>
      <c r="AB118" s="9"/>
      <c r="AC118" s="9"/>
      <c r="AD118" s="27"/>
      <c r="AE118" s="27"/>
      <c r="AF118" s="27"/>
      <c r="AI118" s="27"/>
      <c r="AJ118" s="27"/>
      <c r="AK118" s="27"/>
    </row>
    <row r="119" spans="1:37" ht="12.75" customHeight="1">
      <c r="A119" s="62" t="s">
        <v>162</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162</v>
      </c>
      <c r="P119" s="108">
        <v>13144.050999999999</v>
      </c>
      <c r="Q119" s="63">
        <v>12969.47</v>
      </c>
      <c r="R119" s="63">
        <v>12775.63</v>
      </c>
      <c r="S119" s="32">
        <v>13387.53</v>
      </c>
      <c r="T119" s="7"/>
      <c r="U119" s="19" t="s">
        <v>162</v>
      </c>
      <c r="V119" s="62">
        <v>13059.42</v>
      </c>
      <c r="W119" s="32">
        <v>13072.8</v>
      </c>
      <c r="X119" s="7"/>
      <c r="Y119" s="19" t="s">
        <v>162</v>
      </c>
      <c r="Z119" s="109">
        <v>13066.19</v>
      </c>
      <c r="AB119" s="9"/>
      <c r="AC119" s="9"/>
      <c r="AD119" s="83"/>
      <c r="AE119" s="27"/>
      <c r="AF119" s="27"/>
      <c r="AI119" s="27"/>
      <c r="AJ119" s="27"/>
      <c r="AK119" s="27"/>
    </row>
    <row r="120" spans="1:37" ht="12.75" customHeight="1">
      <c r="A120" s="62" t="s">
        <v>163</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163</v>
      </c>
      <c r="P120" s="108">
        <v>13083.304</v>
      </c>
      <c r="Q120" s="63">
        <v>12908.56</v>
      </c>
      <c r="R120" s="63">
        <v>12712.11</v>
      </c>
      <c r="S120" s="32">
        <v>13262.23</v>
      </c>
      <c r="T120" s="7"/>
      <c r="U120" s="19" t="s">
        <v>163</v>
      </c>
      <c r="V120" s="62">
        <v>12985.84</v>
      </c>
      <c r="W120" s="32">
        <v>12947.67</v>
      </c>
      <c r="X120" s="7"/>
      <c r="Y120" s="19" t="s">
        <v>163</v>
      </c>
      <c r="Z120" s="109">
        <v>12969.38</v>
      </c>
      <c r="AB120" s="9"/>
      <c r="AC120" s="9"/>
      <c r="AD120" s="83"/>
      <c r="AE120" s="27"/>
      <c r="AF120" s="27"/>
      <c r="AI120" s="27"/>
      <c r="AJ120" s="27"/>
      <c r="AK120" s="27"/>
    </row>
    <row r="121" spans="1:37" ht="12.75" customHeight="1">
      <c r="A121" s="62" t="s">
        <v>164</v>
      </c>
      <c r="B121" s="63">
        <v>11477</v>
      </c>
      <c r="C121" s="115"/>
      <c r="D121" s="63"/>
      <c r="E121" s="63">
        <v>11000</v>
      </c>
      <c r="F121" s="64">
        <v>12579.6</v>
      </c>
      <c r="G121" s="63">
        <v>11964.66</v>
      </c>
      <c r="H121" s="63"/>
      <c r="I121" s="63"/>
      <c r="J121" s="63">
        <v>9122.91</v>
      </c>
      <c r="K121" s="63"/>
      <c r="L121" s="63"/>
      <c r="M121" s="32">
        <v>10796.28</v>
      </c>
      <c r="N121" s="40"/>
      <c r="O121" s="19" t="s">
        <v>164</v>
      </c>
      <c r="P121" s="108">
        <v>11477</v>
      </c>
      <c r="Q121" s="63">
        <v>12019.6</v>
      </c>
      <c r="R121" s="63">
        <v>9122.91</v>
      </c>
      <c r="S121" s="32">
        <v>10796.28</v>
      </c>
      <c r="T121" s="7"/>
      <c r="U121" s="19" t="s">
        <v>164</v>
      </c>
      <c r="V121" s="62">
        <v>11684.29</v>
      </c>
      <c r="W121" s="32">
        <v>9920.9789999999994</v>
      </c>
      <c r="X121" s="7"/>
      <c r="Y121" s="19" t="s">
        <v>164</v>
      </c>
      <c r="Z121" s="109">
        <v>11462.51</v>
      </c>
      <c r="AB121" s="9"/>
      <c r="AC121" s="9"/>
      <c r="AD121" s="83"/>
      <c r="AE121" s="27"/>
      <c r="AF121" s="27"/>
      <c r="AI121" s="27"/>
      <c r="AJ121" s="27"/>
      <c r="AK121" s="27"/>
    </row>
    <row r="122" spans="1:37" ht="12.75" customHeight="1">
      <c r="A122" s="62" t="s">
        <v>69</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69</v>
      </c>
      <c r="P122" s="108">
        <v>10255.244000000001</v>
      </c>
      <c r="Q122" s="63">
        <v>10656.66</v>
      </c>
      <c r="R122" s="63">
        <v>9844.5969999999998</v>
      </c>
      <c r="S122" s="32">
        <v>9922.8670000000002</v>
      </c>
      <c r="T122" s="7"/>
      <c r="U122" s="19" t="s">
        <v>69</v>
      </c>
      <c r="V122" s="62">
        <v>10435.59</v>
      </c>
      <c r="W122" s="32">
        <v>9882.2790000000005</v>
      </c>
      <c r="X122" s="7"/>
      <c r="Y122" s="19" t="s">
        <v>69</v>
      </c>
      <c r="Z122" s="109">
        <v>10120.16</v>
      </c>
      <c r="AB122" s="9"/>
      <c r="AC122" s="9"/>
      <c r="AD122" s="83"/>
      <c r="AE122" s="27"/>
      <c r="AF122" s="27"/>
      <c r="AI122" s="27"/>
      <c r="AJ122" s="27"/>
      <c r="AK122" s="27"/>
    </row>
    <row r="123" spans="1:37" ht="13.5" customHeight="1" thickBot="1">
      <c r="A123" s="65" t="s">
        <v>165</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165</v>
      </c>
      <c r="P123" s="110">
        <v>12588.155000000001</v>
      </c>
      <c r="Q123" s="66">
        <v>12496.19</v>
      </c>
      <c r="R123" s="66">
        <v>12099.12</v>
      </c>
      <c r="S123" s="33">
        <v>12361.02</v>
      </c>
      <c r="T123" s="7"/>
      <c r="U123" s="14" t="s">
        <v>165</v>
      </c>
      <c r="V123" s="65">
        <v>12540.11</v>
      </c>
      <c r="W123" s="33">
        <v>12220.94</v>
      </c>
      <c r="X123" s="7"/>
      <c r="Y123" s="14" t="s">
        <v>165</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138</v>
      </c>
      <c r="M125" s="7"/>
      <c r="N125" s="40"/>
      <c r="O125" s="6">
        <v>2016</v>
      </c>
      <c r="P125" s="1547" t="s">
        <v>139</v>
      </c>
      <c r="Q125" s="1547"/>
      <c r="R125" s="1547"/>
      <c r="S125" s="1547"/>
      <c r="T125" s="7"/>
      <c r="U125" s="6">
        <v>2016</v>
      </c>
      <c r="V125" s="1547" t="s">
        <v>140</v>
      </c>
      <c r="W125" s="1547"/>
      <c r="X125" s="7"/>
      <c r="Y125" s="92">
        <v>2016</v>
      </c>
      <c r="Z125" s="7"/>
      <c r="AB125" s="9"/>
      <c r="AC125" s="9"/>
      <c r="AD125" s="83"/>
      <c r="AE125" s="27"/>
      <c r="AF125" s="27"/>
      <c r="AI125" s="27"/>
      <c r="AJ125" s="27"/>
      <c r="AK125" s="27"/>
    </row>
    <row r="126" spans="1:37" ht="15.75" thickBot="1">
      <c r="A126" s="45"/>
      <c r="B126" s="46" t="s">
        <v>142</v>
      </c>
      <c r="C126" s="46" t="s">
        <v>143</v>
      </c>
      <c r="D126" s="46" t="s">
        <v>144</v>
      </c>
      <c r="E126" s="46" t="s">
        <v>145</v>
      </c>
      <c r="F126" s="46" t="s">
        <v>146</v>
      </c>
      <c r="G126" s="46" t="s">
        <v>147</v>
      </c>
      <c r="H126" s="46" t="s">
        <v>148</v>
      </c>
      <c r="I126" s="46" t="s">
        <v>149</v>
      </c>
      <c r="J126" s="46" t="s">
        <v>150</v>
      </c>
      <c r="K126" s="46" t="s">
        <v>151</v>
      </c>
      <c r="L126" s="46" t="s">
        <v>152</v>
      </c>
      <c r="M126" s="47" t="s">
        <v>153</v>
      </c>
      <c r="N126" s="40"/>
      <c r="O126" s="10"/>
      <c r="P126" s="46" t="s">
        <v>154</v>
      </c>
      <c r="Q126" s="46" t="s">
        <v>155</v>
      </c>
      <c r="R126" s="46" t="s">
        <v>156</v>
      </c>
      <c r="S126" s="47" t="s">
        <v>157</v>
      </c>
      <c r="T126" s="7"/>
      <c r="U126" s="10"/>
      <c r="V126" s="46" t="s">
        <v>158</v>
      </c>
      <c r="W126" s="47" t="s">
        <v>159</v>
      </c>
      <c r="X126" s="7"/>
      <c r="Y126" s="10"/>
      <c r="Z126" s="48" t="s">
        <v>160</v>
      </c>
      <c r="AB126" s="9"/>
      <c r="AC126" s="9"/>
      <c r="AD126" s="27"/>
      <c r="AE126" s="27"/>
      <c r="AF126" s="27"/>
      <c r="AI126" s="27"/>
      <c r="AJ126" s="27"/>
      <c r="AK126" s="27"/>
    </row>
    <row r="127" spans="1:37" ht="15.75" thickBot="1">
      <c r="A127" s="117" t="s">
        <v>161</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161</v>
      </c>
      <c r="P127" s="82">
        <v>12152.78</v>
      </c>
      <c r="Q127" s="119">
        <v>12225.97</v>
      </c>
      <c r="R127" s="119">
        <v>12082.059769684131</v>
      </c>
      <c r="S127" s="101">
        <v>12366.839518176304</v>
      </c>
      <c r="T127" s="7"/>
      <c r="U127" s="25" t="s">
        <v>161</v>
      </c>
      <c r="V127" s="100">
        <v>12190.71</v>
      </c>
      <c r="W127" s="101">
        <v>12225.751205460605</v>
      </c>
      <c r="X127" s="7"/>
      <c r="Y127" s="25" t="s">
        <v>161</v>
      </c>
      <c r="Z127" s="18">
        <v>12207.946673194167</v>
      </c>
      <c r="AA127" s="27"/>
      <c r="AB127" s="9"/>
      <c r="AC127" s="9"/>
      <c r="AD127" s="27"/>
      <c r="AE127" s="27"/>
      <c r="AF127" s="27"/>
      <c r="AI127" s="27"/>
      <c r="AJ127" s="27"/>
      <c r="AK127" s="27"/>
    </row>
    <row r="128" spans="1:37" ht="15">
      <c r="A128" s="120" t="s">
        <v>166</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166</v>
      </c>
      <c r="P128" s="125">
        <v>12685.28</v>
      </c>
      <c r="Q128" s="75">
        <v>12845.67</v>
      </c>
      <c r="R128" s="75">
        <v>13428.616490709284</v>
      </c>
      <c r="S128" s="31">
        <v>13531.977640418832</v>
      </c>
      <c r="T128" s="7"/>
      <c r="U128" s="19" t="s">
        <v>166</v>
      </c>
      <c r="V128" s="105">
        <v>12782.87</v>
      </c>
      <c r="W128" s="31">
        <v>13455.603332892944</v>
      </c>
      <c r="X128" s="7"/>
      <c r="Y128" s="19" t="s">
        <v>166</v>
      </c>
      <c r="Z128" s="106">
        <v>13272.776656428781</v>
      </c>
      <c r="AA128" s="27"/>
      <c r="AB128" s="9"/>
      <c r="AC128" s="9"/>
      <c r="AD128" s="27"/>
      <c r="AE128" s="27"/>
      <c r="AF128" s="27"/>
      <c r="AI128" s="27"/>
      <c r="AJ128" s="27"/>
      <c r="AK128" s="27"/>
    </row>
    <row r="129" spans="1:37" ht="15">
      <c r="A129" s="62" t="s">
        <v>162</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162</v>
      </c>
      <c r="P129" s="108">
        <v>13237.8</v>
      </c>
      <c r="Q129" s="63">
        <v>13137.85</v>
      </c>
      <c r="R129" s="63">
        <v>13303.820441907194</v>
      </c>
      <c r="S129" s="32">
        <v>13580.867494712533</v>
      </c>
      <c r="T129" s="7"/>
      <c r="U129" s="19" t="s">
        <v>162</v>
      </c>
      <c r="V129" s="62">
        <v>13186.21</v>
      </c>
      <c r="W129" s="32">
        <v>13445.611192040464</v>
      </c>
      <c r="X129" s="7"/>
      <c r="Y129" s="19" t="s">
        <v>162</v>
      </c>
      <c r="Z129" s="109">
        <v>13307.574818969679</v>
      </c>
      <c r="AA129" s="76"/>
      <c r="AB129" s="9"/>
      <c r="AC129" s="9"/>
      <c r="AD129" s="27"/>
      <c r="AE129" s="27"/>
      <c r="AF129" s="27"/>
      <c r="AI129" s="27"/>
      <c r="AJ129" s="27"/>
      <c r="AK129" s="27"/>
    </row>
    <row r="130" spans="1:37" ht="15">
      <c r="A130" s="62" t="s">
        <v>163</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163</v>
      </c>
      <c r="P130" s="108">
        <v>13145.57</v>
      </c>
      <c r="Q130" s="63">
        <v>13131.9</v>
      </c>
      <c r="R130" s="63">
        <v>13385.95734361502</v>
      </c>
      <c r="S130" s="32">
        <v>13674.388084607981</v>
      </c>
      <c r="T130" s="7"/>
      <c r="U130" s="19" t="s">
        <v>163</v>
      </c>
      <c r="V130" s="62">
        <v>13137.29</v>
      </c>
      <c r="W130" s="32">
        <v>13542.675543275338</v>
      </c>
      <c r="X130" s="7"/>
      <c r="Y130" s="19" t="s">
        <v>163</v>
      </c>
      <c r="Z130" s="109">
        <v>13344.209551712014</v>
      </c>
      <c r="AA130" s="27"/>
      <c r="AB130" s="9"/>
      <c r="AC130" s="9"/>
      <c r="AD130" s="27"/>
      <c r="AE130" s="27"/>
      <c r="AF130" s="27"/>
      <c r="AI130" s="27"/>
      <c r="AJ130" s="27"/>
      <c r="AK130" s="27"/>
    </row>
    <row r="131" spans="1:37" ht="15">
      <c r="A131" s="62" t="s">
        <v>164</v>
      </c>
      <c r="B131" s="63"/>
      <c r="C131" s="115"/>
      <c r="D131" s="63">
        <v>12464</v>
      </c>
      <c r="E131" s="63">
        <v>11726.57</v>
      </c>
      <c r="F131" s="64"/>
      <c r="G131" s="63">
        <v>10243</v>
      </c>
      <c r="H131" s="63">
        <v>11134.15</v>
      </c>
      <c r="I131" s="63">
        <v>12171.677</v>
      </c>
      <c r="J131" s="63">
        <v>10879.68</v>
      </c>
      <c r="K131" s="63">
        <v>7850</v>
      </c>
      <c r="L131" s="63"/>
      <c r="M131" s="32"/>
      <c r="N131" s="40"/>
      <c r="O131" s="19" t="s">
        <v>164</v>
      </c>
      <c r="P131" s="108">
        <v>12464</v>
      </c>
      <c r="Q131" s="63">
        <v>11348.18</v>
      </c>
      <c r="R131" s="63">
        <v>11241.419178255373</v>
      </c>
      <c r="S131" s="32">
        <v>7850</v>
      </c>
      <c r="T131" s="7"/>
      <c r="U131" s="19" t="s">
        <v>164</v>
      </c>
      <c r="V131" s="108">
        <v>11419.4</v>
      </c>
      <c r="W131" s="32">
        <v>10860.788518518519</v>
      </c>
      <c r="X131" s="7"/>
      <c r="Y131" s="19" t="s">
        <v>164</v>
      </c>
      <c r="Z131" s="109">
        <v>10937.11086886305</v>
      </c>
      <c r="AA131" s="27"/>
      <c r="AB131" s="9"/>
      <c r="AC131" s="27"/>
      <c r="AD131" s="27"/>
      <c r="AE131" s="27"/>
      <c r="AH131" s="27"/>
      <c r="AI131" s="27"/>
      <c r="AJ131" s="27"/>
    </row>
    <row r="132" spans="1:37" ht="15">
      <c r="A132" s="62" t="s">
        <v>69</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69</v>
      </c>
      <c r="P132" s="108">
        <v>10164.120000000001</v>
      </c>
      <c r="Q132" s="63">
        <v>10308.92</v>
      </c>
      <c r="R132" s="63">
        <v>9947.5882658706196</v>
      </c>
      <c r="S132" s="32">
        <v>10111.714201959694</v>
      </c>
      <c r="T132" s="7"/>
      <c r="U132" s="19" t="s">
        <v>69</v>
      </c>
      <c r="V132" s="62">
        <v>10236.09</v>
      </c>
      <c r="W132" s="32">
        <v>10028.231741046997</v>
      </c>
      <c r="X132" s="7"/>
      <c r="Y132" s="19" t="s">
        <v>69</v>
      </c>
      <c r="Z132" s="109">
        <v>10130.56944599095</v>
      </c>
      <c r="AA132" s="27"/>
      <c r="AB132" s="9"/>
      <c r="AC132" s="27"/>
      <c r="AD132" s="27"/>
      <c r="AG132" s="27"/>
      <c r="AH132" s="27"/>
      <c r="AI132" s="27"/>
    </row>
    <row r="133" spans="1:37" ht="15.75" thickBot="1">
      <c r="A133" s="65" t="s">
        <v>165</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165</v>
      </c>
      <c r="P133" s="110">
        <v>12371.26</v>
      </c>
      <c r="Q133" s="66">
        <v>12389.76</v>
      </c>
      <c r="R133" s="66">
        <v>12373.418265654967</v>
      </c>
      <c r="S133" s="33">
        <v>12559.108406347166</v>
      </c>
      <c r="T133" s="7"/>
      <c r="U133" s="14" t="s">
        <v>165</v>
      </c>
      <c r="V133" s="65">
        <v>12380.72</v>
      </c>
      <c r="W133" s="33">
        <v>12466.373631178893</v>
      </c>
      <c r="X133" s="7"/>
      <c r="Y133" s="14" t="s">
        <v>165</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138</v>
      </c>
      <c r="M135" s="7"/>
      <c r="N135" s="40"/>
      <c r="O135" s="6">
        <v>2017</v>
      </c>
      <c r="P135" s="1547" t="s">
        <v>139</v>
      </c>
      <c r="Q135" s="1547"/>
      <c r="R135" s="1547"/>
      <c r="S135" s="1547"/>
      <c r="T135" s="7"/>
      <c r="U135" s="6">
        <v>2017</v>
      </c>
      <c r="V135" s="1547" t="s">
        <v>140</v>
      </c>
      <c r="W135" s="1547"/>
      <c r="X135" s="7"/>
      <c r="Y135" s="92">
        <v>2017</v>
      </c>
      <c r="Z135" s="7"/>
      <c r="AA135" s="27"/>
      <c r="AB135" s="9"/>
      <c r="AC135" s="27"/>
      <c r="AD135" s="27"/>
      <c r="AG135" s="27"/>
      <c r="AH135" s="27"/>
      <c r="AI135" s="27"/>
    </row>
    <row r="136" spans="1:37" ht="15.75" thickBot="1">
      <c r="A136" s="45"/>
      <c r="B136" s="46" t="s">
        <v>142</v>
      </c>
      <c r="C136" s="46" t="s">
        <v>143</v>
      </c>
      <c r="D136" s="46" t="s">
        <v>144</v>
      </c>
      <c r="E136" s="46" t="s">
        <v>145</v>
      </c>
      <c r="F136" s="46" t="s">
        <v>146</v>
      </c>
      <c r="G136" s="46" t="s">
        <v>147</v>
      </c>
      <c r="H136" s="46" t="s">
        <v>148</v>
      </c>
      <c r="I136" s="46" t="s">
        <v>149</v>
      </c>
      <c r="J136" s="46" t="s">
        <v>150</v>
      </c>
      <c r="K136" s="46" t="s">
        <v>151</v>
      </c>
      <c r="L136" s="46" t="s">
        <v>152</v>
      </c>
      <c r="M136" s="47" t="s">
        <v>153</v>
      </c>
      <c r="N136" s="40"/>
      <c r="O136" s="10"/>
      <c r="P136" s="46" t="s">
        <v>154</v>
      </c>
      <c r="Q136" s="46" t="s">
        <v>155</v>
      </c>
      <c r="R136" s="46" t="s">
        <v>156</v>
      </c>
      <c r="S136" s="47" t="s">
        <v>157</v>
      </c>
      <c r="T136" s="7"/>
      <c r="U136" s="10"/>
      <c r="V136" s="46" t="s">
        <v>158</v>
      </c>
      <c r="W136" s="47" t="s">
        <v>159</v>
      </c>
      <c r="X136" s="7"/>
      <c r="Y136" s="10"/>
      <c r="Z136" s="48" t="s">
        <v>160</v>
      </c>
      <c r="AA136" s="27"/>
      <c r="AB136" s="9"/>
      <c r="AC136" s="27"/>
      <c r="AD136" s="27"/>
      <c r="AG136" s="27"/>
      <c r="AH136" s="27"/>
      <c r="AI136" s="27"/>
    </row>
    <row r="137" spans="1:37" ht="13.5" thickBot="1">
      <c r="A137" s="117" t="s">
        <v>161</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161</v>
      </c>
      <c r="P137" s="82">
        <v>12718.796365669239</v>
      </c>
      <c r="Q137" s="52">
        <v>12646.578483793441</v>
      </c>
      <c r="R137" s="52">
        <v>12777.268682127358</v>
      </c>
      <c r="S137" s="52">
        <v>13407.303040860694</v>
      </c>
      <c r="T137" s="7"/>
      <c r="U137" s="25" t="s">
        <v>161</v>
      </c>
      <c r="V137" s="52">
        <v>12682.785318126484</v>
      </c>
      <c r="W137" s="52">
        <v>13087.097030796682</v>
      </c>
      <c r="X137" s="7"/>
      <c r="Y137" s="25" t="s">
        <v>161</v>
      </c>
      <c r="Z137" s="52">
        <v>12883.037993972786</v>
      </c>
      <c r="AA137" s="76"/>
      <c r="AC137" s="3"/>
      <c r="AD137" s="3"/>
    </row>
    <row r="138" spans="1:37" ht="13.5">
      <c r="A138" s="120" t="s">
        <v>166</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166</v>
      </c>
      <c r="P138" s="125">
        <v>12822.743393423903</v>
      </c>
      <c r="Q138" s="75">
        <v>12483.2722737722</v>
      </c>
      <c r="R138" s="75">
        <v>13101.790843794055</v>
      </c>
      <c r="S138" s="31">
        <v>13654.934987951818</v>
      </c>
      <c r="T138" s="7"/>
      <c r="U138" s="19" t="s">
        <v>166</v>
      </c>
      <c r="V138" s="105">
        <v>12694.4564476386</v>
      </c>
      <c r="W138" s="31">
        <v>13339.243151482651</v>
      </c>
      <c r="X138" s="7"/>
      <c r="Y138" s="19" t="s">
        <v>166</v>
      </c>
      <c r="Z138" s="106">
        <v>13128.627909400457</v>
      </c>
      <c r="AA138" s="134"/>
      <c r="AC138" s="3"/>
      <c r="AD138" s="3"/>
    </row>
    <row r="139" spans="1:37">
      <c r="A139" s="62" t="s">
        <v>162</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162</v>
      </c>
      <c r="P139" s="108">
        <v>13614.902012968638</v>
      </c>
      <c r="Q139" s="63">
        <v>13336.906054025294</v>
      </c>
      <c r="R139" s="63">
        <v>13655.182457196601</v>
      </c>
      <c r="S139" s="32">
        <v>14417.587930170597</v>
      </c>
      <c r="T139" s="7"/>
      <c r="U139" s="19" t="s">
        <v>162</v>
      </c>
      <c r="V139" s="62">
        <v>13478.621281095424</v>
      </c>
      <c r="W139" s="32">
        <v>14036.005608185502</v>
      </c>
      <c r="X139" s="7"/>
      <c r="Y139" s="19" t="s">
        <v>162</v>
      </c>
      <c r="Z139" s="109">
        <v>13752.414156674904</v>
      </c>
      <c r="AA139" s="27"/>
      <c r="AC139"/>
      <c r="AD139" s="3"/>
    </row>
    <row r="140" spans="1:37">
      <c r="A140" s="62" t="s">
        <v>163</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163</v>
      </c>
      <c r="P140" s="108">
        <v>13554.711796658656</v>
      </c>
      <c r="Q140" s="63">
        <v>13216.315719793231</v>
      </c>
      <c r="R140" s="63">
        <v>13507.948106278058</v>
      </c>
      <c r="S140" s="32">
        <v>14253.544478738901</v>
      </c>
      <c r="T140" s="7"/>
      <c r="U140" s="19" t="s">
        <v>163</v>
      </c>
      <c r="V140" s="62">
        <v>13376.38577862732</v>
      </c>
      <c r="W140" s="32">
        <v>13835.644931031207</v>
      </c>
      <c r="X140" s="7"/>
      <c r="Y140" s="19" t="s">
        <v>163</v>
      </c>
      <c r="Z140" s="109">
        <v>13580.19772767119</v>
      </c>
      <c r="AA140" s="27"/>
      <c r="AC140"/>
      <c r="AD140" s="3"/>
    </row>
    <row r="141" spans="1:37">
      <c r="A141" s="62" t="s">
        <v>164</v>
      </c>
      <c r="B141" s="63">
        <v>14796</v>
      </c>
      <c r="C141" s="475"/>
      <c r="D141" s="63">
        <v>12575.895061728392</v>
      </c>
      <c r="E141" s="63"/>
      <c r="F141" s="63">
        <v>13222.000000000002</v>
      </c>
      <c r="G141" s="63">
        <v>14074.756097560978</v>
      </c>
      <c r="H141" s="63"/>
      <c r="I141" s="63"/>
      <c r="J141" s="63"/>
      <c r="K141" s="63">
        <v>12369.75</v>
      </c>
      <c r="L141" s="63"/>
      <c r="M141" s="32"/>
      <c r="N141" s="40"/>
      <c r="O141" s="19" t="s">
        <v>164</v>
      </c>
      <c r="P141" s="108">
        <v>12893.052910052907</v>
      </c>
      <c r="Q141" s="63">
        <v>13820.681506849316</v>
      </c>
      <c r="R141" s="63"/>
      <c r="S141" s="32">
        <v>12369.75</v>
      </c>
      <c r="T141" s="7"/>
      <c r="U141" s="19" t="s">
        <v>164</v>
      </c>
      <c r="V141" s="108">
        <v>13456.187110187107</v>
      </c>
      <c r="W141" s="32">
        <v>12369.75</v>
      </c>
      <c r="X141" s="7"/>
      <c r="Y141" s="19" t="s">
        <v>164</v>
      </c>
      <c r="Z141" s="109">
        <v>13195.304897314374</v>
      </c>
      <c r="AA141" s="27"/>
      <c r="AC141"/>
      <c r="AD141" s="3"/>
    </row>
    <row r="142" spans="1:37" ht="15">
      <c r="A142" s="62" t="s">
        <v>69</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69</v>
      </c>
      <c r="P142" s="108">
        <v>10707.374965519417</v>
      </c>
      <c r="Q142" s="63">
        <v>11056.194955955716</v>
      </c>
      <c r="R142" s="63">
        <v>11121.266345630731</v>
      </c>
      <c r="S142" s="32">
        <v>11739.287340371855</v>
      </c>
      <c r="T142" s="7"/>
      <c r="U142" s="19" t="s">
        <v>69</v>
      </c>
      <c r="V142" s="62">
        <v>10880.171356109458</v>
      </c>
      <c r="W142" s="32">
        <v>11434.755968723699</v>
      </c>
      <c r="X142" s="7"/>
      <c r="Y142" s="19" t="s">
        <v>69</v>
      </c>
      <c r="Z142" s="109">
        <v>11174.456521616577</v>
      </c>
      <c r="AA142" s="27"/>
      <c r="AB142" s="9"/>
      <c r="AC142"/>
      <c r="AD142" s="3"/>
    </row>
    <row r="143" spans="1:37" ht="15.75" thickBot="1">
      <c r="A143" s="65" t="s">
        <v>165</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165</v>
      </c>
      <c r="P143" s="110">
        <v>12870.757534828081</v>
      </c>
      <c r="Q143" s="66">
        <v>12842.732401034815</v>
      </c>
      <c r="R143" s="66">
        <v>12915.653754092227</v>
      </c>
      <c r="S143" s="33">
        <v>13387.43110929996</v>
      </c>
      <c r="T143" s="7"/>
      <c r="U143" s="14" t="s">
        <v>165</v>
      </c>
      <c r="V143" s="65">
        <v>12856.615762096459</v>
      </c>
      <c r="W143" s="33">
        <v>13140.932318799365</v>
      </c>
      <c r="X143" s="7"/>
      <c r="Y143" s="14" t="s">
        <v>165</v>
      </c>
      <c r="Z143" s="111">
        <v>12993.564459736635</v>
      </c>
      <c r="AA143" s="27"/>
      <c r="AB143" s="9"/>
      <c r="AC143"/>
      <c r="AD143" s="3"/>
    </row>
    <row r="144" spans="1:37" ht="15">
      <c r="AA144" s="27"/>
      <c r="AB144" s="9"/>
      <c r="AC144"/>
      <c r="AD144" s="622"/>
    </row>
    <row r="145" spans="1:34" ht="16.5" thickBot="1">
      <c r="A145" s="6">
        <v>2018</v>
      </c>
      <c r="B145" s="7"/>
      <c r="C145" s="7"/>
      <c r="D145" s="7"/>
      <c r="E145" s="7"/>
      <c r="F145" s="7"/>
      <c r="G145" s="7"/>
      <c r="H145" s="7"/>
      <c r="I145" s="7"/>
      <c r="J145" s="7"/>
      <c r="K145" s="7"/>
      <c r="L145" s="8" t="s">
        <v>138</v>
      </c>
      <c r="M145" s="7"/>
      <c r="N145" s="40"/>
      <c r="O145" s="6">
        <v>2018</v>
      </c>
      <c r="P145" s="1547" t="s">
        <v>139</v>
      </c>
      <c r="Q145" s="1547"/>
      <c r="R145" s="1547"/>
      <c r="S145" s="1547"/>
      <c r="T145" s="7"/>
      <c r="U145" s="6">
        <v>2018</v>
      </c>
      <c r="V145" s="1547" t="s">
        <v>140</v>
      </c>
      <c r="W145" s="1547"/>
      <c r="X145" s="7"/>
      <c r="Y145" s="92">
        <v>2018</v>
      </c>
      <c r="Z145" s="7"/>
      <c r="AA145" s="27"/>
      <c r="AB145" s="3"/>
      <c r="AC145"/>
      <c r="AD145" s="622"/>
      <c r="AE145" s="3"/>
    </row>
    <row r="146" spans="1:34" ht="14.25" thickBot="1">
      <c r="A146" s="45"/>
      <c r="B146" s="46" t="s">
        <v>142</v>
      </c>
      <c r="C146" s="46" t="s">
        <v>143</v>
      </c>
      <c r="D146" s="46" t="s">
        <v>144</v>
      </c>
      <c r="E146" s="46" t="s">
        <v>145</v>
      </c>
      <c r="F146" s="46" t="s">
        <v>146</v>
      </c>
      <c r="G146" s="46" t="s">
        <v>147</v>
      </c>
      <c r="H146" s="46" t="s">
        <v>148</v>
      </c>
      <c r="I146" s="46" t="s">
        <v>149</v>
      </c>
      <c r="J146" s="46" t="s">
        <v>150</v>
      </c>
      <c r="K146" s="46" t="s">
        <v>151</v>
      </c>
      <c r="L146" s="46" t="s">
        <v>152</v>
      </c>
      <c r="M146" s="47" t="s">
        <v>153</v>
      </c>
      <c r="N146" s="40"/>
      <c r="O146" s="10"/>
      <c r="P146" s="46" t="s">
        <v>154</v>
      </c>
      <c r="Q146" s="46" t="s">
        <v>155</v>
      </c>
      <c r="R146" s="46" t="s">
        <v>156</v>
      </c>
      <c r="S146" s="47" t="s">
        <v>157</v>
      </c>
      <c r="T146" s="7"/>
      <c r="U146" s="10"/>
      <c r="V146" s="46" t="s">
        <v>158</v>
      </c>
      <c r="W146" s="47" t="s">
        <v>159</v>
      </c>
      <c r="X146" s="7"/>
      <c r="Y146" s="10"/>
      <c r="Z146" s="48" t="s">
        <v>160</v>
      </c>
      <c r="AA146" s="27"/>
      <c r="AB146" s="3"/>
      <c r="AC146"/>
      <c r="AD146" s="3"/>
      <c r="AE146" s="3"/>
    </row>
    <row r="147" spans="1:34" ht="13.5" thickBot="1">
      <c r="A147" s="117" t="s">
        <v>161</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161</v>
      </c>
      <c r="P147" s="82">
        <v>13494.82543256972</v>
      </c>
      <c r="Q147" s="52">
        <v>13515.181916035323</v>
      </c>
      <c r="R147" s="52">
        <v>13242.381779647045</v>
      </c>
      <c r="S147" s="82">
        <v>13168.628653930869</v>
      </c>
      <c r="T147" s="7"/>
      <c r="U147" s="25" t="s">
        <v>161</v>
      </c>
      <c r="V147" s="82">
        <v>13505.006881893625</v>
      </c>
      <c r="W147" s="82">
        <v>13206.686872453876</v>
      </c>
      <c r="X147" s="7"/>
      <c r="Y147" s="25" t="s">
        <v>161</v>
      </c>
      <c r="Z147" s="82">
        <v>13362.90645387967</v>
      </c>
      <c r="AA147" s="27"/>
      <c r="AB147" s="3"/>
      <c r="AC147"/>
      <c r="AD147" s="3"/>
      <c r="AE147" s="3"/>
    </row>
    <row r="148" spans="1:34">
      <c r="A148" s="120" t="s">
        <v>166</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166</v>
      </c>
      <c r="P148" s="125">
        <v>13480.244994758916</v>
      </c>
      <c r="Q148" s="75">
        <v>13646.011715575618</v>
      </c>
      <c r="R148" s="75">
        <v>13387.682697752958</v>
      </c>
      <c r="S148" s="31">
        <v>13645.791400613958</v>
      </c>
      <c r="T148" s="7"/>
      <c r="U148" s="19" t="s">
        <v>166</v>
      </c>
      <c r="V148" s="105">
        <v>13556.472345003305</v>
      </c>
      <c r="W148" s="31">
        <v>13517.726768060838</v>
      </c>
      <c r="X148" s="7"/>
      <c r="Y148" s="19" t="s">
        <v>166</v>
      </c>
      <c r="Z148" s="106">
        <v>13533.449632381094</v>
      </c>
      <c r="AA148" s="27"/>
      <c r="AB148" s="3"/>
      <c r="AC148"/>
      <c r="AD148" s="3"/>
      <c r="AE148" s="3"/>
      <c r="AF148" s="3"/>
      <c r="AG148" s="3"/>
      <c r="AH148" s="3"/>
    </row>
    <row r="149" spans="1:34">
      <c r="A149" s="62" t="s">
        <v>162</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162</v>
      </c>
      <c r="P149" s="108">
        <v>14283.471633622017</v>
      </c>
      <c r="Q149" s="63">
        <v>14184.245280813526</v>
      </c>
      <c r="R149" s="63">
        <v>14162.296339843502</v>
      </c>
      <c r="S149" s="32">
        <v>14181.713643996154</v>
      </c>
      <c r="T149" s="7"/>
      <c r="U149" s="19" t="s">
        <v>162</v>
      </c>
      <c r="V149" s="62">
        <v>14235.11583391866</v>
      </c>
      <c r="W149" s="32">
        <v>14171.551629923279</v>
      </c>
      <c r="X149" s="7"/>
      <c r="Y149" s="19" t="s">
        <v>162</v>
      </c>
      <c r="Z149" s="109">
        <v>14206.427548159932</v>
      </c>
      <c r="AA149" s="27"/>
      <c r="AB149" s="3"/>
      <c r="AC149"/>
      <c r="AD149" s="3"/>
      <c r="AE149" s="3"/>
      <c r="AF149" s="3"/>
      <c r="AG149" s="3"/>
      <c r="AH149" s="3"/>
    </row>
    <row r="150" spans="1:34">
      <c r="A150" s="62" t="s">
        <v>163</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163</v>
      </c>
      <c r="P150" s="108">
        <v>14147.877504669799</v>
      </c>
      <c r="Q150" s="63">
        <v>14094.307272960828</v>
      </c>
      <c r="R150" s="63">
        <v>14072.65117395687</v>
      </c>
      <c r="S150" s="32">
        <v>14021.440438133233</v>
      </c>
      <c r="T150" s="7"/>
      <c r="U150" s="19" t="s">
        <v>163</v>
      </c>
      <c r="V150" s="62">
        <v>14119.018042711721</v>
      </c>
      <c r="W150" s="32">
        <v>14047.270979881589</v>
      </c>
      <c r="X150" s="7"/>
      <c r="Y150" s="19" t="s">
        <v>163</v>
      </c>
      <c r="Z150" s="109">
        <v>14086.589137149313</v>
      </c>
      <c r="AA150" s="27"/>
      <c r="AB150" s="3"/>
      <c r="AC150"/>
      <c r="AD150" s="3"/>
      <c r="AE150" s="3"/>
      <c r="AF150" s="3"/>
      <c r="AG150" s="3"/>
      <c r="AH150" s="3"/>
    </row>
    <row r="151" spans="1:34">
      <c r="A151" s="62" t="s">
        <v>164</v>
      </c>
      <c r="B151" s="63"/>
      <c r="C151" s="475">
        <v>11669.37</v>
      </c>
      <c r="D151" s="63"/>
      <c r="E151" s="63">
        <v>13911.63</v>
      </c>
      <c r="F151" s="63"/>
      <c r="G151" s="63"/>
      <c r="H151" s="63">
        <v>10275.299999999999</v>
      </c>
      <c r="I151" s="63">
        <v>10407.782857142856</v>
      </c>
      <c r="J151" s="63"/>
      <c r="K151" s="63"/>
      <c r="L151" s="63">
        <v>11869</v>
      </c>
      <c r="M151" s="32"/>
      <c r="N151" s="40"/>
      <c r="O151" s="19" t="s">
        <v>164</v>
      </c>
      <c r="P151" s="108">
        <v>11669.37</v>
      </c>
      <c r="Q151" s="63">
        <v>13911.63</v>
      </c>
      <c r="R151" s="63">
        <v>10365.881302325581</v>
      </c>
      <c r="S151" s="32">
        <v>11869</v>
      </c>
      <c r="T151" s="7"/>
      <c r="U151" s="19" t="s">
        <v>164</v>
      </c>
      <c r="V151" s="108">
        <v>12250.266373056995</v>
      </c>
      <c r="W151" s="32">
        <v>11657.500968586388</v>
      </c>
      <c r="X151" s="7"/>
      <c r="Y151" s="19" t="s">
        <v>164</v>
      </c>
      <c r="Z151" s="109">
        <v>11692.71294859957</v>
      </c>
      <c r="AA151" s="27"/>
      <c r="AB151" s="3"/>
      <c r="AC151"/>
      <c r="AD151" s="3"/>
      <c r="AE151" s="3"/>
      <c r="AF151" s="3"/>
      <c r="AG151" s="3"/>
      <c r="AH151" s="3"/>
    </row>
    <row r="152" spans="1:34">
      <c r="A152" s="62" t="s">
        <v>69</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69</v>
      </c>
      <c r="P152" s="108">
        <v>11854.183388340227</v>
      </c>
      <c r="Q152" s="63">
        <v>12001.99412981471</v>
      </c>
      <c r="R152" s="63">
        <v>11555.336527988868</v>
      </c>
      <c r="S152" s="32">
        <v>11325.458183837878</v>
      </c>
      <c r="T152" s="7"/>
      <c r="U152" s="19" t="s">
        <v>69</v>
      </c>
      <c r="V152" s="62">
        <v>11925.723918073871</v>
      </c>
      <c r="W152" s="32">
        <v>11441.589212356062</v>
      </c>
      <c r="X152" s="7"/>
      <c r="Y152" s="19" t="s">
        <v>69</v>
      </c>
      <c r="Z152" s="109">
        <v>11675.147054895662</v>
      </c>
      <c r="AA152" s="27"/>
      <c r="AB152" s="3"/>
      <c r="AC152"/>
      <c r="AD152" s="3"/>
      <c r="AE152" s="3"/>
      <c r="AF152" s="3"/>
      <c r="AG152" s="3"/>
      <c r="AH152" s="3"/>
    </row>
    <row r="153" spans="1:34" ht="13.5" thickBot="1">
      <c r="A153" s="65" t="s">
        <v>165</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165</v>
      </c>
      <c r="P153" s="110">
        <v>13502.493781732628</v>
      </c>
      <c r="Q153" s="66">
        <v>13568.182223844509</v>
      </c>
      <c r="R153" s="66">
        <v>13420.917935467203</v>
      </c>
      <c r="S153" s="33">
        <v>13547.741200622433</v>
      </c>
      <c r="T153" s="7"/>
      <c r="U153" s="14" t="s">
        <v>165</v>
      </c>
      <c r="V153" s="65">
        <v>13537.266183576934</v>
      </c>
      <c r="W153" s="33">
        <v>13481.254286659221</v>
      </c>
      <c r="X153" s="7"/>
      <c r="Y153" s="14" t="s">
        <v>165</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138</v>
      </c>
      <c r="M155" s="7"/>
      <c r="N155" s="40"/>
      <c r="O155" s="6">
        <v>2019</v>
      </c>
      <c r="P155" s="1547" t="s">
        <v>139</v>
      </c>
      <c r="Q155" s="1547"/>
      <c r="R155" s="1547"/>
      <c r="S155" s="1547"/>
      <c r="T155" s="7"/>
      <c r="U155" s="6">
        <v>2019</v>
      </c>
      <c r="V155" s="1547" t="s">
        <v>140</v>
      </c>
      <c r="W155" s="1547"/>
      <c r="X155" s="7"/>
      <c r="Y155" s="92">
        <v>2019</v>
      </c>
      <c r="Z155" s="7"/>
      <c r="AA155" s="3"/>
      <c r="AB155" s="3"/>
      <c r="AC155"/>
      <c r="AD155" s="3"/>
      <c r="AE155" s="3"/>
      <c r="AF155" s="3"/>
      <c r="AG155" s="3"/>
      <c r="AH155" s="3"/>
    </row>
    <row r="156" spans="1:34" ht="14.25" thickBot="1">
      <c r="A156" s="45"/>
      <c r="B156" s="46" t="s">
        <v>142</v>
      </c>
      <c r="C156" s="46" t="s">
        <v>143</v>
      </c>
      <c r="D156" s="46" t="s">
        <v>144</v>
      </c>
      <c r="E156" s="46" t="s">
        <v>145</v>
      </c>
      <c r="F156" s="46" t="s">
        <v>146</v>
      </c>
      <c r="G156" s="46" t="s">
        <v>147</v>
      </c>
      <c r="H156" s="46" t="s">
        <v>148</v>
      </c>
      <c r="I156" s="46" t="s">
        <v>149</v>
      </c>
      <c r="J156" s="46" t="s">
        <v>150</v>
      </c>
      <c r="K156" s="46" t="s">
        <v>151</v>
      </c>
      <c r="L156" s="46" t="s">
        <v>152</v>
      </c>
      <c r="M156" s="47" t="s">
        <v>153</v>
      </c>
      <c r="N156" s="40"/>
      <c r="O156" s="10"/>
      <c r="P156" s="46" t="s">
        <v>154</v>
      </c>
      <c r="Q156" s="46" t="s">
        <v>155</v>
      </c>
      <c r="R156" s="46" t="s">
        <v>156</v>
      </c>
      <c r="S156" s="47" t="s">
        <v>157</v>
      </c>
      <c r="T156" s="7"/>
      <c r="U156" s="10"/>
      <c r="V156" s="46" t="s">
        <v>158</v>
      </c>
      <c r="W156" s="47" t="s">
        <v>159</v>
      </c>
      <c r="X156" s="7"/>
      <c r="Y156" s="10"/>
      <c r="Z156" s="48" t="s">
        <v>160</v>
      </c>
      <c r="AA156" s="3"/>
      <c r="AB156" s="3"/>
      <c r="AC156"/>
      <c r="AD156" s="3"/>
      <c r="AE156" s="3"/>
      <c r="AF156" s="3"/>
      <c r="AG156" s="3"/>
      <c r="AH156" s="3"/>
    </row>
    <row r="157" spans="1:34" ht="13.5" thickBot="1">
      <c r="A157" s="117" t="s">
        <v>161</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161</v>
      </c>
      <c r="P157" s="82">
        <v>12598.899991992648</v>
      </c>
      <c r="Q157" s="52">
        <v>12261.047976022926</v>
      </c>
      <c r="R157" s="52">
        <v>11576.419047036832</v>
      </c>
      <c r="S157" s="53">
        <v>12029.522478885163</v>
      </c>
      <c r="T157" s="7"/>
      <c r="U157" s="25" t="s">
        <v>161</v>
      </c>
      <c r="V157" s="82">
        <v>12550.782190848724</v>
      </c>
      <c r="W157" s="53">
        <v>11830.444839180567</v>
      </c>
      <c r="X157" s="7"/>
      <c r="Y157" s="25" t="s">
        <v>161</v>
      </c>
      <c r="Z157" s="654">
        <v>12171.089276441808</v>
      </c>
      <c r="AA157" s="3"/>
      <c r="AB157" s="3"/>
      <c r="AC157"/>
      <c r="AD157" s="3"/>
      <c r="AE157" s="3"/>
      <c r="AF157" s="3"/>
      <c r="AG157" s="3"/>
      <c r="AH157" s="3"/>
    </row>
    <row r="158" spans="1:34">
      <c r="A158" s="120" t="s">
        <v>166</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166</v>
      </c>
      <c r="P158" s="125">
        <v>12584.9079795629</v>
      </c>
      <c r="Q158" s="75">
        <v>12238.655673608149</v>
      </c>
      <c r="R158" s="75">
        <v>11559.118447346602</v>
      </c>
      <c r="S158" s="31">
        <v>12115.200299922812</v>
      </c>
      <c r="T158" s="7"/>
      <c r="U158" s="19" t="s">
        <v>166</v>
      </c>
      <c r="V158" s="105">
        <v>12500.450973599327</v>
      </c>
      <c r="W158" s="31">
        <v>11911.125300152242</v>
      </c>
      <c r="X158" s="7"/>
      <c r="Y158" s="19" t="s">
        <v>166</v>
      </c>
      <c r="Z158" s="106">
        <v>12139.562253413582</v>
      </c>
      <c r="AA158" s="3"/>
      <c r="AB158" s="3"/>
      <c r="AC158"/>
      <c r="AD158" s="3"/>
      <c r="AE158" s="3"/>
      <c r="AF158" s="3"/>
      <c r="AG158" s="3"/>
      <c r="AH158" s="3"/>
    </row>
    <row r="159" spans="1:34">
      <c r="A159" s="62" t="s">
        <v>162</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162</v>
      </c>
      <c r="P159" s="108">
        <v>13365.473623968906</v>
      </c>
      <c r="Q159" s="63">
        <v>12634.788533296382</v>
      </c>
      <c r="R159" s="63">
        <v>12003.240343302372</v>
      </c>
      <c r="S159" s="32">
        <v>12674.947473913029</v>
      </c>
      <c r="T159" s="7"/>
      <c r="U159" s="19" t="s">
        <v>162</v>
      </c>
      <c r="V159" s="62">
        <v>13139.509553109532</v>
      </c>
      <c r="W159" s="32">
        <v>12326.726573586902</v>
      </c>
      <c r="X159" s="7"/>
      <c r="Y159" s="19" t="s">
        <v>162</v>
      </c>
      <c r="Z159" s="109">
        <v>12736.926723981092</v>
      </c>
      <c r="AA159" s="3"/>
      <c r="AB159" s="3"/>
      <c r="AC159"/>
      <c r="AD159" s="3"/>
      <c r="AE159" s="3"/>
      <c r="AF159" s="3"/>
      <c r="AG159" s="3"/>
      <c r="AH159" s="3"/>
    </row>
    <row r="160" spans="1:34">
      <c r="A160" s="62" t="s">
        <v>163</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163</v>
      </c>
      <c r="P160" s="108">
        <v>13188.197147760482</v>
      </c>
      <c r="Q160" s="63">
        <v>12335.540878643409</v>
      </c>
      <c r="R160" s="63">
        <v>11693.340922488851</v>
      </c>
      <c r="S160" s="32">
        <v>12607.299368863194</v>
      </c>
      <c r="T160" s="7"/>
      <c r="U160" s="19" t="s">
        <v>163</v>
      </c>
      <c r="V160" s="62">
        <v>12848.949299748068</v>
      </c>
      <c r="W160" s="32">
        <v>12071.325694703102</v>
      </c>
      <c r="X160" s="7"/>
      <c r="Y160" s="19" t="s">
        <v>163</v>
      </c>
      <c r="Z160" s="109">
        <v>12496.86604352695</v>
      </c>
      <c r="AA160" s="3"/>
      <c r="AB160" s="3"/>
      <c r="AC160"/>
      <c r="AD160" s="622"/>
      <c r="AE160" s="3"/>
      <c r="AF160" s="3"/>
      <c r="AG160" s="3"/>
      <c r="AH160" s="3"/>
    </row>
    <row r="161" spans="1:34">
      <c r="A161" s="62" t="s">
        <v>164</v>
      </c>
      <c r="B161" s="63"/>
      <c r="C161" s="475"/>
      <c r="D161" s="63"/>
      <c r="E161" s="63"/>
      <c r="F161" s="63"/>
      <c r="G161" s="63">
        <v>11847.259206798866</v>
      </c>
      <c r="H161" s="63">
        <v>10212.64</v>
      </c>
      <c r="I161" s="63">
        <v>11431</v>
      </c>
      <c r="J161" s="63"/>
      <c r="K161" s="63"/>
      <c r="L161" s="63"/>
      <c r="M161" s="32"/>
      <c r="N161" s="40"/>
      <c r="O161" s="19" t="s">
        <v>164</v>
      </c>
      <c r="P161" s="108">
        <v>13064.125629609642</v>
      </c>
      <c r="Q161" s="63">
        <v>12075.168972332016</v>
      </c>
      <c r="R161" s="63">
        <v>11249.852949640286</v>
      </c>
      <c r="S161" s="32"/>
      <c r="T161" s="7"/>
      <c r="U161" s="19" t="s">
        <v>164</v>
      </c>
      <c r="V161" s="108">
        <v>12653.835934182589</v>
      </c>
      <c r="W161" s="32">
        <v>11523.728805194805</v>
      </c>
      <c r="X161" s="7"/>
      <c r="Y161" s="19" t="s">
        <v>164</v>
      </c>
      <c r="Z161" s="109">
        <v>12223.033208241355</v>
      </c>
      <c r="AA161" s="3"/>
      <c r="AB161" s="3"/>
      <c r="AC161"/>
      <c r="AD161" s="622"/>
      <c r="AE161" s="3"/>
      <c r="AF161" s="3"/>
      <c r="AG161" s="3"/>
      <c r="AH161" s="3"/>
    </row>
    <row r="162" spans="1:34">
      <c r="A162" s="62" t="s">
        <v>69</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69</v>
      </c>
      <c r="P162" s="108">
        <v>10675.031172748293</v>
      </c>
      <c r="Q162" s="63">
        <v>10801.296964065661</v>
      </c>
      <c r="R162" s="63">
        <v>10053.896409200683</v>
      </c>
      <c r="S162" s="32">
        <v>10255.094126886201</v>
      </c>
      <c r="T162" s="7"/>
      <c r="U162" s="19" t="s">
        <v>69</v>
      </c>
      <c r="V162" s="62">
        <v>10845.317601245089</v>
      </c>
      <c r="W162" s="32">
        <v>10225.392940483716</v>
      </c>
      <c r="X162" s="7"/>
      <c r="Y162" s="19" t="s">
        <v>69</v>
      </c>
      <c r="Z162" s="109">
        <v>10479.725608941915</v>
      </c>
      <c r="AA162" s="3"/>
      <c r="AB162" s="3"/>
      <c r="AC162"/>
      <c r="AD162" s="622"/>
      <c r="AE162" s="3"/>
      <c r="AF162" s="3"/>
      <c r="AG162" s="3"/>
      <c r="AH162" s="3"/>
    </row>
    <row r="163" spans="1:34" ht="13.5" thickBot="1">
      <c r="A163" s="65" t="s">
        <v>165</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165</v>
      </c>
      <c r="P163" s="110">
        <v>13149.837234423143</v>
      </c>
      <c r="Q163" s="66">
        <v>13195.575193757533</v>
      </c>
      <c r="R163" s="66">
        <v>12653.605284927531</v>
      </c>
      <c r="S163" s="33">
        <v>13049.570101812467</v>
      </c>
      <c r="T163" s="7"/>
      <c r="U163" s="14" t="s">
        <v>165</v>
      </c>
      <c r="V163" s="65">
        <v>13296.575163892434</v>
      </c>
      <c r="W163" s="33">
        <v>12878.850407201366</v>
      </c>
      <c r="X163" s="7"/>
      <c r="Y163" s="14" t="s">
        <v>165</v>
      </c>
      <c r="Z163" s="111">
        <v>13072.210144053273</v>
      </c>
      <c r="AA163" s="3"/>
      <c r="AB163"/>
      <c r="AC163"/>
      <c r="AD163" s="622"/>
      <c r="AE163" s="3"/>
      <c r="AF163" s="3"/>
      <c r="AG163" s="3"/>
      <c r="AH163" s="3"/>
    </row>
    <row r="164" spans="1:34">
      <c r="AA164" s="3"/>
      <c r="AB164"/>
      <c r="AC164"/>
      <c r="AD164" s="622"/>
      <c r="AE164" s="3"/>
      <c r="AF164" s="3"/>
      <c r="AG164" s="3"/>
      <c r="AH164" s="3"/>
    </row>
    <row r="165" spans="1:34" ht="16.5" thickBot="1">
      <c r="A165" s="6">
        <v>2020</v>
      </c>
      <c r="B165" s="7"/>
      <c r="C165" s="7"/>
      <c r="D165" s="7"/>
      <c r="E165" s="7"/>
      <c r="F165" s="7"/>
      <c r="G165" s="7"/>
      <c r="H165" s="7"/>
      <c r="I165" s="7"/>
      <c r="J165" s="7"/>
      <c r="K165" s="7"/>
      <c r="L165" s="8" t="s">
        <v>138</v>
      </c>
      <c r="M165" s="7"/>
      <c r="N165" s="40"/>
      <c r="O165" s="6">
        <v>2020</v>
      </c>
      <c r="P165" s="1547" t="s">
        <v>139</v>
      </c>
      <c r="Q165" s="1547"/>
      <c r="R165" s="1547"/>
      <c r="S165" s="1547"/>
      <c r="T165" s="7"/>
      <c r="U165" s="6">
        <v>2020</v>
      </c>
      <c r="V165" s="1547" t="s">
        <v>140</v>
      </c>
      <c r="W165" s="1547"/>
      <c r="X165" s="7"/>
      <c r="Y165" s="92">
        <v>2021</v>
      </c>
      <c r="Z165" s="7"/>
      <c r="AA165" s="3"/>
      <c r="AB165"/>
      <c r="AC165"/>
      <c r="AD165" s="622"/>
      <c r="AE165" s="3"/>
      <c r="AF165" s="3"/>
      <c r="AG165" s="3"/>
      <c r="AH165" s="3"/>
    </row>
    <row r="166" spans="1:34" ht="14.25" thickBot="1">
      <c r="A166" s="45"/>
      <c r="B166" s="46" t="s">
        <v>142</v>
      </c>
      <c r="C166" s="46" t="s">
        <v>143</v>
      </c>
      <c r="D166" s="46" t="s">
        <v>144</v>
      </c>
      <c r="E166" s="46" t="s">
        <v>145</v>
      </c>
      <c r="F166" s="46" t="s">
        <v>146</v>
      </c>
      <c r="G166" s="46" t="s">
        <v>147</v>
      </c>
      <c r="H166" s="46" t="s">
        <v>148</v>
      </c>
      <c r="I166" s="46" t="s">
        <v>149</v>
      </c>
      <c r="J166" s="46" t="s">
        <v>150</v>
      </c>
      <c r="K166" s="46" t="s">
        <v>151</v>
      </c>
      <c r="L166" s="46" t="s">
        <v>152</v>
      </c>
      <c r="M166" s="47" t="s">
        <v>153</v>
      </c>
      <c r="N166" s="40"/>
      <c r="O166" s="10"/>
      <c r="P166" s="46" t="s">
        <v>154</v>
      </c>
      <c r="Q166" s="46" t="s">
        <v>155</v>
      </c>
      <c r="R166" s="46" t="s">
        <v>156</v>
      </c>
      <c r="S166" s="47" t="s">
        <v>157</v>
      </c>
      <c r="T166" s="7"/>
      <c r="U166" s="10"/>
      <c r="V166" s="46" t="s">
        <v>158</v>
      </c>
      <c r="W166" s="47" t="s">
        <v>159</v>
      </c>
      <c r="X166" s="7"/>
      <c r="Y166" s="10"/>
      <c r="Z166" s="48" t="s">
        <v>160</v>
      </c>
      <c r="AA166" s="3"/>
      <c r="AB166"/>
      <c r="AC166"/>
      <c r="AD166"/>
      <c r="AE166"/>
      <c r="AF166"/>
      <c r="AG166" s="3"/>
      <c r="AH166" s="3"/>
    </row>
    <row r="167" spans="1:34" ht="13.5" thickBot="1">
      <c r="A167" s="117" t="s">
        <v>161</v>
      </c>
      <c r="B167" s="668">
        <v>12293.668</v>
      </c>
      <c r="C167" s="668">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161</v>
      </c>
      <c r="P167" s="82">
        <v>12264.243973304463</v>
      </c>
      <c r="Q167" s="52">
        <v>11765.417869178715</v>
      </c>
      <c r="R167" s="52">
        <v>12193.611318325507</v>
      </c>
      <c r="S167" s="53">
        <v>12445.675174961532</v>
      </c>
      <c r="T167" s="7"/>
      <c r="U167" s="25" t="s">
        <v>161</v>
      </c>
      <c r="V167" s="82">
        <v>12028.089251978899</v>
      </c>
      <c r="W167" s="53">
        <v>12308.25330200759</v>
      </c>
      <c r="X167" s="7"/>
      <c r="Y167" s="25" t="s">
        <v>161</v>
      </c>
      <c r="Z167" s="654">
        <v>12170.057750049617</v>
      </c>
      <c r="AA167" s="3"/>
      <c r="AB167"/>
      <c r="AC167"/>
      <c r="AD167"/>
      <c r="AE167"/>
      <c r="AF167"/>
      <c r="AG167" s="3"/>
      <c r="AH167" s="3"/>
    </row>
    <row r="168" spans="1:34">
      <c r="A168" s="55" t="s">
        <v>166</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166</v>
      </c>
      <c r="P168" s="125">
        <v>12230.426937043945</v>
      </c>
      <c r="Q168" s="75">
        <v>11414.214538334702</v>
      </c>
      <c r="R168" s="75">
        <v>12488.169155707263</v>
      </c>
      <c r="S168" s="31">
        <v>12816.041806517827</v>
      </c>
      <c r="T168" s="7"/>
      <c r="U168" s="19" t="s">
        <v>166</v>
      </c>
      <c r="V168" s="105">
        <v>11861.858993020014</v>
      </c>
      <c r="W168" s="31">
        <v>12632.097031822015</v>
      </c>
      <c r="X168" s="7"/>
      <c r="Y168" s="19" t="s">
        <v>166</v>
      </c>
      <c r="Z168" s="106">
        <v>12341.703778245606</v>
      </c>
      <c r="AA168" s="3"/>
      <c r="AB168"/>
      <c r="AC168"/>
      <c r="AD168"/>
      <c r="AE168"/>
      <c r="AF168"/>
      <c r="AG168" s="3"/>
      <c r="AH168" s="3"/>
    </row>
    <row r="169" spans="1:34">
      <c r="A169" s="62" t="s">
        <v>162</v>
      </c>
      <c r="B169" s="669">
        <v>12953.451999999999</v>
      </c>
      <c r="C169" s="669">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162</v>
      </c>
      <c r="P169" s="108">
        <v>12830.305160673539</v>
      </c>
      <c r="Q169" s="63">
        <v>12325.165785997591</v>
      </c>
      <c r="R169" s="63">
        <v>12921.681089467465</v>
      </c>
      <c r="S169" s="32">
        <v>13574.515779639803</v>
      </c>
      <c r="T169" s="7"/>
      <c r="U169" s="19" t="s">
        <v>162</v>
      </c>
      <c r="V169" s="62">
        <v>12596.348507854193</v>
      </c>
      <c r="W169" s="32">
        <v>13209.814850565899</v>
      </c>
      <c r="X169" s="7"/>
      <c r="Y169" s="19" t="s">
        <v>162</v>
      </c>
      <c r="Z169" s="109">
        <v>12893.07500798921</v>
      </c>
      <c r="AA169" s="3"/>
      <c r="AB169"/>
      <c r="AC169"/>
      <c r="AD169"/>
      <c r="AE169"/>
      <c r="AF169"/>
      <c r="AG169" s="3"/>
      <c r="AH169" s="3"/>
    </row>
    <row r="170" spans="1:34">
      <c r="A170" s="62" t="s">
        <v>163</v>
      </c>
      <c r="B170" s="669">
        <v>12820.403</v>
      </c>
      <c r="C170" s="669">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163</v>
      </c>
      <c r="P170" s="108">
        <v>12691.577868834069</v>
      </c>
      <c r="Q170" s="63">
        <v>12204.612768571405</v>
      </c>
      <c r="R170" s="63">
        <v>12857.749527193831</v>
      </c>
      <c r="S170" s="32">
        <v>13503.240512199489</v>
      </c>
      <c r="T170" s="7"/>
      <c r="U170" s="19" t="s">
        <v>163</v>
      </c>
      <c r="V170" s="62">
        <v>12449.770093026624</v>
      </c>
      <c r="W170" s="32">
        <v>13128.438927284908</v>
      </c>
      <c r="X170" s="7"/>
      <c r="Y170" s="19" t="s">
        <v>163</v>
      </c>
      <c r="Z170" s="109">
        <v>12777.362324998021</v>
      </c>
      <c r="AA170" s="3"/>
      <c r="AB170"/>
      <c r="AC170"/>
      <c r="AD170"/>
      <c r="AE170"/>
      <c r="AF170"/>
      <c r="AG170" s="3"/>
      <c r="AH170" s="3"/>
    </row>
    <row r="171" spans="1:34">
      <c r="A171" s="62" t="s">
        <v>164</v>
      </c>
      <c r="B171" s="669"/>
      <c r="C171" s="670"/>
      <c r="D171" s="63"/>
      <c r="E171" s="63"/>
      <c r="F171" s="63">
        <v>12115.686274509804</v>
      </c>
      <c r="G171" s="63">
        <v>13265</v>
      </c>
      <c r="H171" s="63">
        <v>14324.08</v>
      </c>
      <c r="I171" s="63"/>
      <c r="J171" s="63"/>
      <c r="K171" s="63"/>
      <c r="L171" s="63"/>
      <c r="M171" s="32"/>
      <c r="N171" s="40"/>
      <c r="O171" s="19" t="s">
        <v>164</v>
      </c>
      <c r="P171" s="108"/>
      <c r="Q171" s="63">
        <v>12742.919393939394</v>
      </c>
      <c r="R171" s="63">
        <v>14324.08</v>
      </c>
      <c r="S171" s="32"/>
      <c r="T171" s="7"/>
      <c r="U171" s="19" t="s">
        <v>164</v>
      </c>
      <c r="V171" s="108">
        <v>12136</v>
      </c>
      <c r="W171" s="32">
        <v>13614.837507568116</v>
      </c>
      <c r="X171" s="7"/>
      <c r="Y171" s="19" t="s">
        <v>164</v>
      </c>
      <c r="Z171" s="109">
        <v>13124.888063427803</v>
      </c>
      <c r="AA171" s="3"/>
      <c r="AB171"/>
      <c r="AC171"/>
      <c r="AD171"/>
      <c r="AE171"/>
      <c r="AF171"/>
      <c r="AG171" s="3"/>
      <c r="AH171" s="3"/>
    </row>
    <row r="172" spans="1:34">
      <c r="A172" s="62" t="s">
        <v>69</v>
      </c>
      <c r="B172" s="669">
        <v>10382.365</v>
      </c>
      <c r="C172" s="669">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69</v>
      </c>
      <c r="P172" s="108">
        <v>10475.959939025151</v>
      </c>
      <c r="Q172" s="63">
        <v>10005.315097811705</v>
      </c>
      <c r="R172" s="63">
        <v>10350.50755334295</v>
      </c>
      <c r="S172" s="32">
        <v>10325.903193373764</v>
      </c>
      <c r="T172" s="7"/>
      <c r="U172" s="19" t="s">
        <v>69</v>
      </c>
      <c r="V172" s="62">
        <v>10255.984573217051</v>
      </c>
      <c r="W172" s="32">
        <v>10338.314280360921</v>
      </c>
      <c r="X172" s="7"/>
      <c r="Y172" s="19" t="s">
        <v>69</v>
      </c>
      <c r="Z172" s="109">
        <v>10300.833122420103</v>
      </c>
      <c r="AA172" s="3"/>
      <c r="AB172"/>
      <c r="AC172"/>
      <c r="AD172"/>
      <c r="AE172"/>
      <c r="AF172"/>
      <c r="AG172" s="3"/>
      <c r="AH172" s="3"/>
    </row>
    <row r="173" spans="1:34" ht="13.5" thickBot="1">
      <c r="A173" s="65" t="s">
        <v>165</v>
      </c>
      <c r="B173" s="671">
        <v>13188.183000000001</v>
      </c>
      <c r="C173" s="671">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165</v>
      </c>
      <c r="P173" s="110">
        <v>13107.808759409772</v>
      </c>
      <c r="Q173" s="66">
        <v>12496.585924531048</v>
      </c>
      <c r="R173" s="66">
        <v>12822.310426188662</v>
      </c>
      <c r="S173" s="33">
        <v>13163.615788150822</v>
      </c>
      <c r="T173" s="7"/>
      <c r="U173" s="14" t="s">
        <v>165</v>
      </c>
      <c r="V173" s="65">
        <v>12807.396698681192</v>
      </c>
      <c r="W173" s="33">
        <v>12972.543102090158</v>
      </c>
      <c r="X173" s="7"/>
      <c r="Y173" s="14" t="s">
        <v>165</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138</v>
      </c>
      <c r="M175" s="7"/>
      <c r="N175" s="40"/>
      <c r="O175" s="6">
        <v>2021</v>
      </c>
      <c r="P175" s="1547" t="s">
        <v>139</v>
      </c>
      <c r="Q175" s="1547"/>
      <c r="R175" s="1547"/>
      <c r="S175" s="1547"/>
      <c r="T175" s="7"/>
      <c r="U175" s="6">
        <v>2021</v>
      </c>
      <c r="V175" s="1547" t="s">
        <v>140</v>
      </c>
      <c r="W175" s="1547"/>
      <c r="X175" s="7"/>
      <c r="Y175" s="92">
        <v>2021</v>
      </c>
      <c r="Z175" s="7"/>
      <c r="AA175"/>
      <c r="AB175"/>
      <c r="AC175"/>
      <c r="AD175"/>
      <c r="AE175"/>
      <c r="AF175"/>
      <c r="AG175" s="3"/>
      <c r="AH175" s="3"/>
    </row>
    <row r="176" spans="1:34" ht="14.25" thickBot="1">
      <c r="A176" s="45"/>
      <c r="B176" s="46" t="s">
        <v>142</v>
      </c>
      <c r="C176" s="46" t="s">
        <v>143</v>
      </c>
      <c r="D176" s="46" t="s">
        <v>144</v>
      </c>
      <c r="E176" s="46" t="s">
        <v>145</v>
      </c>
      <c r="F176" s="46" t="s">
        <v>146</v>
      </c>
      <c r="G176" s="46" t="s">
        <v>147</v>
      </c>
      <c r="H176" s="46" t="s">
        <v>148</v>
      </c>
      <c r="I176" s="46" t="s">
        <v>149</v>
      </c>
      <c r="J176" s="46" t="s">
        <v>150</v>
      </c>
      <c r="K176" s="46" t="s">
        <v>151</v>
      </c>
      <c r="L176" s="46" t="s">
        <v>152</v>
      </c>
      <c r="M176" s="47" t="s">
        <v>153</v>
      </c>
      <c r="N176" s="40"/>
      <c r="O176" s="10"/>
      <c r="P176" s="46" t="s">
        <v>154</v>
      </c>
      <c r="Q176" s="46" t="s">
        <v>155</v>
      </c>
      <c r="R176" s="46" t="s">
        <v>156</v>
      </c>
      <c r="S176" s="47" t="s">
        <v>157</v>
      </c>
      <c r="T176" s="7"/>
      <c r="U176" s="10"/>
      <c r="V176" s="46" t="s">
        <v>158</v>
      </c>
      <c r="W176" s="47" t="s">
        <v>159</v>
      </c>
      <c r="X176" s="7"/>
      <c r="Y176" s="10"/>
      <c r="Z176" s="48" t="s">
        <v>160</v>
      </c>
      <c r="AA176"/>
      <c r="AB176"/>
      <c r="AC176"/>
      <c r="AD176"/>
      <c r="AE176"/>
      <c r="AF176"/>
      <c r="AG176" s="3"/>
      <c r="AH176" s="3"/>
    </row>
    <row r="177" spans="1:34" ht="13.5" thickBot="1">
      <c r="A177" s="117" t="s">
        <v>161</v>
      </c>
      <c r="B177" s="668">
        <v>13099.017951399237</v>
      </c>
      <c r="C177" s="668">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161</v>
      </c>
      <c r="P177" s="82">
        <v>13219.214117844795</v>
      </c>
      <c r="Q177" s="52">
        <v>14116.294493597934</v>
      </c>
      <c r="R177" s="52">
        <v>14733.561876904725</v>
      </c>
      <c r="S177" s="53">
        <v>17787.621256239214</v>
      </c>
      <c r="T177" s="7"/>
      <c r="U177" s="25" t="s">
        <v>161</v>
      </c>
      <c r="V177" s="82">
        <v>13685.040317531191</v>
      </c>
      <c r="W177" s="53">
        <v>16386.674990701777</v>
      </c>
      <c r="X177" s="7"/>
      <c r="Y177" s="25" t="s">
        <v>161</v>
      </c>
      <c r="Z177" s="654">
        <v>15034.347753900318</v>
      </c>
      <c r="AA177"/>
      <c r="AB177"/>
      <c r="AC177"/>
      <c r="AD177"/>
      <c r="AE177"/>
      <c r="AF177"/>
      <c r="AG177" s="3"/>
      <c r="AH177" s="3"/>
    </row>
    <row r="178" spans="1:34">
      <c r="A178" s="55" t="s">
        <v>166</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166</v>
      </c>
      <c r="P178" s="125">
        <v>12850.977640449442</v>
      </c>
      <c r="Q178" s="75">
        <v>13696.712101930989</v>
      </c>
      <c r="R178" s="75">
        <v>14900.81605370493</v>
      </c>
      <c r="S178" s="31">
        <v>18395.024200372543</v>
      </c>
      <c r="T178" s="7"/>
      <c r="U178" s="19" t="s">
        <v>166</v>
      </c>
      <c r="V178" s="105">
        <v>13309.319579687755</v>
      </c>
      <c r="W178" s="31">
        <v>17241.829165284682</v>
      </c>
      <c r="X178" s="7"/>
      <c r="Y178" s="19" t="s">
        <v>166</v>
      </c>
      <c r="Z178" s="106">
        <v>15938.483131201114</v>
      </c>
      <c r="AA178"/>
      <c r="AB178"/>
      <c r="AC178"/>
      <c r="AD178"/>
      <c r="AE178"/>
      <c r="AF178"/>
      <c r="AG178" s="3"/>
      <c r="AH178" s="3"/>
    </row>
    <row r="179" spans="1:34">
      <c r="A179" s="62" t="s">
        <v>162</v>
      </c>
      <c r="B179" s="669">
        <v>14233.837381686944</v>
      </c>
      <c r="C179" s="669">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162</v>
      </c>
      <c r="P179" s="108">
        <v>14207.350828177994</v>
      </c>
      <c r="Q179" s="63">
        <v>14962.617200163584</v>
      </c>
      <c r="R179" s="63">
        <v>15941.436517529903</v>
      </c>
      <c r="S179" s="32">
        <v>19444.385031291935</v>
      </c>
      <c r="T179" s="7"/>
      <c r="U179" s="19" t="s">
        <v>162</v>
      </c>
      <c r="V179" s="62">
        <v>14608.063633774414</v>
      </c>
      <c r="W179" s="32">
        <v>17766.332000995448</v>
      </c>
      <c r="X179" s="7"/>
      <c r="Y179" s="19" t="s">
        <v>162</v>
      </c>
      <c r="Z179" s="109">
        <v>16145.77271971192</v>
      </c>
      <c r="AA179"/>
      <c r="AB179"/>
      <c r="AC179"/>
      <c r="AD179"/>
      <c r="AE179" s="3"/>
      <c r="AF179" s="3"/>
      <c r="AG179" s="3"/>
      <c r="AH179" s="3"/>
    </row>
    <row r="180" spans="1:34">
      <c r="A180" s="62" t="s">
        <v>163</v>
      </c>
      <c r="B180" s="669">
        <v>14226.385547626593</v>
      </c>
      <c r="C180" s="669">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163</v>
      </c>
      <c r="P180" s="108">
        <v>14157.411038158896</v>
      </c>
      <c r="Q180" s="63">
        <v>14933.71989257982</v>
      </c>
      <c r="R180" s="63">
        <v>15879.458713398602</v>
      </c>
      <c r="S180" s="32">
        <v>19317.538742935692</v>
      </c>
      <c r="T180" s="7"/>
      <c r="U180" s="19" t="s">
        <v>163</v>
      </c>
      <c r="V180" s="62">
        <v>14575.767857762192</v>
      </c>
      <c r="W180" s="32">
        <v>17553.644123002465</v>
      </c>
      <c r="X180" s="7"/>
      <c r="Y180" s="19" t="s">
        <v>163</v>
      </c>
      <c r="Z180" s="109">
        <v>15822.043041911318</v>
      </c>
      <c r="AA180"/>
      <c r="AB180"/>
      <c r="AC180"/>
      <c r="AD180"/>
      <c r="AE180" s="3"/>
      <c r="AF180" s="3"/>
      <c r="AG180" s="3"/>
      <c r="AH180" s="3"/>
    </row>
    <row r="181" spans="1:34">
      <c r="A181" s="62" t="s">
        <v>164</v>
      </c>
      <c r="B181" s="669"/>
      <c r="C181" s="670"/>
      <c r="D181" s="63"/>
      <c r="E181" s="63"/>
      <c r="F181" s="63"/>
      <c r="G181" s="63"/>
      <c r="H181" s="63"/>
      <c r="I181" s="63"/>
      <c r="J181" s="63"/>
      <c r="K181" s="63"/>
      <c r="L181" s="63"/>
      <c r="M181" s="32"/>
      <c r="N181" s="40"/>
      <c r="O181" s="19" t="s">
        <v>164</v>
      </c>
      <c r="P181" s="108"/>
      <c r="Q181" s="63"/>
      <c r="R181" s="63"/>
      <c r="S181" s="32"/>
      <c r="T181" s="7"/>
      <c r="U181" s="19" t="s">
        <v>164</v>
      </c>
      <c r="V181" s="108"/>
      <c r="W181" s="32"/>
      <c r="X181" s="7"/>
      <c r="Y181" s="19" t="s">
        <v>164</v>
      </c>
      <c r="Z181" s="109">
        <v>17630.247312702155</v>
      </c>
      <c r="AA181"/>
      <c r="AB181"/>
      <c r="AC181"/>
      <c r="AD181"/>
      <c r="AE181" s="3"/>
      <c r="AF181" s="3"/>
      <c r="AG181" s="3"/>
      <c r="AH181" s="3"/>
    </row>
    <row r="182" spans="1:34">
      <c r="A182" s="62" t="s">
        <v>69</v>
      </c>
      <c r="B182" s="669">
        <v>10785.338573682167</v>
      </c>
      <c r="C182" s="669">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69</v>
      </c>
      <c r="P182" s="108">
        <v>11111.677338883243</v>
      </c>
      <c r="Q182" s="63">
        <v>12060.827749542888</v>
      </c>
      <c r="R182" s="63">
        <v>12462.058635095562</v>
      </c>
      <c r="S182" s="32">
        <v>15256.772753790317</v>
      </c>
      <c r="T182" s="7"/>
      <c r="U182" s="19" t="s">
        <v>69</v>
      </c>
      <c r="V182" s="62">
        <v>11571.613321822215</v>
      </c>
      <c r="W182" s="32">
        <v>14064.093824826812</v>
      </c>
      <c r="X182" s="7"/>
      <c r="Y182" s="19" t="s">
        <v>69</v>
      </c>
      <c r="Z182" s="109">
        <v>12932.241067353638</v>
      </c>
      <c r="AA182"/>
      <c r="AB182"/>
      <c r="AC182"/>
      <c r="AD182"/>
      <c r="AE182" s="3"/>
      <c r="AF182" s="3"/>
      <c r="AG182" s="3"/>
      <c r="AH182" s="3"/>
    </row>
    <row r="183" spans="1:34" ht="13.5" thickBot="1">
      <c r="A183" s="65" t="s">
        <v>165</v>
      </c>
      <c r="B183" s="671">
        <v>13610.506172235782</v>
      </c>
      <c r="C183" s="671">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165</v>
      </c>
      <c r="P183" s="110">
        <v>13712.704069861622</v>
      </c>
      <c r="Q183" s="66">
        <v>14379.765867792499</v>
      </c>
      <c r="R183" s="66">
        <v>15085.573947811583</v>
      </c>
      <c r="S183" s="33">
        <v>18458.666658997252</v>
      </c>
      <c r="T183" s="7"/>
      <c r="U183" s="14" t="s">
        <v>165</v>
      </c>
      <c r="V183" s="65">
        <v>14066.739251182971</v>
      </c>
      <c r="W183" s="33">
        <v>16891.567587138503</v>
      </c>
      <c r="X183" s="7"/>
      <c r="Y183" s="14" t="s">
        <v>165</v>
      </c>
      <c r="Z183" s="111">
        <v>15464.407576145763</v>
      </c>
      <c r="AA183"/>
      <c r="AB183"/>
      <c r="AC183"/>
      <c r="AD183"/>
      <c r="AE183" s="3"/>
      <c r="AF183" s="3"/>
      <c r="AG183" s="3"/>
      <c r="AH183" s="3"/>
    </row>
    <row r="184" spans="1:34">
      <c r="A184" s="789"/>
      <c r="B184" s="790"/>
      <c r="C184" s="790"/>
      <c r="D184" s="791"/>
      <c r="E184" s="791"/>
      <c r="F184" s="791"/>
      <c r="G184" s="791"/>
      <c r="H184" s="791"/>
      <c r="I184" s="791"/>
      <c r="J184" s="791"/>
      <c r="K184" s="791"/>
      <c r="L184" s="791"/>
      <c r="M184" s="791"/>
      <c r="N184" s="792"/>
      <c r="O184" s="789"/>
      <c r="P184" s="791"/>
      <c r="Q184" s="791"/>
      <c r="R184" s="791"/>
      <c r="S184" s="791"/>
      <c r="T184" s="793"/>
      <c r="U184" s="789"/>
      <c r="V184" s="789"/>
      <c r="W184" s="791"/>
      <c r="X184" s="793"/>
      <c r="Y184" s="789"/>
      <c r="Z184" s="791"/>
      <c r="AA184"/>
      <c r="AB184"/>
      <c r="AC184"/>
      <c r="AD184"/>
      <c r="AE184" s="3"/>
      <c r="AF184" s="3"/>
      <c r="AG184" s="3"/>
      <c r="AH184" s="3"/>
    </row>
    <row r="185" spans="1:34" ht="16.5" thickBot="1">
      <c r="A185" s="6">
        <v>2022</v>
      </c>
      <c r="B185" s="7"/>
      <c r="C185" s="7"/>
      <c r="D185" s="7"/>
      <c r="E185" s="7"/>
      <c r="F185" s="7"/>
      <c r="G185" s="7"/>
      <c r="H185" s="7"/>
      <c r="I185" s="7"/>
      <c r="J185" s="7"/>
      <c r="K185" s="7"/>
      <c r="L185" s="8" t="s">
        <v>138</v>
      </c>
      <c r="M185" s="7"/>
      <c r="N185" s="40"/>
      <c r="O185" s="6">
        <v>2022</v>
      </c>
      <c r="P185" s="1547" t="s">
        <v>139</v>
      </c>
      <c r="Q185" s="1547"/>
      <c r="R185" s="1547"/>
      <c r="S185" s="1547"/>
      <c r="T185" s="7"/>
      <c r="U185" s="6">
        <v>2022</v>
      </c>
      <c r="V185" s="1547" t="s">
        <v>140</v>
      </c>
      <c r="W185" s="1547"/>
      <c r="X185" s="7"/>
      <c r="Y185" s="92">
        <v>2022</v>
      </c>
      <c r="Z185" s="7"/>
      <c r="AA185"/>
      <c r="AB185"/>
      <c r="AC185"/>
      <c r="AD185"/>
      <c r="AE185" s="3"/>
      <c r="AF185" s="3"/>
      <c r="AG185" s="3"/>
      <c r="AH185" s="3"/>
    </row>
    <row r="186" spans="1:34" ht="14.25" thickBot="1">
      <c r="A186" s="45"/>
      <c r="B186" s="46" t="s">
        <v>142</v>
      </c>
      <c r="C186" s="46" t="s">
        <v>143</v>
      </c>
      <c r="D186" s="46" t="s">
        <v>144</v>
      </c>
      <c r="E186" s="46" t="s">
        <v>145</v>
      </c>
      <c r="F186" s="46" t="s">
        <v>146</v>
      </c>
      <c r="G186" s="46" t="s">
        <v>147</v>
      </c>
      <c r="H186" s="46" t="s">
        <v>148</v>
      </c>
      <c r="I186" s="46" t="s">
        <v>149</v>
      </c>
      <c r="J186" s="46" t="s">
        <v>150</v>
      </c>
      <c r="K186" s="46" t="s">
        <v>151</v>
      </c>
      <c r="L186" s="46" t="s">
        <v>152</v>
      </c>
      <c r="M186" s="47" t="s">
        <v>153</v>
      </c>
      <c r="N186" s="40"/>
      <c r="O186" s="10"/>
      <c r="P186" s="46" t="s">
        <v>154</v>
      </c>
      <c r="Q186" s="46" t="s">
        <v>155</v>
      </c>
      <c r="R186" s="46" t="s">
        <v>156</v>
      </c>
      <c r="S186" s="47" t="s">
        <v>157</v>
      </c>
      <c r="T186" s="7"/>
      <c r="U186" s="10"/>
      <c r="V186" s="46" t="s">
        <v>158</v>
      </c>
      <c r="W186" s="47" t="s">
        <v>159</v>
      </c>
      <c r="X186" s="7"/>
      <c r="Y186" s="10"/>
      <c r="Z186" s="48" t="s">
        <v>160</v>
      </c>
      <c r="AA186"/>
      <c r="AB186"/>
      <c r="AC186"/>
      <c r="AD186"/>
      <c r="AE186" s="3"/>
      <c r="AF186" s="3"/>
      <c r="AG186" s="3"/>
      <c r="AH186" s="3"/>
    </row>
    <row r="187" spans="1:34" ht="13.5" thickBot="1">
      <c r="A187" s="117" t="s">
        <v>161</v>
      </c>
      <c r="B187" s="668">
        <v>18584.854388058142</v>
      </c>
      <c r="C187" s="668">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161</v>
      </c>
      <c r="P187" s="82">
        <v>19564.438563643209</v>
      </c>
      <c r="Q187" s="52">
        <v>22181.388084832975</v>
      </c>
      <c r="R187" s="52">
        <v>21570.32028865851</v>
      </c>
      <c r="S187" s="53">
        <v>21383.871355702599</v>
      </c>
      <c r="T187" s="7"/>
      <c r="U187" s="25" t="s">
        <v>161</v>
      </c>
      <c r="V187" s="82">
        <v>20851.040407479712</v>
      </c>
      <c r="W187" s="53">
        <v>21476.05586397861</v>
      </c>
      <c r="X187" s="7"/>
      <c r="Y187" s="25" t="s">
        <v>161</v>
      </c>
      <c r="Z187" s="654">
        <v>21146.943097893545</v>
      </c>
      <c r="AA187"/>
      <c r="AB187"/>
      <c r="AC187"/>
      <c r="AD187"/>
      <c r="AE187" s="3"/>
      <c r="AF187" s="3"/>
      <c r="AG187" s="3"/>
      <c r="AH187" s="3"/>
    </row>
    <row r="188" spans="1:34">
      <c r="A188" s="55" t="s">
        <v>166</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166</v>
      </c>
      <c r="P188" s="125">
        <v>20188.332207449508</v>
      </c>
      <c r="Q188" s="75">
        <v>21937.597747953154</v>
      </c>
      <c r="R188" s="75">
        <v>21169.41079928727</v>
      </c>
      <c r="S188" s="31">
        <v>21277.673095776325</v>
      </c>
      <c r="T188" s="7"/>
      <c r="U188" s="19" t="s">
        <v>166</v>
      </c>
      <c r="V188" s="105">
        <v>21053.815911701357</v>
      </c>
      <c r="W188" s="31">
        <v>21225.366069364158</v>
      </c>
      <c r="X188" s="7"/>
      <c r="Y188" s="19" t="s">
        <v>166</v>
      </c>
      <c r="Z188" s="106">
        <v>21131.820292193279</v>
      </c>
      <c r="AA188"/>
      <c r="AB188"/>
      <c r="AC188"/>
      <c r="AD188"/>
      <c r="AE188" s="3"/>
      <c r="AF188" s="3"/>
      <c r="AG188" s="3"/>
      <c r="AH188" s="3"/>
    </row>
    <row r="189" spans="1:34">
      <c r="A189" s="62" t="s">
        <v>162</v>
      </c>
      <c r="B189" s="669">
        <v>20010.993899012225</v>
      </c>
      <c r="C189" s="669">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162</v>
      </c>
      <c r="P189" s="108">
        <v>20755.635766580283</v>
      </c>
      <c r="Q189" s="63">
        <v>22994.039830820177</v>
      </c>
      <c r="R189" s="63">
        <v>22464.786513749612</v>
      </c>
      <c r="S189" s="32">
        <v>22497.625195660217</v>
      </c>
      <c r="T189" s="7"/>
      <c r="U189" s="19" t="s">
        <v>162</v>
      </c>
      <c r="V189" s="62">
        <v>21847.731879215964</v>
      </c>
      <c r="W189" s="32">
        <v>22481.094087621073</v>
      </c>
      <c r="X189" s="7"/>
      <c r="Y189" s="19" t="s">
        <v>162</v>
      </c>
      <c r="Z189" s="109">
        <v>22130.496449450027</v>
      </c>
      <c r="AA189"/>
      <c r="AB189"/>
      <c r="AC189"/>
      <c r="AD189"/>
      <c r="AE189" s="3"/>
      <c r="AF189" s="3"/>
      <c r="AG189" s="3"/>
      <c r="AH189" s="3"/>
    </row>
    <row r="190" spans="1:34">
      <c r="A190" s="62" t="s">
        <v>163</v>
      </c>
      <c r="B190" s="669">
        <v>19889.952702294664</v>
      </c>
      <c r="C190" s="669">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163</v>
      </c>
      <c r="P190" s="108">
        <v>20549.013881364106</v>
      </c>
      <c r="Q190" s="63">
        <v>22884.77004620307</v>
      </c>
      <c r="R190" s="63">
        <v>22388.843443922557</v>
      </c>
      <c r="S190" s="32">
        <v>22359.183475928152</v>
      </c>
      <c r="T190" s="7"/>
      <c r="U190" s="19" t="s">
        <v>163</v>
      </c>
      <c r="V190" s="62">
        <v>21691.678981649689</v>
      </c>
      <c r="W190" s="32">
        <v>22373.518936363049</v>
      </c>
      <c r="X190" s="7"/>
      <c r="Y190" s="19" t="s">
        <v>163</v>
      </c>
      <c r="Z190" s="109">
        <v>22011.123591202388</v>
      </c>
      <c r="AA190"/>
      <c r="AB190"/>
      <c r="AC190"/>
      <c r="AD190"/>
      <c r="AE190" s="3"/>
      <c r="AF190" s="3"/>
      <c r="AG190" s="3"/>
      <c r="AH190" s="3"/>
    </row>
    <row r="191" spans="1:34">
      <c r="A191" s="62" t="s">
        <v>164</v>
      </c>
      <c r="B191" s="669">
        <v>20454.892849816846</v>
      </c>
      <c r="C191" s="670">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164</v>
      </c>
      <c r="P191" s="108">
        <v>20770.626683673472</v>
      </c>
      <c r="Q191" s="63">
        <v>22853.998105830811</v>
      </c>
      <c r="R191" s="63">
        <v>22275.927059169851</v>
      </c>
      <c r="S191" s="32">
        <v>23007.444209638106</v>
      </c>
      <c r="T191" s="7"/>
      <c r="U191" s="19" t="s">
        <v>164</v>
      </c>
      <c r="V191" s="108">
        <v>21783.466763886619</v>
      </c>
      <c r="W191" s="32">
        <v>22722.797730813287</v>
      </c>
      <c r="X191" s="7"/>
      <c r="Y191" s="19" t="s">
        <v>164</v>
      </c>
      <c r="Z191" s="109">
        <v>22336.312401402276</v>
      </c>
      <c r="AA191"/>
      <c r="AB191"/>
      <c r="AC191"/>
      <c r="AD191"/>
      <c r="AE191" s="3"/>
      <c r="AF191" s="3"/>
      <c r="AG191" s="3"/>
      <c r="AH191" s="3"/>
    </row>
    <row r="192" spans="1:34">
      <c r="A192" s="62" t="s">
        <v>69</v>
      </c>
      <c r="B192" s="669">
        <v>16087.763628046439</v>
      </c>
      <c r="C192" s="669">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69</v>
      </c>
      <c r="P192" s="108">
        <v>17430.231452166372</v>
      </c>
      <c r="Q192" s="63">
        <v>20556.073731249922</v>
      </c>
      <c r="R192" s="63">
        <v>19843.715146803672</v>
      </c>
      <c r="S192" s="32">
        <v>19287.6559127154</v>
      </c>
      <c r="T192" s="7"/>
      <c r="U192" s="19" t="s">
        <v>69</v>
      </c>
      <c r="V192" s="62">
        <v>18919.957280186802</v>
      </c>
      <c r="W192" s="32">
        <v>19557.955354778005</v>
      </c>
      <c r="X192" s="7"/>
      <c r="Y192" s="19" t="s">
        <v>69</v>
      </c>
      <c r="Z192" s="109">
        <v>19244.464191906805</v>
      </c>
      <c r="AA192"/>
      <c r="AB192"/>
      <c r="AC192"/>
      <c r="AD192"/>
      <c r="AE192" s="3"/>
      <c r="AF192" s="3"/>
      <c r="AG192" s="3"/>
      <c r="AH192" s="3"/>
    </row>
    <row r="193" spans="1:34" ht="13.5" thickBot="1">
      <c r="A193" s="65" t="s">
        <v>165</v>
      </c>
      <c r="B193" s="671">
        <v>19149.031229228254</v>
      </c>
      <c r="C193" s="671">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165</v>
      </c>
      <c r="P193" s="110">
        <v>19929.412817792538</v>
      </c>
      <c r="Q193" s="66">
        <v>22519.403798394393</v>
      </c>
      <c r="R193" s="66">
        <v>22397.73843950604</v>
      </c>
      <c r="S193" s="33">
        <v>22515.837357236182</v>
      </c>
      <c r="T193" s="7"/>
      <c r="U193" s="14" t="s">
        <v>165</v>
      </c>
      <c r="V193" s="65">
        <v>21277.682317747702</v>
      </c>
      <c r="W193" s="33">
        <v>22457.106973049773</v>
      </c>
      <c r="X193" s="7"/>
      <c r="Y193" s="14" t="s">
        <v>165</v>
      </c>
      <c r="Z193" s="111">
        <v>21834.185551773837</v>
      </c>
      <c r="AA193"/>
      <c r="AB193"/>
      <c r="AC193"/>
      <c r="AD193"/>
      <c r="AE193" s="3"/>
      <c r="AF193" s="3"/>
      <c r="AG193" s="3"/>
      <c r="AH193" s="3"/>
    </row>
    <row r="194" spans="1:34">
      <c r="A194" s="789"/>
      <c r="B194" s="790"/>
      <c r="C194" s="790"/>
      <c r="D194" s="791"/>
      <c r="E194" s="791"/>
      <c r="F194" s="791"/>
      <c r="G194" s="791"/>
      <c r="H194" s="791"/>
      <c r="I194" s="791"/>
      <c r="J194" s="791"/>
      <c r="K194" s="791"/>
      <c r="L194" s="791"/>
      <c r="M194" s="791"/>
      <c r="N194" s="792"/>
      <c r="O194" s="789"/>
      <c r="P194" s="791"/>
      <c r="Q194" s="791"/>
      <c r="R194" s="791"/>
      <c r="S194" s="791"/>
      <c r="T194" s="793"/>
      <c r="U194" s="789"/>
      <c r="V194" s="789"/>
      <c r="W194" s="791"/>
      <c r="X194" s="793"/>
      <c r="Y194" s="789"/>
      <c r="Z194" s="791"/>
      <c r="AA194"/>
      <c r="AB194"/>
      <c r="AC194"/>
      <c r="AD194"/>
      <c r="AE194" s="3"/>
      <c r="AF194" s="3"/>
      <c r="AG194" s="3"/>
      <c r="AH194" s="3"/>
    </row>
    <row r="195" spans="1:34" ht="16.5" thickBot="1">
      <c r="A195" s="6">
        <v>2023</v>
      </c>
      <c r="B195" s="7"/>
      <c r="C195" s="7"/>
      <c r="D195" s="7"/>
      <c r="E195" s="7"/>
      <c r="F195" s="7"/>
      <c r="G195" s="7"/>
      <c r="H195" s="7"/>
      <c r="I195" s="7"/>
      <c r="J195" s="7"/>
      <c r="K195" s="7"/>
      <c r="L195" s="8" t="s">
        <v>138</v>
      </c>
      <c r="M195" s="7"/>
      <c r="N195" s="40"/>
      <c r="O195" s="6">
        <v>2023</v>
      </c>
      <c r="P195" s="1547" t="s">
        <v>139</v>
      </c>
      <c r="Q195" s="1547"/>
      <c r="R195" s="1547"/>
      <c r="S195" s="1547"/>
      <c r="T195" s="7"/>
      <c r="U195" s="6">
        <v>2023</v>
      </c>
      <c r="V195" s="1547" t="s">
        <v>140</v>
      </c>
      <c r="W195" s="1547"/>
      <c r="X195" s="7"/>
      <c r="Y195" s="92">
        <v>2023</v>
      </c>
      <c r="Z195" s="7"/>
      <c r="AA195" s="3"/>
      <c r="AB195" s="3"/>
      <c r="AC195" s="3"/>
      <c r="AD195" s="3"/>
      <c r="AE195" s="3"/>
      <c r="AF195" s="3"/>
      <c r="AG195" s="3"/>
      <c r="AH195" s="3"/>
    </row>
    <row r="196" spans="1:34" ht="14.25" thickBot="1">
      <c r="A196" s="45"/>
      <c r="B196" s="46" t="s">
        <v>142</v>
      </c>
      <c r="C196" s="46" t="s">
        <v>143</v>
      </c>
      <c r="D196" s="46" t="s">
        <v>144</v>
      </c>
      <c r="E196" s="46" t="s">
        <v>145</v>
      </c>
      <c r="F196" s="46" t="s">
        <v>146</v>
      </c>
      <c r="G196" s="46" t="s">
        <v>147</v>
      </c>
      <c r="H196" s="46" t="s">
        <v>148</v>
      </c>
      <c r="I196" s="46" t="s">
        <v>149</v>
      </c>
      <c r="J196" s="46" t="s">
        <v>150</v>
      </c>
      <c r="K196" s="46" t="s">
        <v>151</v>
      </c>
      <c r="L196" s="46" t="s">
        <v>152</v>
      </c>
      <c r="M196" s="47" t="s">
        <v>153</v>
      </c>
      <c r="N196" s="40"/>
      <c r="O196" s="10"/>
      <c r="P196" s="46" t="s">
        <v>154</v>
      </c>
      <c r="Q196" s="46" t="s">
        <v>155</v>
      </c>
      <c r="R196" s="46" t="s">
        <v>156</v>
      </c>
      <c r="S196" s="47" t="s">
        <v>157</v>
      </c>
      <c r="T196" s="7"/>
      <c r="U196" s="10"/>
      <c r="V196" s="46" t="s">
        <v>158</v>
      </c>
      <c r="W196" s="47" t="s">
        <v>159</v>
      </c>
      <c r="X196" s="7"/>
      <c r="Y196" s="10"/>
      <c r="Z196" s="48" t="s">
        <v>160</v>
      </c>
      <c r="AA196" s="3"/>
      <c r="AB196" s="3"/>
      <c r="AC196" s="3"/>
      <c r="AD196" s="3"/>
      <c r="AE196" s="3"/>
      <c r="AF196" s="3"/>
      <c r="AG196" s="3"/>
      <c r="AH196" s="3"/>
    </row>
    <row r="197" spans="1:34" ht="13.5" thickBot="1">
      <c r="A197" s="117" t="s">
        <v>161</v>
      </c>
      <c r="B197" s="668">
        <v>21113.225698078619</v>
      </c>
      <c r="C197" s="668">
        <v>21133.022636622503</v>
      </c>
      <c r="D197" s="52"/>
      <c r="E197" s="52"/>
      <c r="F197" s="52"/>
      <c r="G197" s="52"/>
      <c r="H197" s="52"/>
      <c r="I197" s="52"/>
      <c r="J197" s="72"/>
      <c r="K197" s="52"/>
      <c r="L197" s="52"/>
      <c r="M197" s="53"/>
      <c r="N197" s="40"/>
      <c r="O197" s="25" t="s">
        <v>161</v>
      </c>
      <c r="P197" s="82"/>
      <c r="Q197" s="52"/>
      <c r="R197" s="52"/>
      <c r="S197" s="53"/>
      <c r="T197" s="7"/>
      <c r="U197" s="25" t="s">
        <v>161</v>
      </c>
      <c r="V197" s="82"/>
      <c r="W197" s="53"/>
      <c r="X197" s="7"/>
      <c r="Y197" s="25" t="s">
        <v>161</v>
      </c>
      <c r="Z197" s="654"/>
      <c r="AA197" s="3"/>
      <c r="AB197" s="3"/>
      <c r="AC197" s="3"/>
      <c r="AD197" s="3"/>
      <c r="AE197" s="3"/>
      <c r="AF197" s="3"/>
      <c r="AG197" s="3"/>
      <c r="AH197" s="3"/>
    </row>
    <row r="198" spans="1:34">
      <c r="A198" s="55" t="s">
        <v>166</v>
      </c>
      <c r="B198" s="113">
        <v>21684.82397036719</v>
      </c>
      <c r="C198" s="113">
        <v>20485.854337762528</v>
      </c>
      <c r="D198" s="113"/>
      <c r="E198" s="56"/>
      <c r="F198" s="56"/>
      <c r="G198" s="56"/>
      <c r="H198" s="56"/>
      <c r="I198" s="56"/>
      <c r="J198" s="103"/>
      <c r="K198" s="56"/>
      <c r="L198" s="56"/>
      <c r="M198" s="58"/>
      <c r="N198" s="40"/>
      <c r="O198" s="19" t="s">
        <v>166</v>
      </c>
      <c r="P198" s="125"/>
      <c r="Q198" s="75"/>
      <c r="R198" s="75"/>
      <c r="S198" s="31"/>
      <c r="T198" s="7"/>
      <c r="U198" s="19" t="s">
        <v>166</v>
      </c>
      <c r="V198" s="105"/>
      <c r="W198" s="31"/>
      <c r="X198" s="7"/>
      <c r="Y198" s="19" t="s">
        <v>166</v>
      </c>
      <c r="Z198" s="106"/>
      <c r="AA198" s="3"/>
      <c r="AB198" s="3"/>
      <c r="AC198" s="3"/>
      <c r="AD198" s="3"/>
      <c r="AE198" s="3"/>
      <c r="AF198" s="3"/>
      <c r="AG198" s="3"/>
      <c r="AH198" s="3"/>
    </row>
    <row r="199" spans="1:34">
      <c r="A199" s="62" t="s">
        <v>162</v>
      </c>
      <c r="B199" s="669">
        <v>22264.476831858501</v>
      </c>
      <c r="C199" s="669">
        <v>22312.209286400306</v>
      </c>
      <c r="D199" s="63"/>
      <c r="E199" s="63"/>
      <c r="F199" s="63"/>
      <c r="G199" s="63"/>
      <c r="H199" s="63"/>
      <c r="I199" s="63"/>
      <c r="J199" s="63"/>
      <c r="K199" s="63"/>
      <c r="L199" s="63"/>
      <c r="M199" s="32"/>
      <c r="N199" s="40"/>
      <c r="O199" s="19" t="s">
        <v>162</v>
      </c>
      <c r="P199" s="108"/>
      <c r="Q199" s="63"/>
      <c r="R199" s="63"/>
      <c r="S199" s="32"/>
      <c r="T199" s="7"/>
      <c r="U199" s="19" t="s">
        <v>162</v>
      </c>
      <c r="V199" s="62"/>
      <c r="W199" s="32"/>
      <c r="X199" s="7"/>
      <c r="Y199" s="19" t="s">
        <v>162</v>
      </c>
      <c r="Z199" s="109"/>
      <c r="AA199" s="3"/>
      <c r="AB199" s="3"/>
      <c r="AC199" s="3"/>
      <c r="AD199" s="3"/>
      <c r="AE199" s="3"/>
      <c r="AF199" s="3"/>
      <c r="AG199" s="3"/>
      <c r="AH199" s="3"/>
    </row>
    <row r="200" spans="1:34">
      <c r="A200" s="62" t="s">
        <v>163</v>
      </c>
      <c r="B200" s="669">
        <v>22073.808683015875</v>
      </c>
      <c r="C200" s="669">
        <v>21960.126879269967</v>
      </c>
      <c r="D200" s="63"/>
      <c r="E200" s="63"/>
      <c r="F200" s="63"/>
      <c r="G200" s="63"/>
      <c r="H200" s="63"/>
      <c r="I200" s="63"/>
      <c r="J200" s="63"/>
      <c r="K200" s="63"/>
      <c r="L200" s="63"/>
      <c r="M200" s="32"/>
      <c r="N200" s="40"/>
      <c r="O200" s="19" t="s">
        <v>163</v>
      </c>
      <c r="P200" s="108"/>
      <c r="Q200" s="63"/>
      <c r="R200" s="63"/>
      <c r="S200" s="32"/>
      <c r="T200" s="7"/>
      <c r="U200" s="19" t="s">
        <v>163</v>
      </c>
      <c r="V200" s="62"/>
      <c r="W200" s="32"/>
      <c r="X200" s="7"/>
      <c r="Y200" s="19" t="s">
        <v>163</v>
      </c>
      <c r="Z200" s="109"/>
      <c r="AA200" s="3"/>
      <c r="AB200" s="3"/>
      <c r="AC200" s="3"/>
      <c r="AD200" s="3"/>
      <c r="AE200" s="3"/>
      <c r="AF200" s="3"/>
      <c r="AG200" s="3"/>
      <c r="AH200" s="3"/>
    </row>
    <row r="201" spans="1:34">
      <c r="A201" s="62" t="s">
        <v>164</v>
      </c>
      <c r="B201" s="669">
        <v>22584.51070101561</v>
      </c>
      <c r="C201" s="670">
        <v>22097.324691075515</v>
      </c>
      <c r="D201" s="63"/>
      <c r="E201" s="63"/>
      <c r="F201" s="63"/>
      <c r="G201" s="63"/>
      <c r="H201" s="63"/>
      <c r="I201" s="63"/>
      <c r="J201" s="63"/>
      <c r="K201" s="63"/>
      <c r="L201" s="63"/>
      <c r="M201" s="32"/>
      <c r="N201" s="40"/>
      <c r="O201" s="19" t="s">
        <v>164</v>
      </c>
      <c r="P201" s="108"/>
      <c r="Q201" s="63"/>
      <c r="R201" s="63"/>
      <c r="S201" s="32"/>
      <c r="T201" s="7"/>
      <c r="U201" s="19" t="s">
        <v>164</v>
      </c>
      <c r="V201" s="108"/>
      <c r="W201" s="32"/>
      <c r="X201" s="7"/>
      <c r="Y201" s="19" t="s">
        <v>164</v>
      </c>
      <c r="Z201" s="109"/>
      <c r="AA201" s="3"/>
      <c r="AB201" s="3"/>
      <c r="AC201" s="3"/>
      <c r="AD201" s="3"/>
      <c r="AE201" s="3"/>
      <c r="AF201" s="3"/>
      <c r="AG201" s="3"/>
      <c r="AH201" s="3"/>
    </row>
    <row r="202" spans="1:34">
      <c r="A202" s="62" t="s">
        <v>69</v>
      </c>
      <c r="B202" s="669">
        <v>18363.244388649553</v>
      </c>
      <c r="C202" s="669">
        <v>18424.093566731397</v>
      </c>
      <c r="D202" s="63"/>
      <c r="E202" s="63"/>
      <c r="F202" s="63"/>
      <c r="G202" s="63"/>
      <c r="H202" s="63"/>
      <c r="I202" s="63"/>
      <c r="J202" s="63"/>
      <c r="K202" s="63"/>
      <c r="L202" s="63"/>
      <c r="M202" s="32"/>
      <c r="N202" s="40"/>
      <c r="O202" s="19" t="s">
        <v>69</v>
      </c>
      <c r="P202" s="108"/>
      <c r="Q202" s="63"/>
      <c r="R202" s="63"/>
      <c r="S202" s="32"/>
      <c r="T202" s="7"/>
      <c r="U202" s="19" t="s">
        <v>69</v>
      </c>
      <c r="V202" s="62"/>
      <c r="W202" s="32"/>
      <c r="X202" s="7"/>
      <c r="Y202" s="19" t="s">
        <v>69</v>
      </c>
      <c r="Z202" s="109"/>
      <c r="AA202" s="3"/>
      <c r="AB202" s="3"/>
      <c r="AC202" s="3"/>
      <c r="AD202" s="3"/>
      <c r="AE202" s="3"/>
      <c r="AF202" s="3"/>
      <c r="AG202" s="3"/>
      <c r="AH202" s="3"/>
    </row>
    <row r="203" spans="1:34" ht="13.5" thickBot="1">
      <c r="A203" s="65" t="s">
        <v>165</v>
      </c>
      <c r="B203" s="671">
        <v>22573.167517467755</v>
      </c>
      <c r="C203" s="671">
        <v>22538.146707255222</v>
      </c>
      <c r="D203" s="66"/>
      <c r="E203" s="66"/>
      <c r="F203" s="66"/>
      <c r="G203" s="66"/>
      <c r="H203" s="66"/>
      <c r="I203" s="66"/>
      <c r="J203" s="66"/>
      <c r="K203" s="66"/>
      <c r="L203" s="66"/>
      <c r="M203" s="33"/>
      <c r="N203" s="40"/>
      <c r="O203" s="14" t="s">
        <v>165</v>
      </c>
      <c r="P203" s="110"/>
      <c r="Q203" s="66"/>
      <c r="R203" s="66"/>
      <c r="S203" s="33"/>
      <c r="T203" s="7"/>
      <c r="U203" s="14" t="s">
        <v>165</v>
      </c>
      <c r="V203" s="65"/>
      <c r="W203" s="33"/>
      <c r="X203" s="7"/>
      <c r="Y203" s="14" t="s">
        <v>165</v>
      </c>
      <c r="Z203" s="111"/>
      <c r="AA203" s="3"/>
      <c r="AB203" s="3"/>
      <c r="AC203" s="3"/>
      <c r="AD203" s="3"/>
      <c r="AE203" s="3"/>
      <c r="AF203" s="3"/>
      <c r="AG203" s="3"/>
      <c r="AH203" s="3"/>
    </row>
    <row r="204" spans="1:34">
      <c r="A204" s="789"/>
      <c r="B204" s="790"/>
      <c r="C204" s="790"/>
      <c r="D204" s="791"/>
      <c r="E204" s="791"/>
      <c r="F204" s="791"/>
      <c r="G204" s="791"/>
      <c r="H204" s="791"/>
      <c r="I204" s="791"/>
      <c r="J204" s="791"/>
      <c r="K204" s="791"/>
      <c r="L204" s="791"/>
      <c r="M204" s="791"/>
      <c r="N204" s="792"/>
      <c r="O204" s="789"/>
      <c r="P204" s="791"/>
      <c r="Q204" s="791"/>
      <c r="R204" s="791"/>
      <c r="S204" s="791"/>
      <c r="T204" s="793"/>
      <c r="U204" s="789"/>
      <c r="V204" s="789"/>
      <c r="W204" s="791"/>
      <c r="X204" s="793"/>
      <c r="Y204" s="789"/>
      <c r="Z204" s="791"/>
      <c r="AA204" s="3"/>
      <c r="AB204" s="3"/>
      <c r="AC204" s="3"/>
      <c r="AD204" s="3"/>
      <c r="AE204" s="3"/>
      <c r="AF204" s="3"/>
      <c r="AG204" s="3"/>
      <c r="AH204" s="3"/>
    </row>
    <row r="205" spans="1:34">
      <c r="A205" s="789"/>
      <c r="B205" s="790"/>
      <c r="C205" s="790"/>
      <c r="D205" s="791"/>
      <c r="E205" s="791"/>
      <c r="F205" s="791"/>
      <c r="G205" s="791"/>
      <c r="H205" s="791"/>
      <c r="I205" s="791"/>
      <c r="J205" s="791"/>
      <c r="K205" s="791"/>
      <c r="L205" s="791"/>
      <c r="M205" s="791"/>
      <c r="N205" s="792"/>
      <c r="O205" s="789"/>
      <c r="P205" s="791"/>
      <c r="Q205" s="791"/>
      <c r="R205" s="791"/>
      <c r="S205" s="791"/>
      <c r="T205" s="793"/>
      <c r="U205" s="789"/>
      <c r="V205" s="789"/>
      <c r="W205" s="791"/>
      <c r="X205" s="793"/>
      <c r="Y205" s="789"/>
      <c r="Z205" s="791"/>
      <c r="AA205" s="3"/>
      <c r="AB205" s="3"/>
      <c r="AC205" s="3"/>
      <c r="AD205" s="3"/>
      <c r="AE205" s="3"/>
      <c r="AF205" s="3"/>
      <c r="AG205" s="3"/>
      <c r="AH205" s="3"/>
    </row>
    <row r="206" spans="1:34" ht="22.5">
      <c r="A206" s="802" t="s">
        <v>168</v>
      </c>
      <c r="B206" s="801"/>
      <c r="C206" s="801"/>
      <c r="D206" s="801"/>
      <c r="E206" s="793"/>
      <c r="F206" s="793"/>
      <c r="G206" s="793"/>
      <c r="H206" s="793"/>
      <c r="I206" s="793"/>
      <c r="J206" s="793"/>
      <c r="K206" s="793"/>
      <c r="L206" s="793"/>
      <c r="M206" s="793"/>
      <c r="N206" s="792"/>
      <c r="O206" s="792"/>
      <c r="P206" s="789"/>
      <c r="Q206" s="791"/>
      <c r="R206" s="791"/>
      <c r="S206" s="791"/>
      <c r="T206" s="791"/>
      <c r="U206" s="791"/>
      <c r="V206" s="791"/>
      <c r="W206" s="791"/>
      <c r="X206" s="791"/>
      <c r="Y206" s="803"/>
      <c r="Z206" s="792"/>
      <c r="AA206"/>
      <c r="AB206"/>
      <c r="AC206"/>
      <c r="AD206" s="3"/>
      <c r="AE206" s="3"/>
      <c r="AF206" s="3"/>
      <c r="AG206" s="3"/>
      <c r="AH206" s="3"/>
    </row>
    <row r="207" spans="1:34" ht="15">
      <c r="A207" s="793"/>
      <c r="B207" s="793"/>
      <c r="C207" s="793"/>
      <c r="D207" s="793"/>
      <c r="E207" s="793"/>
      <c r="F207" s="793"/>
      <c r="G207" s="793"/>
      <c r="H207" s="793"/>
      <c r="I207" s="793"/>
      <c r="J207" s="793"/>
      <c r="K207" s="793"/>
      <c r="L207" s="793"/>
      <c r="M207" s="793"/>
      <c r="N207" s="792"/>
      <c r="O207" s="792"/>
      <c r="P207" s="792"/>
      <c r="Q207" s="792"/>
      <c r="R207" s="804" t="s">
        <v>169</v>
      </c>
      <c r="S207" s="792"/>
      <c r="T207" s="792"/>
      <c r="U207" s="792"/>
      <c r="V207" s="792"/>
      <c r="W207" s="804" t="s">
        <v>169</v>
      </c>
      <c r="X207" s="792"/>
      <c r="Y207" s="792"/>
      <c r="Z207" s="804" t="s">
        <v>169</v>
      </c>
      <c r="AA207" s="154"/>
      <c r="AB207"/>
      <c r="AC207"/>
    </row>
    <row r="208" spans="1:34" ht="16.5" thickBot="1">
      <c r="A208" s="131">
        <v>2003</v>
      </c>
      <c r="B208" s="126"/>
      <c r="C208" s="126"/>
      <c r="D208" s="126"/>
      <c r="E208" s="126"/>
      <c r="F208" s="126"/>
      <c r="G208" s="126"/>
      <c r="H208" s="126"/>
      <c r="I208" s="126"/>
      <c r="J208" s="126"/>
      <c r="K208" s="126"/>
      <c r="L208" s="126"/>
      <c r="M208" s="130" t="s">
        <v>169</v>
      </c>
      <c r="N208" s="132"/>
      <c r="O208" s="131">
        <v>2003</v>
      </c>
      <c r="P208" s="133" t="s">
        <v>139</v>
      </c>
      <c r="Q208" s="133"/>
      <c r="R208" s="133"/>
      <c r="S208" s="133"/>
      <c r="T208" s="126"/>
      <c r="U208" s="131">
        <v>2003</v>
      </c>
      <c r="V208" s="133" t="s">
        <v>140</v>
      </c>
      <c r="W208" s="133"/>
      <c r="X208" s="126"/>
      <c r="Y208" s="131">
        <v>2003</v>
      </c>
      <c r="Z208" s="126"/>
      <c r="AB208" s="9"/>
      <c r="AC208"/>
    </row>
    <row r="209" spans="1:30" ht="21" customHeight="1" thickBot="1">
      <c r="A209" s="135"/>
      <c r="B209" s="136" t="s">
        <v>142</v>
      </c>
      <c r="C209" s="136" t="s">
        <v>143</v>
      </c>
      <c r="D209" s="136" t="s">
        <v>144</v>
      </c>
      <c r="E209" s="136" t="s">
        <v>145</v>
      </c>
      <c r="F209" s="136" t="s">
        <v>146</v>
      </c>
      <c r="G209" s="136" t="s">
        <v>147</v>
      </c>
      <c r="H209" s="136" t="s">
        <v>148</v>
      </c>
      <c r="I209" s="136" t="s">
        <v>149</v>
      </c>
      <c r="J209" s="136" t="s">
        <v>150</v>
      </c>
      <c r="K209" s="136" t="s">
        <v>151</v>
      </c>
      <c r="L209" s="136" t="s">
        <v>152</v>
      </c>
      <c r="M209" s="137" t="s">
        <v>153</v>
      </c>
      <c r="N209" s="132"/>
      <c r="O209" s="138"/>
      <c r="P209" s="139" t="s">
        <v>154</v>
      </c>
      <c r="Q209" s="139" t="s">
        <v>155</v>
      </c>
      <c r="R209" s="139" t="s">
        <v>156</v>
      </c>
      <c r="S209" s="140" t="s">
        <v>157</v>
      </c>
      <c r="T209" s="126"/>
      <c r="U209" s="138"/>
      <c r="V209" s="139" t="s">
        <v>158</v>
      </c>
      <c r="W209" s="140" t="s">
        <v>159</v>
      </c>
      <c r="X209" s="126"/>
      <c r="Y209" s="138"/>
      <c r="Z209" s="141" t="s">
        <v>160</v>
      </c>
      <c r="AB209" s="9"/>
      <c r="AC209"/>
    </row>
    <row r="210" spans="1:30" ht="15.75" thickBot="1">
      <c r="A210" s="142" t="s">
        <v>161</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161</v>
      </c>
      <c r="P210" s="143">
        <f t="shared" ref="P210:S215" si="1">(P8/1000)/1.02</f>
        <v>5.2057843137254896</v>
      </c>
      <c r="Q210" s="143">
        <f t="shared" si="1"/>
        <v>5.1842156862745092</v>
      </c>
      <c r="R210" s="143">
        <f t="shared" si="1"/>
        <v>4.901372549019607</v>
      </c>
      <c r="S210" s="144">
        <f t="shared" si="1"/>
        <v>5.0941176470588232</v>
      </c>
      <c r="T210" s="126"/>
      <c r="U210" s="145" t="s">
        <v>161</v>
      </c>
      <c r="V210" s="146">
        <f t="shared" ref="V210:W215" si="2">(V8/1000)/1.02</f>
        <v>5.1947058823529417</v>
      </c>
      <c r="W210" s="147">
        <f t="shared" si="2"/>
        <v>5.0043137254901957</v>
      </c>
      <c r="X210" s="126"/>
      <c r="Y210" s="148" t="s">
        <v>161</v>
      </c>
      <c r="Z210" s="147">
        <f t="shared" ref="Z210:Z215" si="3">(Z8/1000)/1.02</f>
        <v>5.1024049019607842</v>
      </c>
      <c r="AB210" s="9"/>
      <c r="AC210"/>
    </row>
    <row r="211" spans="1:30" ht="15">
      <c r="A211" s="145" t="s">
        <v>162</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162</v>
      </c>
      <c r="P211" s="146">
        <f t="shared" si="1"/>
        <v>6.2614725490196079</v>
      </c>
      <c r="Q211" s="146">
        <f t="shared" si="1"/>
        <v>6.2512862745098037</v>
      </c>
      <c r="R211" s="146">
        <f t="shared" si="1"/>
        <v>6.1147803921568631</v>
      </c>
      <c r="S211" s="147">
        <f t="shared" si="1"/>
        <v>5.9859147058823527</v>
      </c>
      <c r="T211" s="126"/>
      <c r="U211" s="151" t="s">
        <v>162</v>
      </c>
      <c r="V211" s="146">
        <f t="shared" si="2"/>
        <v>6.2560843137254896</v>
      </c>
      <c r="W211" s="147">
        <f t="shared" si="2"/>
        <v>6.0444715686274506</v>
      </c>
      <c r="X211" s="126"/>
      <c r="Y211" s="145" t="s">
        <v>162</v>
      </c>
      <c r="Z211" s="147">
        <f t="shared" si="3"/>
        <v>6.1599686274509802</v>
      </c>
      <c r="AB211" s="9"/>
      <c r="AC211"/>
    </row>
    <row r="212" spans="1:30" ht="15">
      <c r="A212" s="145" t="s">
        <v>163</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163</v>
      </c>
      <c r="P212" s="129">
        <f t="shared" si="1"/>
        <v>6.0088245098039224</v>
      </c>
      <c r="Q212" s="129">
        <f t="shared" si="1"/>
        <v>5.841396078431373</v>
      </c>
      <c r="R212" s="129">
        <f t="shared" si="1"/>
        <v>6.1423715686274507</v>
      </c>
      <c r="S212" s="149">
        <f t="shared" si="1"/>
        <v>5.8701911764705885</v>
      </c>
      <c r="T212" s="126"/>
      <c r="U212" s="145" t="s">
        <v>163</v>
      </c>
      <c r="V212" s="129">
        <f t="shared" si="2"/>
        <v>5.9563686274509804</v>
      </c>
      <c r="W212" s="149">
        <f t="shared" si="2"/>
        <v>6.0233715686274509</v>
      </c>
      <c r="X212" s="126"/>
      <c r="Y212" s="145" t="s">
        <v>163</v>
      </c>
      <c r="Z212" s="149">
        <f t="shared" si="3"/>
        <v>5.9992490196078432</v>
      </c>
      <c r="AB212" s="9"/>
      <c r="AC212"/>
    </row>
    <row r="213" spans="1:30" ht="16.5" customHeight="1">
      <c r="A213" s="145" t="s">
        <v>164</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164</v>
      </c>
      <c r="P213" s="129">
        <f t="shared" si="1"/>
        <v>6.1293333333333333</v>
      </c>
      <c r="Q213" s="129">
        <f t="shared" si="1"/>
        <v>6.0437607843137258</v>
      </c>
      <c r="R213" s="129">
        <f t="shared" si="1"/>
        <v>5.9258852941176468</v>
      </c>
      <c r="S213" s="149">
        <f t="shared" si="1"/>
        <v>5.7046431372549016</v>
      </c>
      <c r="T213" s="126"/>
      <c r="U213" s="145" t="s">
        <v>164</v>
      </c>
      <c r="V213" s="129">
        <f t="shared" si="2"/>
        <v>6.1015352941176468</v>
      </c>
      <c r="W213" s="149">
        <f t="shared" si="2"/>
        <v>5.7209637254901962</v>
      </c>
      <c r="X213" s="126"/>
      <c r="Y213" s="145" t="s">
        <v>164</v>
      </c>
      <c r="Z213" s="149">
        <f t="shared" si="3"/>
        <v>5.8755999999999995</v>
      </c>
      <c r="AB213" s="9"/>
      <c r="AC213"/>
    </row>
    <row r="214" spans="1:30" ht="15">
      <c r="A214" s="145" t="s">
        <v>69</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69</v>
      </c>
      <c r="P214" s="129">
        <f t="shared" si="1"/>
        <v>3.4087843137254903</v>
      </c>
      <c r="Q214" s="129">
        <f t="shared" si="1"/>
        <v>3.2848000000000002</v>
      </c>
      <c r="R214" s="129">
        <f t="shared" si="1"/>
        <v>3.4832549019607839</v>
      </c>
      <c r="S214" s="149">
        <f t="shared" si="1"/>
        <v>3.9130147058823526</v>
      </c>
      <c r="T214" s="126"/>
      <c r="U214" s="145" t="s">
        <v>69</v>
      </c>
      <c r="V214" s="129">
        <f t="shared" si="2"/>
        <v>3.3463784313725489</v>
      </c>
      <c r="W214" s="149">
        <f t="shared" si="2"/>
        <v>3.6992470588235293</v>
      </c>
      <c r="X214" s="126"/>
      <c r="Y214" s="145" t="s">
        <v>69</v>
      </c>
      <c r="Z214" s="149">
        <f t="shared" si="3"/>
        <v>3.5326215686274507</v>
      </c>
      <c r="AA214" s="155"/>
      <c r="AB214" s="9"/>
      <c r="AC214" s="9"/>
    </row>
    <row r="215" spans="1:30" ht="13.5" thickBot="1">
      <c r="A215" s="148" t="s">
        <v>165</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165</v>
      </c>
      <c r="P215" s="152">
        <f t="shared" si="1"/>
        <v>5.9423254901960787</v>
      </c>
      <c r="Q215" s="152">
        <f t="shared" si="1"/>
        <v>5.8736549019607844</v>
      </c>
      <c r="R215" s="152">
        <f t="shared" si="1"/>
        <v>5.654633333333333</v>
      </c>
      <c r="S215" s="153">
        <f t="shared" si="1"/>
        <v>5.5455862745098035</v>
      </c>
      <c r="T215" s="126"/>
      <c r="U215" s="148" t="s">
        <v>165</v>
      </c>
      <c r="V215" s="152">
        <f t="shared" si="2"/>
        <v>5.9071588235294117</v>
      </c>
      <c r="W215" s="153">
        <f t="shared" si="2"/>
        <v>5.5928627450980395</v>
      </c>
      <c r="X215" s="126"/>
      <c r="Y215" s="148" t="s">
        <v>165</v>
      </c>
      <c r="Z215" s="153">
        <f t="shared" si="3"/>
        <v>5.761283333333334</v>
      </c>
      <c r="AA215" s="155"/>
    </row>
    <row r="216" spans="1:30">
      <c r="A216" s="793"/>
      <c r="B216" s="793"/>
      <c r="C216" s="793"/>
      <c r="D216" s="793"/>
      <c r="E216" s="793"/>
      <c r="F216" s="793"/>
      <c r="G216" s="793"/>
      <c r="H216" s="793"/>
      <c r="I216" s="793"/>
      <c r="J216" s="793"/>
      <c r="K216" s="793"/>
      <c r="L216" s="793"/>
      <c r="M216" s="793"/>
      <c r="N216" s="792"/>
      <c r="O216" s="793"/>
      <c r="P216" s="793"/>
      <c r="Q216" s="793"/>
      <c r="R216" s="793"/>
      <c r="S216" s="793"/>
      <c r="T216" s="793"/>
      <c r="U216" s="793"/>
      <c r="V216" s="793"/>
      <c r="W216" s="793"/>
      <c r="X216" s="793"/>
      <c r="Y216" s="793"/>
      <c r="Z216" s="793"/>
      <c r="AA216" s="155"/>
    </row>
    <row r="217" spans="1:30" ht="16.5" thickBot="1">
      <c r="A217" s="131">
        <v>2004</v>
      </c>
      <c r="B217" s="126"/>
      <c r="C217" s="126"/>
      <c r="D217" s="126"/>
      <c r="E217" s="126"/>
      <c r="F217" s="126"/>
      <c r="G217" s="126"/>
      <c r="H217" s="126"/>
      <c r="I217" s="126"/>
      <c r="J217" s="126"/>
      <c r="K217" s="126"/>
      <c r="L217" s="126"/>
      <c r="M217" s="130" t="s">
        <v>169</v>
      </c>
      <c r="N217" s="132"/>
      <c r="O217" s="131">
        <v>2004</v>
      </c>
      <c r="P217" s="133" t="s">
        <v>139</v>
      </c>
      <c r="Q217" s="133"/>
      <c r="R217" s="133"/>
      <c r="S217" s="133"/>
      <c r="T217" s="126"/>
      <c r="U217" s="131">
        <v>2004</v>
      </c>
      <c r="V217" s="133" t="s">
        <v>140</v>
      </c>
      <c r="W217" s="133"/>
      <c r="X217" s="126"/>
      <c r="Y217" s="131">
        <v>2004</v>
      </c>
      <c r="Z217" s="126"/>
      <c r="AA217" s="155"/>
      <c r="AB217" s="157"/>
      <c r="AD217" s="158"/>
    </row>
    <row r="218" spans="1:30" ht="15.75" thickBot="1">
      <c r="A218" s="138"/>
      <c r="B218" s="139" t="s">
        <v>142</v>
      </c>
      <c r="C218" s="139" t="s">
        <v>143</v>
      </c>
      <c r="D218" s="139" t="s">
        <v>144</v>
      </c>
      <c r="E218" s="139" t="s">
        <v>145</v>
      </c>
      <c r="F218" s="139" t="s">
        <v>146</v>
      </c>
      <c r="G218" s="139" t="s">
        <v>147</v>
      </c>
      <c r="H218" s="139" t="s">
        <v>148</v>
      </c>
      <c r="I218" s="139" t="s">
        <v>149</v>
      </c>
      <c r="J218" s="139" t="s">
        <v>150</v>
      </c>
      <c r="K218" s="139" t="s">
        <v>151</v>
      </c>
      <c r="L218" s="139" t="s">
        <v>152</v>
      </c>
      <c r="M218" s="140" t="s">
        <v>153</v>
      </c>
      <c r="N218" s="132"/>
      <c r="O218" s="138"/>
      <c r="P218" s="139" t="s">
        <v>154</v>
      </c>
      <c r="Q218" s="139" t="s">
        <v>155</v>
      </c>
      <c r="R218" s="139" t="s">
        <v>156</v>
      </c>
      <c r="S218" s="140" t="s">
        <v>157</v>
      </c>
      <c r="T218" s="126"/>
      <c r="U218" s="138"/>
      <c r="V218" s="139" t="s">
        <v>158</v>
      </c>
      <c r="W218" s="140" t="s">
        <v>159</v>
      </c>
      <c r="X218" s="126"/>
      <c r="Y218" s="138"/>
      <c r="Z218" s="141" t="s">
        <v>160</v>
      </c>
      <c r="AA218" s="155"/>
      <c r="AB218" s="157"/>
      <c r="AD218" s="158"/>
    </row>
    <row r="219" spans="1:30" ht="15" thickBot="1">
      <c r="A219" s="151" t="s">
        <v>161</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161</v>
      </c>
      <c r="P219" s="143">
        <f t="shared" ref="P219:S224" si="10">(P17/1000)/1.02</f>
        <v>5.5225490196078431</v>
      </c>
      <c r="Q219" s="143">
        <f t="shared" si="10"/>
        <v>7.1059803921568623</v>
      </c>
      <c r="R219" s="143">
        <f t="shared" si="10"/>
        <v>7.3997058823529409</v>
      </c>
      <c r="S219" s="144">
        <f t="shared" si="10"/>
        <v>7.3055882352941177</v>
      </c>
      <c r="T219" s="126"/>
      <c r="U219" s="142" t="s">
        <v>161</v>
      </c>
      <c r="V219" s="143">
        <f t="shared" ref="V219:W224" si="11">(V17/1000)/1.02</f>
        <v>6.2692156862745101</v>
      </c>
      <c r="W219" s="144">
        <f t="shared" si="11"/>
        <v>7.3528431372549008</v>
      </c>
      <c r="X219" s="126"/>
      <c r="Y219" s="148" t="s">
        <v>161</v>
      </c>
      <c r="Z219" s="144">
        <f t="shared" ref="Z219:Z224" si="12">(Z17/1000)/1.02</f>
        <v>6.9427617647058826</v>
      </c>
      <c r="AA219" s="155"/>
      <c r="AB219" s="157"/>
      <c r="AD219" s="158"/>
    </row>
    <row r="220" spans="1:30" ht="14.25">
      <c r="A220" s="151" t="s">
        <v>162</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162</v>
      </c>
      <c r="P220" s="129">
        <f t="shared" si="10"/>
        <v>6.2089029411764702</v>
      </c>
      <c r="Q220" s="129">
        <f t="shared" si="10"/>
        <v>7.9621205882352948</v>
      </c>
      <c r="R220" s="129">
        <f t="shared" si="10"/>
        <v>8.1838666666666651</v>
      </c>
      <c r="S220" s="149">
        <f t="shared" si="10"/>
        <v>8.1787225490196072</v>
      </c>
      <c r="T220" s="126"/>
      <c r="U220" s="151" t="s">
        <v>162</v>
      </c>
      <c r="V220" s="129">
        <f t="shared" si="11"/>
        <v>6.9965509803921568</v>
      </c>
      <c r="W220" s="149">
        <f t="shared" si="11"/>
        <v>8.1813852941176481</v>
      </c>
      <c r="X220" s="126"/>
      <c r="Y220" s="145" t="s">
        <v>162</v>
      </c>
      <c r="Z220" s="149">
        <f t="shared" si="12"/>
        <v>7.7273509803921572</v>
      </c>
      <c r="AA220" s="155"/>
      <c r="AB220" s="157"/>
      <c r="AD220" s="158"/>
    </row>
    <row r="221" spans="1:30" ht="14.25">
      <c r="A221" s="145" t="s">
        <v>163</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163</v>
      </c>
      <c r="P221" s="129">
        <f t="shared" si="10"/>
        <v>6.2538196078431376</v>
      </c>
      <c r="Q221" s="129">
        <f t="shared" si="10"/>
        <v>7.9288833333333342</v>
      </c>
      <c r="R221" s="129">
        <f t="shared" si="10"/>
        <v>8.1133529411764709</v>
      </c>
      <c r="S221" s="149">
        <f t="shared" si="10"/>
        <v>8.200244117647058</v>
      </c>
      <c r="T221" s="126"/>
      <c r="U221" s="145" t="s">
        <v>163</v>
      </c>
      <c r="V221" s="129">
        <f t="shared" si="11"/>
        <v>7.0580156862745103</v>
      </c>
      <c r="W221" s="149">
        <f t="shared" si="11"/>
        <v>8.1448607843137246</v>
      </c>
      <c r="X221" s="126"/>
      <c r="Y221" s="145" t="s">
        <v>163</v>
      </c>
      <c r="Z221" s="149">
        <f t="shared" si="12"/>
        <v>7.9006274509803927</v>
      </c>
      <c r="AA221" s="155"/>
      <c r="AB221" s="157"/>
      <c r="AD221" s="158"/>
    </row>
    <row r="222" spans="1:30" ht="14.25">
      <c r="A222" s="145" t="s">
        <v>164</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164</v>
      </c>
      <c r="P222" s="129">
        <f t="shared" si="10"/>
        <v>5.9421568627450982</v>
      </c>
      <c r="Q222" s="129">
        <f t="shared" si="10"/>
        <v>7.8846715686274509</v>
      </c>
      <c r="R222" s="129">
        <f t="shared" si="10"/>
        <v>7.6159666666666661</v>
      </c>
      <c r="S222" s="149">
        <f t="shared" si="10"/>
        <v>6.952727450980392</v>
      </c>
      <c r="T222" s="126"/>
      <c r="U222" s="145" t="s">
        <v>164</v>
      </c>
      <c r="V222" s="129">
        <f t="shared" si="11"/>
        <v>7.2580539215686279</v>
      </c>
      <c r="W222" s="149">
        <f t="shared" si="11"/>
        <v>7.045678431372548</v>
      </c>
      <c r="X222" s="126"/>
      <c r="Y222" s="145" t="s">
        <v>164</v>
      </c>
      <c r="Z222" s="149">
        <f t="shared" si="12"/>
        <v>7.0587029411764712</v>
      </c>
      <c r="AA222" s="155"/>
      <c r="AB222" s="157"/>
      <c r="AD222" s="158"/>
    </row>
    <row r="223" spans="1:30" ht="14.25">
      <c r="A223" s="145" t="s">
        <v>69</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69</v>
      </c>
      <c r="P223" s="129">
        <f t="shared" si="10"/>
        <v>4.3899647058823534</v>
      </c>
      <c r="Q223" s="129">
        <f t="shared" si="10"/>
        <v>6.3981931372549026</v>
      </c>
      <c r="R223" s="129">
        <f t="shared" si="10"/>
        <v>6.7064401960784314</v>
      </c>
      <c r="S223" s="149">
        <f t="shared" si="10"/>
        <v>6.5732205882352943</v>
      </c>
      <c r="T223" s="126"/>
      <c r="U223" s="145" t="s">
        <v>69</v>
      </c>
      <c r="V223" s="129">
        <f t="shared" si="11"/>
        <v>5.4861235294117643</v>
      </c>
      <c r="W223" s="149">
        <f t="shared" si="11"/>
        <v>6.6382774509803921</v>
      </c>
      <c r="X223" s="126"/>
      <c r="Y223" s="145" t="s">
        <v>69</v>
      </c>
      <c r="Z223" s="149">
        <f t="shared" si="12"/>
        <v>6.254756862745098</v>
      </c>
      <c r="AA223" s="155"/>
      <c r="AB223" s="157"/>
      <c r="AD223" s="158"/>
    </row>
    <row r="224" spans="1:30" ht="15" thickBot="1">
      <c r="A224" s="148" t="s">
        <v>165</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165</v>
      </c>
      <c r="P224" s="152">
        <f t="shared" si="10"/>
        <v>5.6949931372549019</v>
      </c>
      <c r="Q224" s="152">
        <f t="shared" si="10"/>
        <v>6.8757450980392152</v>
      </c>
      <c r="R224" s="152">
        <f t="shared" si="10"/>
        <v>7.1276617647058824</v>
      </c>
      <c r="S224" s="153">
        <f t="shared" si="10"/>
        <v>7.1794647058823529</v>
      </c>
      <c r="T224" s="126"/>
      <c r="U224" s="148" t="s">
        <v>165</v>
      </c>
      <c r="V224" s="152">
        <f t="shared" si="11"/>
        <v>6.1689509803921565</v>
      </c>
      <c r="W224" s="153">
        <f t="shared" si="11"/>
        <v>7.1542901960784313</v>
      </c>
      <c r="X224" s="126"/>
      <c r="Y224" s="148" t="s">
        <v>165</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169</v>
      </c>
      <c r="N226" s="126"/>
      <c r="O226" s="131">
        <v>2005</v>
      </c>
      <c r="P226" s="133" t="s">
        <v>139</v>
      </c>
      <c r="Q226" s="133"/>
      <c r="R226" s="133"/>
      <c r="S226" s="133"/>
      <c r="T226" s="126"/>
      <c r="U226" s="131">
        <v>2005</v>
      </c>
      <c r="V226" s="133" t="s">
        <v>140</v>
      </c>
      <c r="W226" s="133"/>
      <c r="X226" s="126"/>
      <c r="Y226" s="131">
        <v>2005</v>
      </c>
      <c r="Z226" s="126"/>
      <c r="AA226" s="27"/>
      <c r="AB226" s="68"/>
      <c r="AD226" s="44"/>
    </row>
    <row r="227" spans="1:30" ht="14.25" thickBot="1">
      <c r="A227" s="138"/>
      <c r="B227" s="139" t="s">
        <v>142</v>
      </c>
      <c r="C227" s="139" t="s">
        <v>143</v>
      </c>
      <c r="D227" s="139" t="s">
        <v>144</v>
      </c>
      <c r="E227" s="139" t="s">
        <v>145</v>
      </c>
      <c r="F227" s="139" t="s">
        <v>146</v>
      </c>
      <c r="G227" s="139" t="s">
        <v>147</v>
      </c>
      <c r="H227" s="139" t="s">
        <v>148</v>
      </c>
      <c r="I227" s="139" t="s">
        <v>149</v>
      </c>
      <c r="J227" s="139" t="s">
        <v>150</v>
      </c>
      <c r="K227" s="139" t="s">
        <v>151</v>
      </c>
      <c r="L227" s="139" t="s">
        <v>152</v>
      </c>
      <c r="M227" s="140" t="s">
        <v>153</v>
      </c>
      <c r="N227" s="132"/>
      <c r="O227" s="138"/>
      <c r="P227" s="139" t="s">
        <v>154</v>
      </c>
      <c r="Q227" s="139" t="s">
        <v>155</v>
      </c>
      <c r="R227" s="139" t="s">
        <v>156</v>
      </c>
      <c r="S227" s="140" t="s">
        <v>157</v>
      </c>
      <c r="T227" s="126"/>
      <c r="U227" s="138"/>
      <c r="V227" s="139" t="s">
        <v>158</v>
      </c>
      <c r="W227" s="140" t="s">
        <v>159</v>
      </c>
      <c r="X227" s="126"/>
      <c r="Y227" s="138"/>
      <c r="Z227" s="156" t="s">
        <v>160</v>
      </c>
      <c r="AA227" s="27"/>
      <c r="AB227" s="68"/>
    </row>
    <row r="228" spans="1:30" ht="13.5" thickBot="1">
      <c r="A228" s="151" t="s">
        <v>161</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161</v>
      </c>
      <c r="P228" s="143">
        <f t="shared" ref="P228:S233" si="19">(P26/1000)/1.02</f>
        <v>7.8979411764705878</v>
      </c>
      <c r="Q228" s="143">
        <f t="shared" si="19"/>
        <v>8.140098039215685</v>
      </c>
      <c r="R228" s="143">
        <f t="shared" si="19"/>
        <v>8.1274509803921564</v>
      </c>
      <c r="S228" s="144">
        <f t="shared" si="19"/>
        <v>7.5961764705882349</v>
      </c>
      <c r="T228" s="126"/>
      <c r="U228" s="148" t="s">
        <v>161</v>
      </c>
      <c r="V228" s="143">
        <f t="shared" ref="V228:W233" si="20">(V26/1000)/1.02</f>
        <v>8.0429411764705883</v>
      </c>
      <c r="W228" s="144">
        <f t="shared" si="20"/>
        <v>7.8982352941176472</v>
      </c>
      <c r="X228" s="126"/>
      <c r="Y228" s="148" t="s">
        <v>161</v>
      </c>
      <c r="Z228" s="144">
        <f t="shared" ref="Z228:Z233" si="21">(Z26/1000)/1.02</f>
        <v>7.970088235294118</v>
      </c>
      <c r="AA228" s="27"/>
    </row>
    <row r="229" spans="1:30">
      <c r="A229" s="151" t="s">
        <v>162</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162</v>
      </c>
      <c r="P229" s="129">
        <f t="shared" si="19"/>
        <v>8.6922235294117627</v>
      </c>
      <c r="Q229" s="129">
        <f t="shared" si="19"/>
        <v>8.8447598039215691</v>
      </c>
      <c r="R229" s="129">
        <f t="shared" si="19"/>
        <v>8.8070088235294115</v>
      </c>
      <c r="S229" s="149">
        <f t="shared" si="19"/>
        <v>8.6151568627450974</v>
      </c>
      <c r="T229" s="126"/>
      <c r="U229" s="145" t="s">
        <v>162</v>
      </c>
      <c r="V229" s="129">
        <f t="shared" si="20"/>
        <v>8.784802941176471</v>
      </c>
      <c r="W229" s="149">
        <f t="shared" si="20"/>
        <v>8.7290441176470583</v>
      </c>
      <c r="X229" s="126"/>
      <c r="Y229" s="145" t="s">
        <v>162</v>
      </c>
      <c r="Z229" s="149">
        <f t="shared" si="21"/>
        <v>8.756023529411765</v>
      </c>
      <c r="AA229" s="27"/>
    </row>
    <row r="230" spans="1:30">
      <c r="A230" s="145" t="s">
        <v>163</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163</v>
      </c>
      <c r="P230" s="129">
        <f t="shared" si="19"/>
        <v>8.5289833333333327</v>
      </c>
      <c r="Q230" s="129">
        <f t="shared" si="19"/>
        <v>8.7453068627450978</v>
      </c>
      <c r="R230" s="129">
        <f t="shared" si="19"/>
        <v>8.6568931372549027</v>
      </c>
      <c r="S230" s="149">
        <f t="shared" si="19"/>
        <v>8.5413960784313741</v>
      </c>
      <c r="T230" s="126"/>
      <c r="U230" s="145" t="s">
        <v>163</v>
      </c>
      <c r="V230" s="129">
        <f t="shared" si="20"/>
        <v>8.6599009803921572</v>
      </c>
      <c r="W230" s="149">
        <f t="shared" si="20"/>
        <v>8.6230539215686282</v>
      </c>
      <c r="X230" s="126"/>
      <c r="Y230" s="145" t="s">
        <v>163</v>
      </c>
      <c r="Z230" s="149">
        <f t="shared" si="21"/>
        <v>8.6388647058823516</v>
      </c>
      <c r="AA230" s="27"/>
    </row>
    <row r="231" spans="1:30">
      <c r="A231" s="145" t="s">
        <v>164</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164</v>
      </c>
      <c r="P231" s="129">
        <f t="shared" si="19"/>
        <v>6.1759382352941179</v>
      </c>
      <c r="Q231" s="129">
        <f t="shared" si="19"/>
        <v>8.5188058823529413</v>
      </c>
      <c r="R231" s="129">
        <f t="shared" si="19"/>
        <v>7.4789705882352946</v>
      </c>
      <c r="S231" s="149">
        <f t="shared" si="19"/>
        <v>7.7433990196078426</v>
      </c>
      <c r="T231" s="126"/>
      <c r="U231" s="145" t="s">
        <v>164</v>
      </c>
      <c r="V231" s="129">
        <f t="shared" si="20"/>
        <v>6.4357627450980397</v>
      </c>
      <c r="W231" s="149">
        <f t="shared" si="20"/>
        <v>7.4826950980392164</v>
      </c>
      <c r="X231" s="126"/>
      <c r="Y231" s="145" t="s">
        <v>164</v>
      </c>
      <c r="Z231" s="149">
        <f t="shared" si="21"/>
        <v>7.2431392156862744</v>
      </c>
      <c r="AA231" s="27"/>
    </row>
    <row r="232" spans="1:30">
      <c r="A232" s="145" t="s">
        <v>69</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69</v>
      </c>
      <c r="P232" s="129">
        <f t="shared" si="19"/>
        <v>7.1432039215686274</v>
      </c>
      <c r="Q232" s="129">
        <f t="shared" si="19"/>
        <v>7.4486774509803917</v>
      </c>
      <c r="R232" s="129">
        <f t="shared" si="19"/>
        <v>7.3427735294117644</v>
      </c>
      <c r="S232" s="149">
        <f t="shared" si="19"/>
        <v>6.474643137254902</v>
      </c>
      <c r="T232" s="126"/>
      <c r="U232" s="145" t="s">
        <v>69</v>
      </c>
      <c r="V232" s="129">
        <f t="shared" si="20"/>
        <v>7.3260460784313723</v>
      </c>
      <c r="W232" s="149">
        <f t="shared" si="20"/>
        <v>6.953639215686275</v>
      </c>
      <c r="X232" s="126"/>
      <c r="Y232" s="145" t="s">
        <v>69</v>
      </c>
      <c r="Z232" s="149">
        <f t="shared" si="21"/>
        <v>7.1441294117647054</v>
      </c>
      <c r="AA232" s="27"/>
    </row>
    <row r="233" spans="1:30" ht="13.5" thickBot="1">
      <c r="A233" s="148" t="s">
        <v>165</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165</v>
      </c>
      <c r="P233" s="152">
        <f t="shared" si="19"/>
        <v>7.5387578431372546</v>
      </c>
      <c r="Q233" s="152">
        <f t="shared" si="19"/>
        <v>7.7558470588235293</v>
      </c>
      <c r="R233" s="152">
        <f t="shared" si="19"/>
        <v>7.6668872549019609</v>
      </c>
      <c r="S233" s="153">
        <f t="shared" si="19"/>
        <v>7.4362343137254898</v>
      </c>
      <c r="T233" s="126"/>
      <c r="U233" s="148" t="s">
        <v>165</v>
      </c>
      <c r="V233" s="152">
        <f t="shared" si="20"/>
        <v>7.6636549019607845</v>
      </c>
      <c r="W233" s="153">
        <f t="shared" si="20"/>
        <v>7.5539088235294116</v>
      </c>
      <c r="X233" s="126"/>
      <c r="Y233" s="148" t="s">
        <v>165</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169</v>
      </c>
      <c r="N235" s="132"/>
      <c r="O235" s="131">
        <v>2006</v>
      </c>
      <c r="P235" s="133" t="s">
        <v>139</v>
      </c>
      <c r="Q235" s="133"/>
      <c r="R235" s="133"/>
      <c r="S235" s="133"/>
      <c r="T235" s="126"/>
      <c r="U235" s="131">
        <v>2006</v>
      </c>
      <c r="V235" s="133" t="s">
        <v>140</v>
      </c>
      <c r="W235" s="133"/>
      <c r="X235" s="126"/>
      <c r="Y235" s="131">
        <v>2006</v>
      </c>
      <c r="Z235" s="126"/>
    </row>
    <row r="236" spans="1:30" ht="21" customHeight="1" thickBot="1">
      <c r="A236" s="138"/>
      <c r="B236" s="139" t="s">
        <v>142</v>
      </c>
      <c r="C236" s="139" t="s">
        <v>143</v>
      </c>
      <c r="D236" s="139" t="s">
        <v>144</v>
      </c>
      <c r="E236" s="139" t="s">
        <v>145</v>
      </c>
      <c r="F236" s="139" t="s">
        <v>146</v>
      </c>
      <c r="G236" s="139" t="s">
        <v>147</v>
      </c>
      <c r="H236" s="139" t="s">
        <v>148</v>
      </c>
      <c r="I236" s="139" t="s">
        <v>149</v>
      </c>
      <c r="J236" s="139" t="s">
        <v>150</v>
      </c>
      <c r="K236" s="139" t="s">
        <v>151</v>
      </c>
      <c r="L236" s="139" t="s">
        <v>152</v>
      </c>
      <c r="M236" s="140" t="s">
        <v>153</v>
      </c>
      <c r="N236" s="132"/>
      <c r="O236" s="138"/>
      <c r="P236" s="139" t="s">
        <v>154</v>
      </c>
      <c r="Q236" s="139" t="s">
        <v>155</v>
      </c>
      <c r="R236" s="139" t="s">
        <v>156</v>
      </c>
      <c r="S236" s="140" t="s">
        <v>157</v>
      </c>
      <c r="T236" s="126"/>
      <c r="U236" s="138"/>
      <c r="V236" s="139" t="s">
        <v>158</v>
      </c>
      <c r="W236" s="140" t="s">
        <v>159</v>
      </c>
      <c r="X236" s="126"/>
      <c r="Y236" s="138"/>
      <c r="Z236" s="156" t="s">
        <v>160</v>
      </c>
    </row>
    <row r="237" spans="1:30" ht="12.75" customHeight="1" thickBot="1">
      <c r="A237" s="151" t="s">
        <v>161</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161</v>
      </c>
      <c r="P237" s="143">
        <f t="shared" ref="P237:S242" si="28">(P35/1000)/1.02</f>
        <v>8.0451960784313741</v>
      </c>
      <c r="Q237" s="143">
        <f t="shared" si="28"/>
        <v>8.3601960784313718</v>
      </c>
      <c r="R237" s="143">
        <f t="shared" si="28"/>
        <v>8.2281372549019611</v>
      </c>
      <c r="S237" s="144">
        <f t="shared" si="28"/>
        <v>7.9619607843137254</v>
      </c>
      <c r="T237" s="126"/>
      <c r="U237" s="148" t="s">
        <v>161</v>
      </c>
      <c r="V237" s="143">
        <f t="shared" ref="V237:W242" si="29">(V35/1000)/1.02</f>
        <v>8.2056862745098034</v>
      </c>
      <c r="W237" s="144">
        <f t="shared" si="29"/>
        <v>8.0950000000000006</v>
      </c>
      <c r="X237" s="126"/>
      <c r="Y237" s="148" t="s">
        <v>161</v>
      </c>
      <c r="Z237" s="144">
        <f t="shared" ref="Z237:Z242" si="30">(Z35/1000)/1.02</f>
        <v>8.1538588235294114</v>
      </c>
    </row>
    <row r="238" spans="1:30" ht="13.5" customHeight="1">
      <c r="A238" s="151" t="s">
        <v>162</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162</v>
      </c>
      <c r="P238" s="129">
        <f t="shared" si="28"/>
        <v>9.135883333333334</v>
      </c>
      <c r="Q238" s="129">
        <f t="shared" si="28"/>
        <v>9.3762676470588247</v>
      </c>
      <c r="R238" s="129">
        <f t="shared" si="28"/>
        <v>9.1997500000000016</v>
      </c>
      <c r="S238" s="149">
        <f t="shared" si="28"/>
        <v>8.9855892156862733</v>
      </c>
      <c r="T238" s="126"/>
      <c r="U238" s="145" t="s">
        <v>162</v>
      </c>
      <c r="V238" s="129">
        <f t="shared" si="29"/>
        <v>9.26042156862745</v>
      </c>
      <c r="W238" s="149">
        <f t="shared" si="29"/>
        <v>9.0954460784313724</v>
      </c>
      <c r="X238" s="126"/>
      <c r="Y238" s="145" t="s">
        <v>162</v>
      </c>
      <c r="Z238" s="149">
        <f t="shared" si="30"/>
        <v>9.182716666666666</v>
      </c>
    </row>
    <row r="239" spans="1:30" ht="12.75" customHeight="1">
      <c r="A239" s="145" t="s">
        <v>163</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163</v>
      </c>
      <c r="P239" s="129">
        <f t="shared" si="28"/>
        <v>8.9616411764705877</v>
      </c>
      <c r="Q239" s="129">
        <f t="shared" si="28"/>
        <v>9.3103431372549004</v>
      </c>
      <c r="R239" s="129">
        <f t="shared" si="28"/>
        <v>9.2893882352941173</v>
      </c>
      <c r="S239" s="149">
        <f t="shared" si="28"/>
        <v>9.0199588235294108</v>
      </c>
      <c r="T239" s="126"/>
      <c r="U239" s="145" t="s">
        <v>163</v>
      </c>
      <c r="V239" s="129">
        <f t="shared" si="29"/>
        <v>9.1845509803921566</v>
      </c>
      <c r="W239" s="149">
        <f t="shared" si="29"/>
        <v>9.1579852941176476</v>
      </c>
      <c r="X239" s="126"/>
      <c r="Y239" s="145" t="s">
        <v>163</v>
      </c>
      <c r="Z239" s="149">
        <f t="shared" si="30"/>
        <v>9.1715568627450974</v>
      </c>
    </row>
    <row r="240" spans="1:30" ht="11.25" customHeight="1">
      <c r="A240" s="145" t="s">
        <v>164</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164</v>
      </c>
      <c r="P240" s="129">
        <f t="shared" si="28"/>
        <v>6.7042931372549015</v>
      </c>
      <c r="Q240" s="129">
        <f t="shared" si="28"/>
        <v>7.7891499999999994</v>
      </c>
      <c r="R240" s="129">
        <f t="shared" si="28"/>
        <v>7.3005450980392146</v>
      </c>
      <c r="S240" s="149">
        <f t="shared" si="28"/>
        <v>7.4371490196078422</v>
      </c>
      <c r="T240" s="126"/>
      <c r="U240" s="145" t="s">
        <v>164</v>
      </c>
      <c r="V240" s="129">
        <f t="shared" si="29"/>
        <v>6.9710245098039207</v>
      </c>
      <c r="W240" s="149">
        <f t="shared" si="29"/>
        <v>7.4060264705882348</v>
      </c>
      <c r="X240" s="126"/>
      <c r="Y240" s="145" t="s">
        <v>164</v>
      </c>
      <c r="Z240" s="149">
        <f t="shared" si="30"/>
        <v>7.2210166666666664</v>
      </c>
    </row>
    <row r="241" spans="1:26" ht="10.5" customHeight="1">
      <c r="A241" s="145" t="s">
        <v>69</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69</v>
      </c>
      <c r="P241" s="129">
        <f t="shared" si="28"/>
        <v>6.9485568627450975</v>
      </c>
      <c r="Q241" s="129">
        <f t="shared" si="28"/>
        <v>7.2868666666666666</v>
      </c>
      <c r="R241" s="129">
        <f t="shared" si="28"/>
        <v>7.1123627450980385</v>
      </c>
      <c r="S241" s="149">
        <f t="shared" si="28"/>
        <v>6.8568529411764709</v>
      </c>
      <c r="T241" s="126"/>
      <c r="U241" s="145" t="s">
        <v>69</v>
      </c>
      <c r="V241" s="129">
        <f t="shared" si="29"/>
        <v>7.1153627450980395</v>
      </c>
      <c r="W241" s="149">
        <f t="shared" si="29"/>
        <v>6.9821901960784309</v>
      </c>
      <c r="X241" s="126"/>
      <c r="Y241" s="145" t="s">
        <v>69</v>
      </c>
      <c r="Z241" s="149">
        <f t="shared" si="30"/>
        <v>7.0545421568627447</v>
      </c>
    </row>
    <row r="242" spans="1:26" ht="14.25" thickBot="1">
      <c r="A242" s="148" t="s">
        <v>165</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165</v>
      </c>
      <c r="P242" s="152">
        <f t="shared" si="28"/>
        <v>7.7120196078431373</v>
      </c>
      <c r="Q242" s="152">
        <f t="shared" si="28"/>
        <v>7.887177450980392</v>
      </c>
      <c r="R242" s="152">
        <f t="shared" si="28"/>
        <v>7.8512911764705882</v>
      </c>
      <c r="S242" s="153">
        <f t="shared" si="28"/>
        <v>7.681692156862745</v>
      </c>
      <c r="T242" s="126"/>
      <c r="U242" s="148" t="s">
        <v>165</v>
      </c>
      <c r="V242" s="152">
        <f t="shared" si="29"/>
        <v>7.8028460784313731</v>
      </c>
      <c r="W242" s="153">
        <f t="shared" si="29"/>
        <v>7.7634950980392157</v>
      </c>
      <c r="X242" s="126"/>
      <c r="Y242" s="148" t="s">
        <v>165</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169</v>
      </c>
      <c r="N244" s="161"/>
      <c r="O244" s="131">
        <v>2007</v>
      </c>
      <c r="P244" s="133" t="s">
        <v>139</v>
      </c>
      <c r="Q244" s="133"/>
      <c r="R244" s="133"/>
      <c r="S244" s="133"/>
      <c r="T244" s="126"/>
      <c r="U244" s="131">
        <v>2007</v>
      </c>
      <c r="V244" s="133" t="s">
        <v>140</v>
      </c>
      <c r="W244" s="133"/>
      <c r="X244" s="126"/>
      <c r="Y244" s="131">
        <v>2007</v>
      </c>
      <c r="Z244" s="126"/>
    </row>
    <row r="245" spans="1:26" ht="14.25" thickBot="1">
      <c r="A245" s="138"/>
      <c r="B245" s="139" t="s">
        <v>142</v>
      </c>
      <c r="C245" s="139" t="s">
        <v>143</v>
      </c>
      <c r="D245" s="139" t="s">
        <v>144</v>
      </c>
      <c r="E245" s="139" t="s">
        <v>145</v>
      </c>
      <c r="F245" s="139" t="s">
        <v>146</v>
      </c>
      <c r="G245" s="139" t="s">
        <v>147</v>
      </c>
      <c r="H245" s="139" t="s">
        <v>148</v>
      </c>
      <c r="I245" s="139" t="s">
        <v>149</v>
      </c>
      <c r="J245" s="139" t="s">
        <v>150</v>
      </c>
      <c r="K245" s="139" t="s">
        <v>151</v>
      </c>
      <c r="L245" s="139" t="s">
        <v>152</v>
      </c>
      <c r="M245" s="140" t="s">
        <v>153</v>
      </c>
      <c r="N245" s="126"/>
      <c r="O245" s="138"/>
      <c r="P245" s="139" t="s">
        <v>154</v>
      </c>
      <c r="Q245" s="139" t="s">
        <v>155</v>
      </c>
      <c r="R245" s="139" t="s">
        <v>156</v>
      </c>
      <c r="S245" s="140" t="s">
        <v>157</v>
      </c>
      <c r="T245" s="126"/>
      <c r="U245" s="138"/>
      <c r="V245" s="139" t="s">
        <v>158</v>
      </c>
      <c r="W245" s="140" t="s">
        <v>159</v>
      </c>
      <c r="X245" s="126"/>
      <c r="Y245" s="138"/>
      <c r="Z245" s="141" t="s">
        <v>160</v>
      </c>
    </row>
    <row r="246" spans="1:26" ht="13.5" thickBot="1">
      <c r="A246" s="151" t="s">
        <v>161</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161</v>
      </c>
      <c r="P246" s="143">
        <f t="shared" ref="P246:S251" si="37">(P44/1000)/1.02</f>
        <v>8.2173431372549022</v>
      </c>
      <c r="Q246" s="143">
        <f t="shared" si="37"/>
        <v>7.8720686274509806</v>
      </c>
      <c r="R246" s="143">
        <f t="shared" si="37"/>
        <v>7.905343137254901</v>
      </c>
      <c r="S246" s="144">
        <f t="shared" si="37"/>
        <v>7.6096911764705881</v>
      </c>
      <c r="T246" s="126"/>
      <c r="U246" s="148" t="s">
        <v>161</v>
      </c>
      <c r="V246" s="143">
        <f t="shared" ref="V246:W251" si="38">(V44/1000)/1.02</f>
        <v>8.0426764705882352</v>
      </c>
      <c r="W246" s="144">
        <f t="shared" si="38"/>
        <v>7.7549147058823529</v>
      </c>
      <c r="X246" s="126"/>
      <c r="Y246" s="148" t="s">
        <v>161</v>
      </c>
      <c r="Z246" s="144">
        <f t="shared" ref="Z246:Z251" si="39">(Z44/1000)/1.02</f>
        <v>7.8938803921568619</v>
      </c>
    </row>
    <row r="247" spans="1:26">
      <c r="A247" s="151" t="s">
        <v>162</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162</v>
      </c>
      <c r="P247" s="129">
        <f t="shared" si="37"/>
        <v>9.1065754901960787</v>
      </c>
      <c r="Q247" s="129">
        <f t="shared" si="37"/>
        <v>8.6963303921568613</v>
      </c>
      <c r="R247" s="129">
        <f t="shared" si="37"/>
        <v>8.6213470588235293</v>
      </c>
      <c r="S247" s="149">
        <f t="shared" si="37"/>
        <v>8.3996637254901945</v>
      </c>
      <c r="T247" s="126"/>
      <c r="U247" s="145" t="s">
        <v>162</v>
      </c>
      <c r="V247" s="129">
        <f t="shared" si="38"/>
        <v>8.9084441176470577</v>
      </c>
      <c r="W247" s="149">
        <f t="shared" si="38"/>
        <v>8.510273529411764</v>
      </c>
      <c r="X247" s="126"/>
      <c r="Y247" s="145" t="s">
        <v>162</v>
      </c>
      <c r="Z247" s="149">
        <f t="shared" si="39"/>
        <v>8.7074843137254909</v>
      </c>
    </row>
    <row r="248" spans="1:26">
      <c r="A248" s="145" t="s">
        <v>163</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163</v>
      </c>
      <c r="P248" s="129">
        <f t="shared" si="37"/>
        <v>9.0736980392156852</v>
      </c>
      <c r="Q248" s="129">
        <f t="shared" si="37"/>
        <v>8.6545715686274516</v>
      </c>
      <c r="R248" s="129">
        <f t="shared" si="37"/>
        <v>8.6995411764705874</v>
      </c>
      <c r="S248" s="149">
        <f t="shared" si="37"/>
        <v>8.3020715686274489</v>
      </c>
      <c r="T248" s="126"/>
      <c r="U248" s="145" t="s">
        <v>163</v>
      </c>
      <c r="V248" s="129">
        <f t="shared" si="38"/>
        <v>8.8506715686274511</v>
      </c>
      <c r="W248" s="149">
        <f t="shared" si="38"/>
        <v>8.535207843137254</v>
      </c>
      <c r="X248" s="126"/>
      <c r="Y248" s="145" t="s">
        <v>163</v>
      </c>
      <c r="Z248" s="149">
        <f t="shared" si="39"/>
        <v>8.6916598039215689</v>
      </c>
    </row>
    <row r="249" spans="1:26">
      <c r="A249" s="145" t="s">
        <v>164</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164</v>
      </c>
      <c r="P249" s="129">
        <f t="shared" si="37"/>
        <v>7.7695117647058822</v>
      </c>
      <c r="Q249" s="129">
        <f t="shared" si="37"/>
        <v>7.3865137254901949</v>
      </c>
      <c r="R249" s="129">
        <f t="shared" si="37"/>
        <v>7.4058852941176472</v>
      </c>
      <c r="S249" s="149">
        <f t="shared" si="37"/>
        <v>7.219414705882353</v>
      </c>
      <c r="T249" s="126"/>
      <c r="U249" s="145" t="s">
        <v>164</v>
      </c>
      <c r="V249" s="129">
        <f t="shared" si="38"/>
        <v>7.4187343137254906</v>
      </c>
      <c r="W249" s="149">
        <f t="shared" si="38"/>
        <v>7.2820166666666664</v>
      </c>
      <c r="X249" s="126"/>
      <c r="Y249" s="145" t="s">
        <v>164</v>
      </c>
      <c r="Z249" s="149">
        <f t="shared" si="39"/>
        <v>7.3973127450980387</v>
      </c>
    </row>
    <row r="250" spans="1:26">
      <c r="A250" s="145" t="s">
        <v>69</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69</v>
      </c>
      <c r="P250" s="129">
        <f t="shared" si="37"/>
        <v>7.0719539215686273</v>
      </c>
      <c r="Q250" s="129">
        <f t="shared" si="37"/>
        <v>6.9929372549019604</v>
      </c>
      <c r="R250" s="129">
        <f t="shared" si="37"/>
        <v>7.1132039215686271</v>
      </c>
      <c r="S250" s="149">
        <f t="shared" si="37"/>
        <v>6.7273019607843141</v>
      </c>
      <c r="T250" s="126"/>
      <c r="U250" s="145" t="s">
        <v>69</v>
      </c>
      <c r="V250" s="129">
        <f t="shared" si="38"/>
        <v>7.0293000000000001</v>
      </c>
      <c r="W250" s="149">
        <f t="shared" si="38"/>
        <v>6.9144666666666668</v>
      </c>
      <c r="X250" s="126"/>
      <c r="Y250" s="145" t="s">
        <v>69</v>
      </c>
      <c r="Z250" s="149">
        <f t="shared" si="39"/>
        <v>6.9677343137254901</v>
      </c>
    </row>
    <row r="251" spans="1:26" ht="13.5" thickBot="1">
      <c r="A251" s="148" t="s">
        <v>165</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165</v>
      </c>
      <c r="P251" s="152">
        <f t="shared" si="37"/>
        <v>7.7654901960784315</v>
      </c>
      <c r="Q251" s="152">
        <f t="shared" si="37"/>
        <v>7.550416666666667</v>
      </c>
      <c r="R251" s="152">
        <f t="shared" si="37"/>
        <v>7.6437117647058823</v>
      </c>
      <c r="S251" s="153">
        <f t="shared" si="37"/>
        <v>7.4956686274509803</v>
      </c>
      <c r="T251" s="126"/>
      <c r="U251" s="148" t="s">
        <v>165</v>
      </c>
      <c r="V251" s="152">
        <f t="shared" si="38"/>
        <v>7.6587078431372548</v>
      </c>
      <c r="W251" s="153">
        <f t="shared" si="38"/>
        <v>7.5666245098039218</v>
      </c>
      <c r="X251" s="126"/>
      <c r="Y251" s="148" t="s">
        <v>165</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169</v>
      </c>
      <c r="O253" s="131">
        <v>2008</v>
      </c>
      <c r="P253" s="133" t="s">
        <v>139</v>
      </c>
      <c r="Q253" s="133"/>
      <c r="R253" s="133"/>
      <c r="S253" s="133"/>
      <c r="T253" s="126"/>
      <c r="U253" s="131">
        <v>2008</v>
      </c>
      <c r="V253" s="133" t="s">
        <v>140</v>
      </c>
      <c r="W253" s="133"/>
      <c r="X253" s="126"/>
      <c r="Y253" s="131">
        <v>2008</v>
      </c>
      <c r="Z253" s="126"/>
    </row>
    <row r="254" spans="1:26" ht="14.25" thickBot="1">
      <c r="A254" s="138"/>
      <c r="B254" s="139" t="s">
        <v>142</v>
      </c>
      <c r="C254" s="139" t="s">
        <v>143</v>
      </c>
      <c r="D254" s="139" t="s">
        <v>144</v>
      </c>
      <c r="E254" s="139" t="s">
        <v>145</v>
      </c>
      <c r="F254" s="139" t="s">
        <v>146</v>
      </c>
      <c r="G254" s="139" t="s">
        <v>147</v>
      </c>
      <c r="H254" s="139" t="s">
        <v>148</v>
      </c>
      <c r="I254" s="139" t="s">
        <v>149</v>
      </c>
      <c r="J254" s="139" t="s">
        <v>150</v>
      </c>
      <c r="K254" s="139" t="s">
        <v>151</v>
      </c>
      <c r="L254" s="139" t="s">
        <v>152</v>
      </c>
      <c r="M254" s="140" t="s">
        <v>153</v>
      </c>
      <c r="O254" s="138"/>
      <c r="P254" s="139" t="s">
        <v>154</v>
      </c>
      <c r="Q254" s="139" t="s">
        <v>155</v>
      </c>
      <c r="R254" s="139" t="s">
        <v>156</v>
      </c>
      <c r="S254" s="140" t="s">
        <v>157</v>
      </c>
      <c r="T254" s="126"/>
      <c r="U254" s="138"/>
      <c r="V254" s="139" t="s">
        <v>158</v>
      </c>
      <c r="W254" s="140" t="s">
        <v>159</v>
      </c>
      <c r="X254" s="126"/>
      <c r="Y254" s="138"/>
      <c r="Z254" s="141" t="s">
        <v>160</v>
      </c>
    </row>
    <row r="255" spans="1:26" ht="13.5" thickBot="1">
      <c r="A255" s="151" t="s">
        <v>161</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161</v>
      </c>
      <c r="P255" s="143">
        <f t="shared" ref="P255:S260" si="46">(P53/1000)/1.02</f>
        <v>8.035382352941177</v>
      </c>
      <c r="Q255" s="143">
        <f t="shared" si="46"/>
        <v>8.1366470588235291</v>
      </c>
      <c r="R255" s="143">
        <f t="shared" si="46"/>
        <v>7.9881372549019609</v>
      </c>
      <c r="S255" s="144">
        <f t="shared" si="46"/>
        <v>8.1069607843137259</v>
      </c>
      <c r="T255" s="126"/>
      <c r="U255" s="148" t="s">
        <v>161</v>
      </c>
      <c r="V255" s="143">
        <f t="shared" ref="V255:W260" si="47">(V53/1000)/1.02</f>
        <v>8.0882843137254898</v>
      </c>
      <c r="W255" s="144">
        <f t="shared" si="47"/>
        <v>8.0514705882352935</v>
      </c>
      <c r="X255" s="126"/>
      <c r="Y255" s="148" t="s">
        <v>161</v>
      </c>
      <c r="Z255" s="144">
        <f t="shared" ref="Z255:Z260" si="48">(Z53/1000)/1.02</f>
        <v>8.070333333333334</v>
      </c>
    </row>
    <row r="256" spans="1:26">
      <c r="A256" s="151" t="s">
        <v>162</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162</v>
      </c>
      <c r="P256" s="129">
        <f t="shared" si="46"/>
        <v>8.7444411764705894</v>
      </c>
      <c r="Q256" s="129">
        <f t="shared" si="46"/>
        <v>8.7488921568627465</v>
      </c>
      <c r="R256" s="129">
        <f t="shared" si="46"/>
        <v>8.7122901960784311</v>
      </c>
      <c r="S256" s="149">
        <f t="shared" si="46"/>
        <v>8.9845225490196086</v>
      </c>
      <c r="T256" s="126"/>
      <c r="U256" s="145" t="s">
        <v>162</v>
      </c>
      <c r="V256" s="129">
        <f t="shared" si="47"/>
        <v>8.7467303921568629</v>
      </c>
      <c r="W256" s="149">
        <f t="shared" si="47"/>
        <v>8.8584137254901965</v>
      </c>
      <c r="X256" s="126"/>
      <c r="Y256" s="145" t="s">
        <v>162</v>
      </c>
      <c r="Z256" s="149">
        <f t="shared" si="48"/>
        <v>8.7989225490196077</v>
      </c>
    </row>
    <row r="257" spans="1:28">
      <c r="A257" s="145" t="s">
        <v>163</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163</v>
      </c>
      <c r="P257" s="129">
        <f t="shared" si="46"/>
        <v>8.6352647058823528</v>
      </c>
      <c r="Q257" s="129">
        <f t="shared" si="46"/>
        <v>8.7868852941176456</v>
      </c>
      <c r="R257" s="129">
        <f t="shared" si="46"/>
        <v>8.876522549019608</v>
      </c>
      <c r="S257" s="149">
        <f t="shared" si="46"/>
        <v>8.9715284313725494</v>
      </c>
      <c r="T257" s="126"/>
      <c r="U257" s="145" t="s">
        <v>163</v>
      </c>
      <c r="V257" s="129">
        <f t="shared" si="47"/>
        <v>8.718697058823528</v>
      </c>
      <c r="W257" s="149">
        <f t="shared" si="47"/>
        <v>8.9132499999999997</v>
      </c>
      <c r="X257" s="126"/>
      <c r="Y257" s="145" t="s">
        <v>163</v>
      </c>
      <c r="Z257" s="149">
        <f t="shared" si="48"/>
        <v>8.8163754901960765</v>
      </c>
    </row>
    <row r="258" spans="1:28">
      <c r="A258" s="145" t="s">
        <v>164</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164</v>
      </c>
      <c r="P258" s="129">
        <f t="shared" si="46"/>
        <v>7.5246862745098042</v>
      </c>
      <c r="Q258" s="129">
        <f t="shared" si="46"/>
        <v>6.8169441176470595</v>
      </c>
      <c r="R258" s="129">
        <f t="shared" si="46"/>
        <v>7.7539901960784308</v>
      </c>
      <c r="S258" s="149">
        <f t="shared" si="46"/>
        <v>7.6205558823529405</v>
      </c>
      <c r="T258" s="126"/>
      <c r="U258" s="145" t="s">
        <v>164</v>
      </c>
      <c r="V258" s="129">
        <f t="shared" si="47"/>
        <v>7.3396186274509807</v>
      </c>
      <c r="W258" s="149">
        <f t="shared" si="47"/>
        <v>7.7120196078431373</v>
      </c>
      <c r="X258" s="126"/>
      <c r="Y258" s="145" t="s">
        <v>164</v>
      </c>
      <c r="Z258" s="149">
        <f t="shared" si="48"/>
        <v>7.4501911764705877</v>
      </c>
    </row>
    <row r="259" spans="1:28">
      <c r="A259" s="145" t="s">
        <v>69</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69</v>
      </c>
      <c r="P259" s="129">
        <f t="shared" si="46"/>
        <v>6.9922058823529412</v>
      </c>
      <c r="Q259" s="129">
        <f t="shared" si="46"/>
        <v>7.312792156862745</v>
      </c>
      <c r="R259" s="129">
        <f t="shared" si="46"/>
        <v>7.1363578431372554</v>
      </c>
      <c r="S259" s="149">
        <f t="shared" si="46"/>
        <v>7.0486931372549018</v>
      </c>
      <c r="T259" s="126"/>
      <c r="U259" s="145" t="s">
        <v>69</v>
      </c>
      <c r="V259" s="129">
        <f t="shared" si="47"/>
        <v>7.1623000000000001</v>
      </c>
      <c r="W259" s="149">
        <f t="shared" si="47"/>
        <v>7.0901421568627443</v>
      </c>
      <c r="X259" s="126"/>
      <c r="Y259" s="145" t="s">
        <v>69</v>
      </c>
      <c r="Z259" s="149">
        <f t="shared" si="48"/>
        <v>7.1252225490196075</v>
      </c>
    </row>
    <row r="260" spans="1:28" ht="13.5" thickBot="1">
      <c r="A260" s="148" t="s">
        <v>165</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165</v>
      </c>
      <c r="P260" s="152">
        <f t="shared" si="46"/>
        <v>7.7561568627450974</v>
      </c>
      <c r="Q260" s="152">
        <f t="shared" si="46"/>
        <v>7.8521107843137248</v>
      </c>
      <c r="R260" s="152">
        <f t="shared" si="46"/>
        <v>7.734647058823529</v>
      </c>
      <c r="S260" s="153">
        <f t="shared" si="46"/>
        <v>7.8173382352941179</v>
      </c>
      <c r="T260" s="126"/>
      <c r="U260" s="148" t="s">
        <v>165</v>
      </c>
      <c r="V260" s="152">
        <f t="shared" si="47"/>
        <v>7.8071382352941177</v>
      </c>
      <c r="W260" s="153">
        <f t="shared" si="47"/>
        <v>7.7795303921568628</v>
      </c>
      <c r="X260" s="126"/>
      <c r="Y260" s="148" t="s">
        <v>165</v>
      </c>
      <c r="Z260" s="153">
        <f t="shared" si="48"/>
        <v>7.7934519607843136</v>
      </c>
    </row>
    <row r="262" spans="1:28" ht="16.5" thickBot="1">
      <c r="A262" s="131">
        <v>2009</v>
      </c>
      <c r="B262" s="126"/>
      <c r="C262" s="126"/>
      <c r="D262" s="126"/>
      <c r="E262" s="126"/>
      <c r="F262" s="126"/>
      <c r="G262" s="126"/>
      <c r="H262" s="126"/>
      <c r="I262" s="126"/>
      <c r="J262" s="126"/>
      <c r="K262" s="126"/>
      <c r="L262" s="126"/>
      <c r="M262" s="130" t="s">
        <v>169</v>
      </c>
      <c r="O262" s="131">
        <v>2009</v>
      </c>
      <c r="P262" s="133" t="s">
        <v>139</v>
      </c>
      <c r="Q262" s="133"/>
      <c r="R262" s="133"/>
      <c r="S262" s="133"/>
      <c r="T262" s="126"/>
      <c r="U262" s="131">
        <v>2009</v>
      </c>
      <c r="V262" s="133" t="s">
        <v>140</v>
      </c>
      <c r="W262" s="133"/>
      <c r="X262" s="126"/>
      <c r="Y262" s="131">
        <v>2009</v>
      </c>
      <c r="Z262" s="126"/>
    </row>
    <row r="263" spans="1:28" ht="14.25" thickBot="1">
      <c r="A263" s="138"/>
      <c r="B263" s="139" t="s">
        <v>142</v>
      </c>
      <c r="C263" s="139" t="s">
        <v>143</v>
      </c>
      <c r="D263" s="139" t="s">
        <v>144</v>
      </c>
      <c r="E263" s="139" t="s">
        <v>145</v>
      </c>
      <c r="F263" s="139" t="s">
        <v>146</v>
      </c>
      <c r="G263" s="139" t="s">
        <v>147</v>
      </c>
      <c r="H263" s="139" t="s">
        <v>148</v>
      </c>
      <c r="I263" s="139" t="s">
        <v>149</v>
      </c>
      <c r="J263" s="139" t="s">
        <v>150</v>
      </c>
      <c r="K263" s="139" t="s">
        <v>151</v>
      </c>
      <c r="L263" s="139" t="s">
        <v>152</v>
      </c>
      <c r="M263" s="140" t="s">
        <v>153</v>
      </c>
      <c r="O263" s="138"/>
      <c r="P263" s="139" t="s">
        <v>154</v>
      </c>
      <c r="Q263" s="139" t="s">
        <v>155</v>
      </c>
      <c r="R263" s="139" t="s">
        <v>156</v>
      </c>
      <c r="S263" s="140" t="s">
        <v>157</v>
      </c>
      <c r="T263" s="126"/>
      <c r="U263" s="138"/>
      <c r="V263" s="139" t="s">
        <v>158</v>
      </c>
      <c r="W263" s="140" t="s">
        <v>159</v>
      </c>
      <c r="X263" s="126"/>
      <c r="Y263" s="138"/>
      <c r="Z263" s="141" t="s">
        <v>160</v>
      </c>
    </row>
    <row r="264" spans="1:28" ht="13.5" thickBot="1">
      <c r="A264" s="151" t="s">
        <v>161</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161</v>
      </c>
      <c r="P264" s="143">
        <f t="shared" ref="P264:S269" si="55">(P62/1000)/1.02</f>
        <v>9.1140000000000008</v>
      </c>
      <c r="Q264" s="143">
        <f t="shared" si="55"/>
        <v>9.4592254901960793</v>
      </c>
      <c r="R264" s="143">
        <f t="shared" si="55"/>
        <v>9.3113627450980392</v>
      </c>
      <c r="S264" s="144">
        <f t="shared" si="55"/>
        <v>8.9406960784313725</v>
      </c>
      <c r="T264" s="126"/>
      <c r="U264" s="148" t="s">
        <v>161</v>
      </c>
      <c r="V264" s="143">
        <f t="shared" ref="V264:W269" si="56">(V62/1000)/1.02</f>
        <v>9.2970882352941189</v>
      </c>
      <c r="W264" s="144">
        <f t="shared" si="56"/>
        <v>9.1325294117647058</v>
      </c>
      <c r="X264" s="126"/>
      <c r="Y264" s="148" t="s">
        <v>161</v>
      </c>
      <c r="Z264" s="144">
        <f t="shared" ref="Z264:Z269" si="57">(Z62/1000)/1.02</f>
        <v>9.215107843137254</v>
      </c>
      <c r="AA264" s="74"/>
    </row>
    <row r="265" spans="1:28">
      <c r="A265" s="151" t="s">
        <v>162</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162</v>
      </c>
      <c r="P265" s="129">
        <f t="shared" si="55"/>
        <v>9.9216872549019595</v>
      </c>
      <c r="Q265" s="129">
        <f t="shared" si="55"/>
        <v>10.33304019607843</v>
      </c>
      <c r="R265" s="129">
        <f t="shared" si="55"/>
        <v>10.393694117647057</v>
      </c>
      <c r="S265" s="149">
        <f t="shared" si="55"/>
        <v>10.194032352941177</v>
      </c>
      <c r="T265" s="126"/>
      <c r="U265" s="145" t="s">
        <v>162</v>
      </c>
      <c r="V265" s="129">
        <f t="shared" si="56"/>
        <v>10.129090196078431</v>
      </c>
      <c r="W265" s="149">
        <f t="shared" si="56"/>
        <v>10.298413725490196</v>
      </c>
      <c r="X265" s="126"/>
      <c r="Y265" s="145" t="s">
        <v>162</v>
      </c>
      <c r="Z265" s="149">
        <f t="shared" si="57"/>
        <v>10.209119607843137</v>
      </c>
      <c r="AA265" s="74"/>
    </row>
    <row r="266" spans="1:28">
      <c r="A266" s="145" t="s">
        <v>163</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163</v>
      </c>
      <c r="P266" s="129">
        <f t="shared" si="55"/>
        <v>10.127084313725492</v>
      </c>
      <c r="Q266" s="129">
        <f t="shared" si="55"/>
        <v>10.607463725490195</v>
      </c>
      <c r="R266" s="129">
        <f t="shared" si="55"/>
        <v>10.678729411764705</v>
      </c>
      <c r="S266" s="149">
        <f t="shared" si="55"/>
        <v>10.469009803921569</v>
      </c>
      <c r="T266" s="126"/>
      <c r="U266" s="145" t="s">
        <v>163</v>
      </c>
      <c r="V266" s="129">
        <f t="shared" si="56"/>
        <v>10.384846078431371</v>
      </c>
      <c r="W266" s="149">
        <f t="shared" si="56"/>
        <v>10.570888235294118</v>
      </c>
      <c r="X266" s="126"/>
      <c r="Y266" s="145" t="s">
        <v>163</v>
      </c>
      <c r="Z266" s="149">
        <f t="shared" si="57"/>
        <v>10.491053921568627</v>
      </c>
      <c r="AA266" s="74"/>
    </row>
    <row r="267" spans="1:28">
      <c r="A267" s="145" t="s">
        <v>164</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164</v>
      </c>
      <c r="P267" s="129">
        <f t="shared" si="55"/>
        <v>8.2597725490196101</v>
      </c>
      <c r="Q267" s="129">
        <f t="shared" si="55"/>
        <v>8</v>
      </c>
      <c r="R267" s="129">
        <f t="shared" si="55"/>
        <v>7.4519607843137257</v>
      </c>
      <c r="S267" s="149">
        <f t="shared" si="55"/>
        <v>8.4489656862745086</v>
      </c>
      <c r="T267" s="126"/>
      <c r="U267" s="145" t="s">
        <v>164</v>
      </c>
      <c r="V267" s="129">
        <f t="shared" si="56"/>
        <v>8.177582352941176</v>
      </c>
      <c r="W267" s="149">
        <f t="shared" si="56"/>
        <v>7.8492343137254901</v>
      </c>
      <c r="X267" s="126"/>
      <c r="Y267" s="145" t="s">
        <v>164</v>
      </c>
      <c r="Z267" s="149">
        <f t="shared" si="57"/>
        <v>8.1285137254901976</v>
      </c>
      <c r="AA267" s="74"/>
    </row>
    <row r="268" spans="1:28">
      <c r="A268" s="145" t="s">
        <v>69</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69</v>
      </c>
      <c r="P268" s="129">
        <f t="shared" si="55"/>
        <v>7.9058617647058824</v>
      </c>
      <c r="Q268" s="129">
        <f t="shared" si="55"/>
        <v>8.3479264705882343</v>
      </c>
      <c r="R268" s="129">
        <f t="shared" si="55"/>
        <v>7.9649205882352945</v>
      </c>
      <c r="S268" s="149">
        <f t="shared" si="55"/>
        <v>7.3543225490196074</v>
      </c>
      <c r="T268" s="126"/>
      <c r="U268" s="145" t="s">
        <v>69</v>
      </c>
      <c r="V268" s="129">
        <f t="shared" si="56"/>
        <v>8.149072549019607</v>
      </c>
      <c r="W268" s="149">
        <f t="shared" si="56"/>
        <v>7.6666696078431373</v>
      </c>
      <c r="X268" s="126"/>
      <c r="Y268" s="145" t="s">
        <v>69</v>
      </c>
      <c r="Z268" s="149">
        <f t="shared" si="57"/>
        <v>7.8940225490196072</v>
      </c>
      <c r="AA268" s="74"/>
    </row>
    <row r="269" spans="1:28" ht="13.5" thickBot="1">
      <c r="A269" s="148" t="s">
        <v>165</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165</v>
      </c>
      <c r="P269" s="152">
        <f t="shared" si="55"/>
        <v>8.5685078431372563</v>
      </c>
      <c r="Q269" s="152">
        <f t="shared" si="55"/>
        <v>8.9562558823529397</v>
      </c>
      <c r="R269" s="152">
        <f t="shared" si="55"/>
        <v>9.0038568627450974</v>
      </c>
      <c r="S269" s="153">
        <f t="shared" si="55"/>
        <v>8.8139637254901952</v>
      </c>
      <c r="T269" s="126"/>
      <c r="U269" s="148" t="s">
        <v>165</v>
      </c>
      <c r="V269" s="152">
        <f t="shared" si="56"/>
        <v>8.7772176470588228</v>
      </c>
      <c r="W269" s="153">
        <f t="shared" si="56"/>
        <v>8.9122078431372547</v>
      </c>
      <c r="X269" s="126"/>
      <c r="Y269" s="148" t="s">
        <v>165</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169</v>
      </c>
      <c r="O271" s="131">
        <v>2010</v>
      </c>
      <c r="P271" s="133" t="s">
        <v>139</v>
      </c>
      <c r="Q271" s="133"/>
      <c r="R271" s="133"/>
      <c r="S271" s="133"/>
      <c r="T271" s="126"/>
      <c r="U271" s="131">
        <v>2010</v>
      </c>
      <c r="V271" s="133" t="s">
        <v>140</v>
      </c>
      <c r="W271" s="133"/>
      <c r="X271" s="126"/>
      <c r="Y271" s="131">
        <v>2010</v>
      </c>
      <c r="Z271" s="126"/>
    </row>
    <row r="272" spans="1:28" ht="14.25" thickBot="1">
      <c r="A272" s="138"/>
      <c r="B272" s="139" t="s">
        <v>142</v>
      </c>
      <c r="C272" s="139" t="s">
        <v>143</v>
      </c>
      <c r="D272" s="139" t="s">
        <v>144</v>
      </c>
      <c r="E272" s="139" t="s">
        <v>145</v>
      </c>
      <c r="F272" s="139" t="s">
        <v>146</v>
      </c>
      <c r="G272" s="139" t="s">
        <v>147</v>
      </c>
      <c r="H272" s="139" t="s">
        <v>148</v>
      </c>
      <c r="I272" s="139" t="s">
        <v>149</v>
      </c>
      <c r="J272" s="139" t="s">
        <v>150</v>
      </c>
      <c r="K272" s="139" t="s">
        <v>151</v>
      </c>
      <c r="L272" s="139" t="s">
        <v>152</v>
      </c>
      <c r="M272" s="140" t="s">
        <v>153</v>
      </c>
      <c r="O272" s="138"/>
      <c r="P272" s="139" t="s">
        <v>154</v>
      </c>
      <c r="Q272" s="139" t="s">
        <v>155</v>
      </c>
      <c r="R272" s="139" t="s">
        <v>156</v>
      </c>
      <c r="S272" s="140" t="s">
        <v>157</v>
      </c>
      <c r="T272" s="126"/>
      <c r="U272" s="138"/>
      <c r="V272" s="139" t="s">
        <v>158</v>
      </c>
      <c r="W272" s="140" t="s">
        <v>159</v>
      </c>
      <c r="X272" s="126"/>
      <c r="Y272" s="138"/>
      <c r="Z272" s="141" t="s">
        <v>160</v>
      </c>
      <c r="AB272" s="74"/>
    </row>
    <row r="273" spans="1:28" ht="13.5" thickBot="1">
      <c r="A273" s="151" t="s">
        <v>161</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161</v>
      </c>
      <c r="P273" s="143">
        <f t="shared" ref="P273:S278" si="64">(P71/1000)/1.02</f>
        <v>9.1714901960784303</v>
      </c>
      <c r="Q273" s="143">
        <f t="shared" si="64"/>
        <v>8.5377058823529399</v>
      </c>
      <c r="R273" s="143">
        <f t="shared" si="64"/>
        <v>8.5019019607843145</v>
      </c>
      <c r="S273" s="144">
        <f t="shared" si="64"/>
        <v>9.3745568627450986</v>
      </c>
      <c r="T273" s="126"/>
      <c r="U273" s="148" t="s">
        <v>161</v>
      </c>
      <c r="V273" s="143">
        <f t="shared" ref="V273:W278" si="65">(V71/1000)/1.02</f>
        <v>8.8310098039215674</v>
      </c>
      <c r="W273" s="144">
        <f t="shared" si="65"/>
        <v>8.9572784313725506</v>
      </c>
      <c r="X273" s="126"/>
      <c r="Y273" s="148" t="s">
        <v>161</v>
      </c>
      <c r="Z273" s="144">
        <f t="shared" ref="Z273:Z278" si="66">(Z71/1000)/1.02</f>
        <v>8.8967921568627428</v>
      </c>
      <c r="AA273" s="74"/>
      <c r="AB273" s="74"/>
    </row>
    <row r="274" spans="1:28">
      <c r="A274" s="151" t="s">
        <v>162</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162</v>
      </c>
      <c r="P274" s="129">
        <f t="shared" si="64"/>
        <v>10.27494705882353</v>
      </c>
      <c r="Q274" s="129">
        <f t="shared" si="64"/>
        <v>9.1498107843137255</v>
      </c>
      <c r="R274" s="129">
        <f t="shared" si="64"/>
        <v>9.1116088235294121</v>
      </c>
      <c r="S274" s="149">
        <f t="shared" si="64"/>
        <v>10.493461764705883</v>
      </c>
      <c r="T274" s="126"/>
      <c r="U274" s="145" t="s">
        <v>162</v>
      </c>
      <c r="V274" s="129">
        <f t="shared" si="65"/>
        <v>9.656807843137253</v>
      </c>
      <c r="W274" s="149">
        <f t="shared" si="65"/>
        <v>9.8416039215686268</v>
      </c>
      <c r="X274" s="126"/>
      <c r="Y274" s="145" t="s">
        <v>162</v>
      </c>
      <c r="Z274" s="149">
        <f t="shared" si="66"/>
        <v>9.7550254901960791</v>
      </c>
      <c r="AA274" s="74"/>
      <c r="AB274" s="74"/>
    </row>
    <row r="275" spans="1:28">
      <c r="A275" s="145" t="s">
        <v>163</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163</v>
      </c>
      <c r="P275" s="129">
        <f t="shared" si="64"/>
        <v>10.450186274509804</v>
      </c>
      <c r="Q275" s="129">
        <f t="shared" si="64"/>
        <v>9.2520352941176469</v>
      </c>
      <c r="R275" s="129">
        <f t="shared" si="64"/>
        <v>9.2644970588235296</v>
      </c>
      <c r="S275" s="149">
        <f t="shared" si="64"/>
        <v>10.720519607843137</v>
      </c>
      <c r="T275" s="126"/>
      <c r="U275" s="145" t="s">
        <v>163</v>
      </c>
      <c r="V275" s="129">
        <f t="shared" si="65"/>
        <v>9.6679715686274506</v>
      </c>
      <c r="W275" s="149">
        <f t="shared" si="65"/>
        <v>9.9324441176470586</v>
      </c>
      <c r="X275" s="126"/>
      <c r="Y275" s="145" t="s">
        <v>163</v>
      </c>
      <c r="Z275" s="149">
        <f t="shared" si="66"/>
        <v>9.8349794117647065</v>
      </c>
      <c r="AA275" s="74"/>
      <c r="AB275" s="74"/>
    </row>
    <row r="276" spans="1:28">
      <c r="A276" s="145" t="s">
        <v>164</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164</v>
      </c>
      <c r="P276" s="129">
        <f t="shared" si="64"/>
        <v>9.3637245098039212</v>
      </c>
      <c r="Q276" s="129">
        <f t="shared" si="64"/>
        <v>8.2457578431372553</v>
      </c>
      <c r="R276" s="129">
        <f t="shared" si="64"/>
        <v>8.1555019607843136</v>
      </c>
      <c r="S276" s="149">
        <f t="shared" si="64"/>
        <v>8.0918294117647047</v>
      </c>
      <c r="T276" s="126"/>
      <c r="U276" s="145" t="s">
        <v>164</v>
      </c>
      <c r="V276" s="129">
        <f t="shared" si="65"/>
        <v>8.5879921568627449</v>
      </c>
      <c r="W276" s="149">
        <f t="shared" si="65"/>
        <v>8.1081578431372545</v>
      </c>
      <c r="X276" s="126"/>
      <c r="Y276" s="145" t="s">
        <v>164</v>
      </c>
      <c r="Z276" s="149">
        <f t="shared" si="66"/>
        <v>8.2939931372549012</v>
      </c>
      <c r="AA276" s="74"/>
      <c r="AB276" s="74"/>
    </row>
    <row r="277" spans="1:28">
      <c r="A277" s="145" t="s">
        <v>69</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69</v>
      </c>
      <c r="P277" s="129">
        <f t="shared" si="64"/>
        <v>7.7070009803921566</v>
      </c>
      <c r="Q277" s="129">
        <f t="shared" si="64"/>
        <v>7.6363352941176466</v>
      </c>
      <c r="R277" s="129">
        <f t="shared" si="64"/>
        <v>7.5332794117647053</v>
      </c>
      <c r="S277" s="149">
        <f t="shared" si="64"/>
        <v>7.6773323529411757</v>
      </c>
      <c r="T277" s="126"/>
      <c r="U277" s="145" t="s">
        <v>69</v>
      </c>
      <c r="V277" s="129">
        <f t="shared" si="65"/>
        <v>7.6707921568627446</v>
      </c>
      <c r="W277" s="149">
        <f t="shared" si="65"/>
        <v>7.6081970588235288</v>
      </c>
      <c r="X277" s="126"/>
      <c r="Y277" s="145" t="s">
        <v>69</v>
      </c>
      <c r="Z277" s="149">
        <f t="shared" si="66"/>
        <v>7.6393715686274506</v>
      </c>
      <c r="AA277" s="74"/>
      <c r="AB277" s="74"/>
    </row>
    <row r="278" spans="1:28" ht="13.5" thickBot="1">
      <c r="A278" s="148" t="s">
        <v>165</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165</v>
      </c>
      <c r="P278" s="152">
        <f t="shared" si="64"/>
        <v>8.9429284313725486</v>
      </c>
      <c r="Q278" s="152">
        <f t="shared" si="64"/>
        <v>8.2848284313725475</v>
      </c>
      <c r="R278" s="152">
        <f t="shared" si="64"/>
        <v>8.2859823529411756</v>
      </c>
      <c r="S278" s="153">
        <f t="shared" si="64"/>
        <v>8.7062421568627446</v>
      </c>
      <c r="T278" s="126"/>
      <c r="U278" s="148" t="s">
        <v>165</v>
      </c>
      <c r="V278" s="152">
        <f t="shared" si="65"/>
        <v>8.5867294117647059</v>
      </c>
      <c r="W278" s="153">
        <f t="shared" si="65"/>
        <v>8.5009382352941163</v>
      </c>
      <c r="X278" s="126"/>
      <c r="Y278" s="148" t="s">
        <v>165</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169</v>
      </c>
      <c r="O280" s="131">
        <v>2011</v>
      </c>
      <c r="P280" s="133" t="s">
        <v>139</v>
      </c>
      <c r="Q280" s="133"/>
      <c r="R280" s="133"/>
      <c r="S280" s="133"/>
      <c r="T280" s="126"/>
      <c r="U280" s="131">
        <v>2011</v>
      </c>
      <c r="V280" s="133" t="s">
        <v>140</v>
      </c>
      <c r="W280" s="133"/>
      <c r="X280" s="126"/>
      <c r="Y280" s="131">
        <v>2011</v>
      </c>
      <c r="Z280" s="126"/>
    </row>
    <row r="281" spans="1:28" ht="14.25" thickBot="1">
      <c r="A281" s="138"/>
      <c r="B281" s="139" t="s">
        <v>142</v>
      </c>
      <c r="C281" s="139" t="s">
        <v>143</v>
      </c>
      <c r="D281" s="139" t="s">
        <v>144</v>
      </c>
      <c r="E281" s="139" t="s">
        <v>145</v>
      </c>
      <c r="F281" s="139" t="s">
        <v>146</v>
      </c>
      <c r="G281" s="139" t="s">
        <v>147</v>
      </c>
      <c r="H281" s="139" t="s">
        <v>148</v>
      </c>
      <c r="I281" s="139" t="s">
        <v>149</v>
      </c>
      <c r="J281" s="139" t="s">
        <v>150</v>
      </c>
      <c r="K281" s="139" t="s">
        <v>151</v>
      </c>
      <c r="L281" s="139" t="s">
        <v>152</v>
      </c>
      <c r="M281" s="140" t="s">
        <v>153</v>
      </c>
      <c r="O281" s="138"/>
      <c r="P281" s="139" t="s">
        <v>154</v>
      </c>
      <c r="Q281" s="139" t="s">
        <v>155</v>
      </c>
      <c r="R281" s="139" t="s">
        <v>156</v>
      </c>
      <c r="S281" s="140" t="s">
        <v>157</v>
      </c>
      <c r="T281" s="126"/>
      <c r="U281" s="138"/>
      <c r="V281" s="139" t="s">
        <v>158</v>
      </c>
      <c r="W281" s="140" t="s">
        <v>159</v>
      </c>
      <c r="X281" s="126"/>
      <c r="Y281" s="138"/>
      <c r="Z281" s="141" t="s">
        <v>160</v>
      </c>
    </row>
    <row r="282" spans="1:28" ht="13.5" thickBot="1">
      <c r="A282" s="151" t="s">
        <v>161</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161</v>
      </c>
      <c r="P282" s="143">
        <f t="shared" ref="P282:S287" si="73">(P80/1000)/1.02</f>
        <v>10.293496078431373</v>
      </c>
      <c r="Q282" s="143">
        <f t="shared" si="73"/>
        <v>10.721696078431371</v>
      </c>
      <c r="R282" s="143">
        <f t="shared" si="73"/>
        <v>11.306509803921568</v>
      </c>
      <c r="S282" s="144">
        <f t="shared" si="73"/>
        <v>12.042264705882353</v>
      </c>
      <c r="T282" s="126"/>
      <c r="U282" s="142" t="s">
        <v>161</v>
      </c>
      <c r="V282" s="143">
        <f t="shared" ref="V282:W287" si="74">(V80/1000)/1.02</f>
        <v>10.494696078431373</v>
      </c>
      <c r="W282" s="144">
        <f t="shared" si="74"/>
        <v>11.692862745098038</v>
      </c>
      <c r="X282" s="126"/>
      <c r="Y282" s="142" t="s">
        <v>161</v>
      </c>
      <c r="Z282" s="144">
        <f t="shared" ref="Z282:Z287" si="75">(Z80/1000)/1.02</f>
        <v>11.099666666666666</v>
      </c>
      <c r="AA282" s="74"/>
    </row>
    <row r="283" spans="1:28">
      <c r="A283" s="151" t="s">
        <v>162</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162</v>
      </c>
      <c r="P283" s="146">
        <f t="shared" si="73"/>
        <v>11.495216666666666</v>
      </c>
      <c r="Q283" s="146">
        <f t="shared" si="73"/>
        <v>11.733939215686275</v>
      </c>
      <c r="R283" s="146">
        <f t="shared" si="73"/>
        <v>12.492946078431373</v>
      </c>
      <c r="S283" s="147">
        <f t="shared" si="73"/>
        <v>13.451011764705882</v>
      </c>
      <c r="T283" s="126"/>
      <c r="U283" s="151" t="s">
        <v>162</v>
      </c>
      <c r="V283" s="146">
        <f t="shared" si="74"/>
        <v>11.605275490196076</v>
      </c>
      <c r="W283" s="147">
        <f t="shared" si="74"/>
        <v>12.9787431372549</v>
      </c>
      <c r="X283" s="126"/>
      <c r="Y283" s="151" t="s">
        <v>162</v>
      </c>
      <c r="Z283" s="147">
        <f t="shared" si="75"/>
        <v>12.249729411764706</v>
      </c>
      <c r="AA283" s="74"/>
    </row>
    <row r="284" spans="1:28">
      <c r="A284" s="145" t="s">
        <v>163</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163</v>
      </c>
      <c r="P284" s="129">
        <f t="shared" si="73"/>
        <v>11.585163725490196</v>
      </c>
      <c r="Q284" s="129">
        <f t="shared" si="73"/>
        <v>11.736373529411765</v>
      </c>
      <c r="R284" s="129">
        <f t="shared" si="73"/>
        <v>12.725842156862745</v>
      </c>
      <c r="S284" s="149">
        <f t="shared" si="73"/>
        <v>13.546566666666665</v>
      </c>
      <c r="T284" s="126"/>
      <c r="U284" s="145" t="s">
        <v>163</v>
      </c>
      <c r="V284" s="129">
        <f t="shared" si="74"/>
        <v>11.650693137254903</v>
      </c>
      <c r="W284" s="149">
        <f t="shared" si="74"/>
        <v>13.287360784313725</v>
      </c>
      <c r="X284" s="126"/>
      <c r="Y284" s="145" t="s">
        <v>163</v>
      </c>
      <c r="Z284" s="149">
        <f t="shared" si="75"/>
        <v>12.796916666666666</v>
      </c>
      <c r="AA284" s="74"/>
    </row>
    <row r="285" spans="1:28">
      <c r="A285" s="145" t="s">
        <v>164</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164</v>
      </c>
      <c r="P285" s="129">
        <f t="shared" si="73"/>
        <v>8.2209303921568626</v>
      </c>
      <c r="Q285" s="129">
        <f t="shared" si="73"/>
        <v>9.3122950980392147</v>
      </c>
      <c r="R285" s="129">
        <f t="shared" si="73"/>
        <v>9.9824588235294112</v>
      </c>
      <c r="S285" s="149">
        <f t="shared" si="73"/>
        <v>10.63457843137255</v>
      </c>
      <c r="T285" s="126"/>
      <c r="U285" s="145" t="s">
        <v>164</v>
      </c>
      <c r="V285" s="129">
        <f t="shared" si="74"/>
        <v>8.828370588235293</v>
      </c>
      <c r="W285" s="149">
        <f t="shared" si="74"/>
        <v>10.561392156862746</v>
      </c>
      <c r="X285" s="126"/>
      <c r="Y285" s="145" t="s">
        <v>164</v>
      </c>
      <c r="Z285" s="149">
        <f t="shared" si="75"/>
        <v>9.9671519607843155</v>
      </c>
      <c r="AA285" s="74"/>
    </row>
    <row r="286" spans="1:28">
      <c r="A286" s="145" t="s">
        <v>69</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69</v>
      </c>
      <c r="P286" s="129">
        <f t="shared" si="73"/>
        <v>8.4615823529411767</v>
      </c>
      <c r="Q286" s="129">
        <f t="shared" si="73"/>
        <v>9.3420382352941189</v>
      </c>
      <c r="R286" s="129">
        <f t="shared" si="73"/>
        <v>9.847356862745098</v>
      </c>
      <c r="S286" s="149">
        <f t="shared" si="73"/>
        <v>10.390735294117647</v>
      </c>
      <c r="T286" s="126"/>
      <c r="U286" s="145" t="s">
        <v>69</v>
      </c>
      <c r="V286" s="129">
        <f t="shared" si="74"/>
        <v>8.8820588235294125</v>
      </c>
      <c r="W286" s="149">
        <f t="shared" si="74"/>
        <v>10.138781372549019</v>
      </c>
      <c r="X286" s="126"/>
      <c r="Y286" s="145" t="s">
        <v>69</v>
      </c>
      <c r="Z286" s="149">
        <f t="shared" si="75"/>
        <v>9.5662166666666657</v>
      </c>
      <c r="AA286" s="74"/>
    </row>
    <row r="287" spans="1:28" ht="13.5" thickBot="1">
      <c r="A287" s="148" t="s">
        <v>165</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165</v>
      </c>
      <c r="P287" s="152">
        <f t="shared" si="73"/>
        <v>9.4584078431372536</v>
      </c>
      <c r="Q287" s="152">
        <f t="shared" si="73"/>
        <v>9.9747784313725472</v>
      </c>
      <c r="R287" s="152">
        <f t="shared" si="73"/>
        <v>10.728048039215688</v>
      </c>
      <c r="S287" s="153">
        <f t="shared" si="73"/>
        <v>11.504847058823527</v>
      </c>
      <c r="T287" s="126"/>
      <c r="U287" s="148" t="s">
        <v>165</v>
      </c>
      <c r="V287" s="152">
        <f t="shared" si="74"/>
        <v>9.7111499999999982</v>
      </c>
      <c r="W287" s="153">
        <f t="shared" si="74"/>
        <v>11.133428431372549</v>
      </c>
      <c r="X287" s="126"/>
      <c r="Y287" s="148" t="s">
        <v>165</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169</v>
      </c>
      <c r="O289" s="131">
        <v>2012</v>
      </c>
      <c r="P289" s="133" t="s">
        <v>139</v>
      </c>
      <c r="Q289" s="133"/>
      <c r="R289" s="133"/>
      <c r="S289" s="133"/>
      <c r="T289" s="126"/>
      <c r="U289" s="131">
        <v>2012</v>
      </c>
      <c r="V289" s="133" t="s">
        <v>140</v>
      </c>
      <c r="W289" s="133"/>
      <c r="X289" s="126"/>
      <c r="Y289" s="131">
        <v>2012</v>
      </c>
      <c r="Z289" s="126"/>
    </row>
    <row r="290" spans="1:28" ht="14.25" thickBot="1">
      <c r="A290" s="138"/>
      <c r="B290" s="139" t="s">
        <v>142</v>
      </c>
      <c r="C290" s="139" t="s">
        <v>143</v>
      </c>
      <c r="D290" s="139" t="s">
        <v>144</v>
      </c>
      <c r="E290" s="139" t="s">
        <v>145</v>
      </c>
      <c r="F290" s="139" t="s">
        <v>146</v>
      </c>
      <c r="G290" s="139" t="s">
        <v>147</v>
      </c>
      <c r="H290" s="139" t="s">
        <v>148</v>
      </c>
      <c r="I290" s="139" t="s">
        <v>149</v>
      </c>
      <c r="J290" s="139" t="s">
        <v>150</v>
      </c>
      <c r="K290" s="139" t="s">
        <v>151</v>
      </c>
      <c r="L290" s="139" t="s">
        <v>152</v>
      </c>
      <c r="M290" s="140" t="s">
        <v>153</v>
      </c>
      <c r="O290" s="138"/>
      <c r="P290" s="139" t="s">
        <v>154</v>
      </c>
      <c r="Q290" s="139" t="s">
        <v>155</v>
      </c>
      <c r="R290" s="139" t="s">
        <v>156</v>
      </c>
      <c r="S290" s="140" t="s">
        <v>157</v>
      </c>
      <c r="T290" s="126"/>
      <c r="U290" s="138"/>
      <c r="V290" s="139" t="s">
        <v>158</v>
      </c>
      <c r="W290" s="140" t="s">
        <v>159</v>
      </c>
      <c r="X290" s="126"/>
      <c r="Y290" s="138"/>
      <c r="Z290" s="141" t="s">
        <v>160</v>
      </c>
    </row>
    <row r="291" spans="1:28" ht="13.5" thickBot="1">
      <c r="A291" s="151" t="s">
        <v>161</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161</v>
      </c>
      <c r="P291" s="143">
        <f t="shared" ref="P291:S296" si="82">(P89/1000)/1.02</f>
        <v>12.795205882352942</v>
      </c>
      <c r="Q291" s="143">
        <f t="shared" si="82"/>
        <v>12.370480392156862</v>
      </c>
      <c r="R291" s="143">
        <f t="shared" si="82"/>
        <v>12.735941176470588</v>
      </c>
      <c r="S291" s="144">
        <f t="shared" si="82"/>
        <v>12.54006862745098</v>
      </c>
      <c r="T291" s="126"/>
      <c r="U291" s="142" t="s">
        <v>161</v>
      </c>
      <c r="V291" s="143">
        <f t="shared" ref="V291:W296" si="83">(V89/1000)/1.02</f>
        <v>12.573382352941175</v>
      </c>
      <c r="W291" s="144">
        <f t="shared" si="83"/>
        <v>12.633343137254903</v>
      </c>
      <c r="X291" s="126"/>
      <c r="Y291" s="142" t="s">
        <v>161</v>
      </c>
      <c r="Z291" s="144">
        <f t="shared" ref="Z291:Z296" si="84">(Z89/1000)/1.02</f>
        <v>12.603137254901961</v>
      </c>
      <c r="AA291" s="74"/>
    </row>
    <row r="292" spans="1:28">
      <c r="A292" s="151" t="s">
        <v>162</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162</v>
      </c>
      <c r="P292" s="146">
        <f t="shared" si="82"/>
        <v>13.807036274509803</v>
      </c>
      <c r="Q292" s="146">
        <f t="shared" si="82"/>
        <v>13.029750980392157</v>
      </c>
      <c r="R292" s="146">
        <f t="shared" si="82"/>
        <v>13.622970588235296</v>
      </c>
      <c r="S292" s="147">
        <f t="shared" si="82"/>
        <v>13.52010588235294</v>
      </c>
      <c r="T292" s="126"/>
      <c r="U292" s="151" t="s">
        <v>162</v>
      </c>
      <c r="V292" s="146">
        <f t="shared" si="83"/>
        <v>13.407085294117648</v>
      </c>
      <c r="W292" s="147">
        <f t="shared" si="83"/>
        <v>13.569479411764707</v>
      </c>
      <c r="X292" s="126"/>
      <c r="Y292" s="151" t="s">
        <v>162</v>
      </c>
      <c r="Z292" s="147">
        <f t="shared" si="84"/>
        <v>13.484396078431374</v>
      </c>
      <c r="AA292" s="74"/>
    </row>
    <row r="293" spans="1:28">
      <c r="A293" s="145" t="s">
        <v>163</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163</v>
      </c>
      <c r="P293" s="129">
        <f t="shared" si="82"/>
        <v>13.851040196078429</v>
      </c>
      <c r="Q293" s="129">
        <f t="shared" si="82"/>
        <v>12.997743137254901</v>
      </c>
      <c r="R293" s="129">
        <f t="shared" si="82"/>
        <v>13.583705882352939</v>
      </c>
      <c r="S293" s="149">
        <f t="shared" si="82"/>
        <v>13.569149999999999</v>
      </c>
      <c r="T293" s="126"/>
      <c r="U293" s="145" t="s">
        <v>163</v>
      </c>
      <c r="V293" s="129">
        <f t="shared" si="83"/>
        <v>13.378585294117645</v>
      </c>
      <c r="W293" s="149">
        <f t="shared" si="83"/>
        <v>13.576246078431373</v>
      </c>
      <c r="X293" s="126"/>
      <c r="Y293" s="145" t="s">
        <v>163</v>
      </c>
      <c r="Z293" s="149">
        <f t="shared" si="84"/>
        <v>13.469354901960784</v>
      </c>
      <c r="AA293" s="74"/>
    </row>
    <row r="294" spans="1:28">
      <c r="A294" s="145" t="s">
        <v>164</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164</v>
      </c>
      <c r="P294" s="129">
        <f t="shared" si="82"/>
        <v>11.968111764705881</v>
      </c>
      <c r="Q294" s="129">
        <f t="shared" si="82"/>
        <v>10.312019607843137</v>
      </c>
      <c r="R294" s="129">
        <f t="shared" si="82"/>
        <v>0</v>
      </c>
      <c r="S294" s="149">
        <f t="shared" si="82"/>
        <v>12.208735294117647</v>
      </c>
      <c r="T294" s="126"/>
      <c r="U294" s="145" t="s">
        <v>164</v>
      </c>
      <c r="V294" s="129">
        <f t="shared" si="83"/>
        <v>11.923667647058823</v>
      </c>
      <c r="W294" s="149">
        <f t="shared" si="83"/>
        <v>12.208735294117647</v>
      </c>
      <c r="X294" s="126"/>
      <c r="Y294" s="145" t="s">
        <v>164</v>
      </c>
      <c r="Z294" s="149">
        <f t="shared" si="84"/>
        <v>11.942844117647057</v>
      </c>
      <c r="AA294" s="74"/>
    </row>
    <row r="295" spans="1:28">
      <c r="A295" s="145" t="s">
        <v>69</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69</v>
      </c>
      <c r="P295" s="129">
        <f t="shared" si="82"/>
        <v>11.192795098039216</v>
      </c>
      <c r="Q295" s="129">
        <f t="shared" si="82"/>
        <v>11.252930392156861</v>
      </c>
      <c r="R295" s="129">
        <f t="shared" si="82"/>
        <v>11.50914705882353</v>
      </c>
      <c r="S295" s="149">
        <f t="shared" si="82"/>
        <v>11.142151960784314</v>
      </c>
      <c r="T295" s="126"/>
      <c r="U295" s="145" t="s">
        <v>69</v>
      </c>
      <c r="V295" s="129">
        <f t="shared" si="83"/>
        <v>11.223979411764708</v>
      </c>
      <c r="W295" s="149">
        <f t="shared" si="83"/>
        <v>11.315541176470589</v>
      </c>
      <c r="X295" s="126"/>
      <c r="Y295" s="145" t="s">
        <v>69</v>
      </c>
      <c r="Z295" s="149">
        <f t="shared" si="84"/>
        <v>11.272619607843138</v>
      </c>
      <c r="AA295" s="74"/>
    </row>
    <row r="296" spans="1:28" ht="13.5" thickBot="1">
      <c r="A296" s="148" t="s">
        <v>165</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165</v>
      </c>
      <c r="P296" s="152">
        <f t="shared" si="82"/>
        <v>12.189649999999999</v>
      </c>
      <c r="Q296" s="152">
        <f t="shared" si="82"/>
        <v>12.188991176470589</v>
      </c>
      <c r="R296" s="152">
        <f t="shared" si="82"/>
        <v>12.505558823529412</v>
      </c>
      <c r="S296" s="153">
        <f t="shared" si="82"/>
        <v>12.47554019607843</v>
      </c>
      <c r="T296" s="126"/>
      <c r="U296" s="148" t="s">
        <v>165</v>
      </c>
      <c r="V296" s="152">
        <f t="shared" si="83"/>
        <v>12.189289215686275</v>
      </c>
      <c r="W296" s="153">
        <f t="shared" si="83"/>
        <v>12.489642156862745</v>
      </c>
      <c r="X296" s="126"/>
      <c r="Y296" s="148" t="s">
        <v>165</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169</v>
      </c>
      <c r="O298" s="131">
        <v>2013</v>
      </c>
      <c r="P298" s="133" t="s">
        <v>139</v>
      </c>
      <c r="Q298" s="133"/>
      <c r="R298" s="133"/>
      <c r="S298" s="133"/>
      <c r="T298" s="126"/>
      <c r="U298" s="131">
        <v>2013</v>
      </c>
      <c r="V298" s="133" t="s">
        <v>140</v>
      </c>
      <c r="W298" s="133"/>
      <c r="X298" s="126"/>
      <c r="Y298" s="131">
        <v>2013</v>
      </c>
      <c r="Z298" s="126"/>
    </row>
    <row r="299" spans="1:28" ht="14.25" thickBot="1">
      <c r="A299" s="138"/>
      <c r="B299" s="139" t="s">
        <v>142</v>
      </c>
      <c r="C299" s="139" t="s">
        <v>143</v>
      </c>
      <c r="D299" s="139" t="s">
        <v>144</v>
      </c>
      <c r="E299" s="139" t="s">
        <v>145</v>
      </c>
      <c r="F299" s="139" t="s">
        <v>146</v>
      </c>
      <c r="G299" s="139" t="s">
        <v>147</v>
      </c>
      <c r="H299" s="139" t="s">
        <v>148</v>
      </c>
      <c r="I299" s="139" t="s">
        <v>149</v>
      </c>
      <c r="J299" s="139" t="s">
        <v>150</v>
      </c>
      <c r="K299" s="139" t="s">
        <v>151</v>
      </c>
      <c r="L299" s="139" t="s">
        <v>152</v>
      </c>
      <c r="M299" s="140" t="s">
        <v>153</v>
      </c>
      <c r="O299" s="138"/>
      <c r="P299" s="139" t="s">
        <v>154</v>
      </c>
      <c r="Q299" s="139" t="s">
        <v>155</v>
      </c>
      <c r="R299" s="139" t="s">
        <v>156</v>
      </c>
      <c r="S299" s="140" t="s">
        <v>157</v>
      </c>
      <c r="T299" s="126"/>
      <c r="U299" s="138"/>
      <c r="V299" s="139" t="s">
        <v>158</v>
      </c>
      <c r="W299" s="140" t="s">
        <v>159</v>
      </c>
      <c r="X299" s="126"/>
      <c r="Y299" s="138"/>
      <c r="Z299" s="141" t="s">
        <v>160</v>
      </c>
    </row>
    <row r="300" spans="1:28" ht="13.5" thickBot="1">
      <c r="A300" s="151" t="s">
        <v>161</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161</v>
      </c>
      <c r="P300" s="143">
        <f t="shared" ref="P300:S302" si="91">(P98/1000)/1.02</f>
        <v>12.5875</v>
      </c>
      <c r="Q300" s="143">
        <f t="shared" si="91"/>
        <v>11.997058823529411</v>
      </c>
      <c r="R300" s="143">
        <f t="shared" si="91"/>
        <v>11.698715686274511</v>
      </c>
      <c r="S300" s="144">
        <f t="shared" si="91"/>
        <v>11.585999999999999</v>
      </c>
      <c r="T300" s="126"/>
      <c r="U300" s="142" t="s">
        <v>161</v>
      </c>
      <c r="V300" s="143">
        <f t="shared" ref="V300:W302" si="92">(V98/1000)/1.02</f>
        <v>12.273921568627451</v>
      </c>
      <c r="W300" s="144">
        <f t="shared" si="92"/>
        <v>11.641970588235294</v>
      </c>
      <c r="X300" s="126"/>
      <c r="Y300" s="142" t="s">
        <v>161</v>
      </c>
      <c r="Z300" s="144">
        <f>(Z98/1000)/1.02</f>
        <v>11.952539215686274</v>
      </c>
    </row>
    <row r="301" spans="1:28">
      <c r="A301" s="151" t="s">
        <v>162</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162</v>
      </c>
      <c r="P301" s="146">
        <f t="shared" si="91"/>
        <v>13.337576470588234</v>
      </c>
      <c r="Q301" s="146">
        <f t="shared" si="91"/>
        <v>12.475481372549019</v>
      </c>
      <c r="R301" s="146">
        <f t="shared" si="91"/>
        <v>12.267988235294117</v>
      </c>
      <c r="S301" s="147">
        <f t="shared" si="91"/>
        <v>12.473602941176472</v>
      </c>
      <c r="T301" s="126"/>
      <c r="U301" s="151" t="s">
        <v>162</v>
      </c>
      <c r="V301" s="146">
        <f t="shared" si="92"/>
        <v>12.883644117647057</v>
      </c>
      <c r="W301" s="147">
        <f t="shared" si="92"/>
        <v>12.370468627450981</v>
      </c>
      <c r="X301" s="126"/>
      <c r="Y301" s="151" t="s">
        <v>162</v>
      </c>
      <c r="Z301" s="147">
        <f>(Z99/1000)/1.02</f>
        <v>12.629663725490195</v>
      </c>
      <c r="AB301" s="74"/>
    </row>
    <row r="302" spans="1:28">
      <c r="A302" s="145" t="s">
        <v>163</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163</v>
      </c>
      <c r="P302" s="129">
        <f t="shared" si="91"/>
        <v>13.283597058823529</v>
      </c>
      <c r="Q302" s="129">
        <f t="shared" si="91"/>
        <v>12.342750980392157</v>
      </c>
      <c r="R302" s="129">
        <f t="shared" si="91"/>
        <v>12.173054901960784</v>
      </c>
      <c r="S302" s="149">
        <f t="shared" si="91"/>
        <v>12.434150980392157</v>
      </c>
      <c r="T302" s="126"/>
      <c r="U302" s="145" t="s">
        <v>163</v>
      </c>
      <c r="V302" s="129">
        <f t="shared" si="92"/>
        <v>12.70920588235294</v>
      </c>
      <c r="W302" s="149">
        <f t="shared" si="92"/>
        <v>12.297765686274509</v>
      </c>
      <c r="X302" s="126"/>
      <c r="Y302" s="145" t="s">
        <v>163</v>
      </c>
      <c r="Z302" s="149">
        <f>(Z100/1000)/1.02</f>
        <v>12.503901960784313</v>
      </c>
      <c r="AB302" s="74"/>
    </row>
    <row r="303" spans="1:28">
      <c r="A303" s="145" t="s">
        <v>69</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69</v>
      </c>
      <c r="P303" s="129">
        <f t="shared" ref="P303:S304" si="96">(P102/1000)/1.02</f>
        <v>11.199670588235294</v>
      </c>
      <c r="Q303" s="129">
        <f t="shared" si="96"/>
        <v>10.923233333333332</v>
      </c>
      <c r="R303" s="129">
        <f t="shared" si="96"/>
        <v>10.535098039215685</v>
      </c>
      <c r="S303" s="149">
        <f t="shared" si="96"/>
        <v>9.8590294117647037</v>
      </c>
      <c r="T303" s="126"/>
      <c r="U303" s="145" t="s">
        <v>69</v>
      </c>
      <c r="V303" s="129">
        <f>(V102/1000)/1.02</f>
        <v>11.057910784313725</v>
      </c>
      <c r="W303" s="149">
        <f>(W102/1000)/1.02</f>
        <v>10.18893431372549</v>
      </c>
      <c r="X303" s="126"/>
      <c r="Y303" s="145" t="s">
        <v>69</v>
      </c>
      <c r="Z303" s="149">
        <f>(Z102/1000)/1.02</f>
        <v>10.598221568627451</v>
      </c>
      <c r="AB303" s="74"/>
    </row>
    <row r="304" spans="1:28" ht="13.5" thickBot="1">
      <c r="A304" s="148" t="s">
        <v>165</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165</v>
      </c>
      <c r="P304" s="152">
        <f t="shared" si="96"/>
        <v>12.611057843137255</v>
      </c>
      <c r="Q304" s="152">
        <f t="shared" si="96"/>
        <v>12.240997058823528</v>
      </c>
      <c r="R304" s="152">
        <f t="shared" si="96"/>
        <v>12.06783431372549</v>
      </c>
      <c r="S304" s="153">
        <f t="shared" si="96"/>
        <v>12.136275490196079</v>
      </c>
      <c r="T304" s="126"/>
      <c r="U304" s="148" t="s">
        <v>165</v>
      </c>
      <c r="V304" s="152">
        <f>(V103/1000)/1.02</f>
        <v>12.408382352941176</v>
      </c>
      <c r="W304" s="153">
        <f>(W103/1000)/1.02</f>
        <v>12.102855882352941</v>
      </c>
      <c r="X304" s="126"/>
      <c r="Y304" s="148" t="s">
        <v>165</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169</v>
      </c>
      <c r="O306" s="131">
        <v>2014</v>
      </c>
      <c r="P306" s="133" t="s">
        <v>139</v>
      </c>
      <c r="Q306" s="133"/>
      <c r="R306" s="133"/>
      <c r="S306" s="133"/>
      <c r="T306" s="126"/>
      <c r="U306" s="131">
        <v>2014</v>
      </c>
      <c r="V306" s="133" t="s">
        <v>140</v>
      </c>
      <c r="W306" s="133"/>
      <c r="X306" s="126"/>
      <c r="Y306" s="131">
        <v>2014</v>
      </c>
      <c r="Z306" s="126"/>
      <c r="AB306" s="74"/>
    </row>
    <row r="307" spans="1:29" ht="14.25" thickBot="1">
      <c r="A307" s="135"/>
      <c r="B307" s="136" t="s">
        <v>142</v>
      </c>
      <c r="C307" s="136" t="s">
        <v>143</v>
      </c>
      <c r="D307" s="136" t="s">
        <v>144</v>
      </c>
      <c r="E307" s="136" t="s">
        <v>145</v>
      </c>
      <c r="F307" s="136" t="s">
        <v>146</v>
      </c>
      <c r="G307" s="136" t="s">
        <v>147</v>
      </c>
      <c r="H307" s="136" t="s">
        <v>148</v>
      </c>
      <c r="I307" s="136" t="s">
        <v>149</v>
      </c>
      <c r="J307" s="136" t="s">
        <v>150</v>
      </c>
      <c r="K307" s="136" t="s">
        <v>151</v>
      </c>
      <c r="L307" s="136" t="s">
        <v>152</v>
      </c>
      <c r="M307" s="137" t="s">
        <v>153</v>
      </c>
      <c r="O307" s="138"/>
      <c r="P307" s="139" t="s">
        <v>154</v>
      </c>
      <c r="Q307" s="139" t="s">
        <v>155</v>
      </c>
      <c r="R307" s="139" t="s">
        <v>156</v>
      </c>
      <c r="S307" s="140" t="s">
        <v>157</v>
      </c>
      <c r="T307" s="126"/>
      <c r="U307" s="138"/>
      <c r="V307" s="139" t="s">
        <v>158</v>
      </c>
      <c r="W307" s="140" t="s">
        <v>159</v>
      </c>
      <c r="X307" s="126"/>
      <c r="Y307" s="138"/>
      <c r="Z307" s="141" t="s">
        <v>160</v>
      </c>
      <c r="AA307" s="74"/>
    </row>
    <row r="308" spans="1:29" ht="14.25" thickBot="1">
      <c r="A308" s="142" t="s">
        <v>161</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161</v>
      </c>
      <c r="P308" s="143">
        <f>(P107/1000)/1.02</f>
        <v>11.686323529411764</v>
      </c>
      <c r="Q308" s="143">
        <f>(Q107/1000)/1.02</f>
        <v>11.605607843137253</v>
      </c>
      <c r="R308" s="143">
        <f>(R107/1000)/1.02</f>
        <v>11.307941176470589</v>
      </c>
      <c r="S308" s="144">
        <f>(S107/1000)/1.02</f>
        <v>10.981480392156863</v>
      </c>
      <c r="T308" s="126"/>
      <c r="U308" s="151" t="s">
        <v>161</v>
      </c>
      <c r="V308" s="143">
        <f t="shared" ref="V308:W314" si="99">(V107/1000)/1.02</f>
        <v>11.644166666666665</v>
      </c>
      <c r="W308" s="144">
        <f t="shared" si="99"/>
        <v>11.139882352941177</v>
      </c>
      <c r="X308" s="126"/>
      <c r="Y308" s="151" t="s">
        <v>161</v>
      </c>
      <c r="Z308" s="143">
        <f t="shared" ref="Z308:Z314" si="100">(Z107/1000)/1.02</f>
        <v>11.398401960784314</v>
      </c>
      <c r="AA308" s="74"/>
      <c r="AB308" s="174"/>
      <c r="AC308" s="175"/>
    </row>
    <row r="309" spans="1:29" ht="13.5">
      <c r="A309" s="126" t="s">
        <v>166</v>
      </c>
      <c r="B309" s="169" t="s">
        <v>167</v>
      </c>
      <c r="C309" s="170" t="s">
        <v>167</v>
      </c>
      <c r="D309" s="170" t="s">
        <v>167</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166</v>
      </c>
      <c r="P309" s="170" t="s">
        <v>167</v>
      </c>
      <c r="Q309" s="129">
        <f t="shared" ref="Q309:S314" si="102">(Q108/1000)/1.02</f>
        <v>11.780832352941175</v>
      </c>
      <c r="R309" s="129">
        <f t="shared" si="102"/>
        <v>11.87098725490196</v>
      </c>
      <c r="S309" s="149">
        <f t="shared" si="102"/>
        <v>11.952801960784313</v>
      </c>
      <c r="T309" s="126"/>
      <c r="U309" s="151" t="s">
        <v>166</v>
      </c>
      <c r="V309" s="129">
        <f t="shared" si="99"/>
        <v>11.780832352941175</v>
      </c>
      <c r="W309" s="149">
        <f t="shared" si="99"/>
        <v>11.924190196078433</v>
      </c>
      <c r="X309" s="126"/>
      <c r="Y309" s="151" t="s">
        <v>166</v>
      </c>
      <c r="Z309" s="129">
        <f t="shared" si="100"/>
        <v>11.896268627450979</v>
      </c>
      <c r="AA309" s="74"/>
      <c r="AB309" s="174"/>
      <c r="AC309" s="179"/>
    </row>
    <row r="310" spans="1:29" ht="13.5">
      <c r="A310" s="145" t="s">
        <v>162</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162</v>
      </c>
      <c r="P310" s="129">
        <f>(P109/1000)/1.02</f>
        <v>12.448944117647059</v>
      </c>
      <c r="Q310" s="129">
        <f t="shared" si="102"/>
        <v>12.159081372549021</v>
      </c>
      <c r="R310" s="129">
        <f t="shared" si="102"/>
        <v>12.144897058823529</v>
      </c>
      <c r="S310" s="149">
        <f t="shared" si="102"/>
        <v>12.208536274509804</v>
      </c>
      <c r="T310" s="126"/>
      <c r="U310" s="145" t="s">
        <v>162</v>
      </c>
      <c r="V310" s="129">
        <f t="shared" si="99"/>
        <v>12.300411764705881</v>
      </c>
      <c r="W310" s="149">
        <f t="shared" si="99"/>
        <v>12.17665882352941</v>
      </c>
      <c r="X310" s="126"/>
      <c r="Y310" s="145" t="s">
        <v>162</v>
      </c>
      <c r="Z310" s="129">
        <f t="shared" si="100"/>
        <v>12.244971568627451</v>
      </c>
      <c r="AA310" s="74"/>
      <c r="AB310" s="174"/>
      <c r="AC310" s="179"/>
    </row>
    <row r="311" spans="1:29" ht="13.5">
      <c r="A311" s="145" t="s">
        <v>163</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163</v>
      </c>
      <c r="P311" s="129">
        <f>(P110/1000)/1.02</f>
        <v>12.405116666666666</v>
      </c>
      <c r="Q311" s="129">
        <f t="shared" si="102"/>
        <v>12.093662745098039</v>
      </c>
      <c r="R311" s="129">
        <f t="shared" si="102"/>
        <v>12.065572549019608</v>
      </c>
      <c r="S311" s="149">
        <f t="shared" si="102"/>
        <v>12.20638431372549</v>
      </c>
      <c r="T311" s="126"/>
      <c r="U311" s="145" t="s">
        <v>163</v>
      </c>
      <c r="V311" s="129">
        <f t="shared" si="99"/>
        <v>12.225254901960785</v>
      </c>
      <c r="W311" s="149">
        <f t="shared" si="99"/>
        <v>12.131410784313726</v>
      </c>
      <c r="X311" s="126"/>
      <c r="Y311" s="145" t="s">
        <v>163</v>
      </c>
      <c r="Z311" s="129">
        <f t="shared" si="100"/>
        <v>12.18033431372549</v>
      </c>
      <c r="AB311" s="174"/>
      <c r="AC311" s="179"/>
    </row>
    <row r="312" spans="1:29" ht="13.5">
      <c r="A312" s="145" t="s">
        <v>164</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164</v>
      </c>
      <c r="P312" s="129">
        <f>(P111/1000)/1.02</f>
        <v>11.514060784313727</v>
      </c>
      <c r="Q312" s="129">
        <f t="shared" si="102"/>
        <v>10.646774509803921</v>
      </c>
      <c r="R312" s="129">
        <f t="shared" si="102"/>
        <v>12.889551960784315</v>
      </c>
      <c r="S312" s="149">
        <f t="shared" si="102"/>
        <v>0</v>
      </c>
      <c r="T312" s="126"/>
      <c r="U312" s="145" t="s">
        <v>164</v>
      </c>
      <c r="V312" s="129">
        <f t="shared" si="99"/>
        <v>11.325735294117647</v>
      </c>
      <c r="W312" s="149">
        <f t="shared" si="99"/>
        <v>12.889551960784315</v>
      </c>
      <c r="X312" s="126"/>
      <c r="Y312" s="145" t="s">
        <v>164</v>
      </c>
      <c r="Z312" s="129">
        <f t="shared" si="100"/>
        <v>11.958708823529411</v>
      </c>
      <c r="AB312" s="174"/>
      <c r="AC312" s="179"/>
    </row>
    <row r="313" spans="1:29" ht="13.5">
      <c r="A313" s="145" t="s">
        <v>69</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69</v>
      </c>
      <c r="P313" s="129">
        <f>(P112/1000)/1.02</f>
        <v>9.8657176470588226</v>
      </c>
      <c r="Q313" s="129">
        <f t="shared" si="102"/>
        <v>10.191587254901961</v>
      </c>
      <c r="R313" s="129">
        <f t="shared" si="102"/>
        <v>9.7881656862745103</v>
      </c>
      <c r="S313" s="149">
        <f t="shared" si="102"/>
        <v>9.0837852941176465</v>
      </c>
      <c r="T313" s="126"/>
      <c r="U313" s="145" t="s">
        <v>69</v>
      </c>
      <c r="V313" s="129">
        <f t="shared" si="99"/>
        <v>10.034976470588235</v>
      </c>
      <c r="W313" s="149">
        <f t="shared" si="99"/>
        <v>9.4082186274509798</v>
      </c>
      <c r="X313" s="126"/>
      <c r="Y313" s="145" t="s">
        <v>69</v>
      </c>
      <c r="Z313" s="129">
        <f t="shared" si="100"/>
        <v>9.6938803921568617</v>
      </c>
      <c r="AB313" s="174"/>
      <c r="AC313" s="179"/>
    </row>
    <row r="314" spans="1:29" ht="14.25" thickBot="1">
      <c r="A314" s="148" t="s">
        <v>165</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165</v>
      </c>
      <c r="P314" s="152">
        <f>(P113/1000)/1.02</f>
        <v>12.285869607843138</v>
      </c>
      <c r="Q314" s="152">
        <f t="shared" si="102"/>
        <v>12.190296078431373</v>
      </c>
      <c r="R314" s="152">
        <f t="shared" si="102"/>
        <v>11.911528431372549</v>
      </c>
      <c r="S314" s="153">
        <f t="shared" si="102"/>
        <v>11.803086274509802</v>
      </c>
      <c r="T314" s="126"/>
      <c r="U314" s="148" t="s">
        <v>165</v>
      </c>
      <c r="V314" s="152">
        <f t="shared" si="99"/>
        <v>12.235430392156863</v>
      </c>
      <c r="W314" s="153">
        <f t="shared" si="99"/>
        <v>11.855068627450979</v>
      </c>
      <c r="X314" s="126"/>
      <c r="Y314" s="148" t="s">
        <v>165</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169</v>
      </c>
      <c r="O316" s="131">
        <v>2015</v>
      </c>
      <c r="P316" s="133" t="s">
        <v>139</v>
      </c>
      <c r="Q316" s="133"/>
      <c r="R316" s="133"/>
      <c r="S316" s="133"/>
      <c r="T316" s="126"/>
      <c r="U316" s="131">
        <v>2015</v>
      </c>
      <c r="V316" s="133" t="s">
        <v>140</v>
      </c>
      <c r="W316" s="133"/>
      <c r="X316" s="126"/>
      <c r="Y316" s="131">
        <v>2015</v>
      </c>
      <c r="Z316" s="126"/>
    </row>
    <row r="317" spans="1:29" ht="14.25" thickBot="1">
      <c r="A317" s="135"/>
      <c r="B317" s="136" t="s">
        <v>142</v>
      </c>
      <c r="C317" s="136" t="s">
        <v>143</v>
      </c>
      <c r="D317" s="136" t="s">
        <v>144</v>
      </c>
      <c r="E317" s="136" t="s">
        <v>145</v>
      </c>
      <c r="F317" s="136" t="s">
        <v>146</v>
      </c>
      <c r="G317" s="136" t="s">
        <v>147</v>
      </c>
      <c r="H317" s="136" t="s">
        <v>148</v>
      </c>
      <c r="I317" s="136" t="s">
        <v>149</v>
      </c>
      <c r="J317" s="136" t="s">
        <v>150</v>
      </c>
      <c r="K317" s="136" t="s">
        <v>151</v>
      </c>
      <c r="L317" s="136" t="s">
        <v>152</v>
      </c>
      <c r="M317" s="137" t="s">
        <v>153</v>
      </c>
      <c r="O317" s="138"/>
      <c r="P317" s="139" t="s">
        <v>154</v>
      </c>
      <c r="Q317" s="139" t="s">
        <v>155</v>
      </c>
      <c r="R317" s="139" t="s">
        <v>156</v>
      </c>
      <c r="S317" s="140" t="s">
        <v>157</v>
      </c>
      <c r="T317" s="126"/>
      <c r="U317" s="138"/>
      <c r="V317" s="139" t="s">
        <v>158</v>
      </c>
      <c r="W317" s="140" t="s">
        <v>159</v>
      </c>
      <c r="X317" s="126"/>
      <c r="Y317" s="138"/>
      <c r="Z317" s="141" t="s">
        <v>160</v>
      </c>
    </row>
    <row r="318" spans="1:29" ht="13.5" thickBot="1">
      <c r="A318" s="173" t="s">
        <v>161</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161</v>
      </c>
      <c r="P318" s="146">
        <f>(P117/1000)/1.02</f>
        <v>11.905058823529412</v>
      </c>
      <c r="Q318" s="146">
        <f t="shared" ref="Q318:S321" si="110">(Q117/1000)*1.02</f>
        <v>12.507474599999998</v>
      </c>
      <c r="R318" s="146">
        <f t="shared" si="110"/>
        <v>11.887539</v>
      </c>
      <c r="S318" s="146">
        <f t="shared" si="110"/>
        <v>12.243141600000001</v>
      </c>
      <c r="T318" s="126"/>
      <c r="U318" s="151" t="s">
        <v>161</v>
      </c>
      <c r="V318" s="146">
        <f t="shared" ref="V318:W321" si="111">(V117/1000)*1.02</f>
        <v>12.4529046</v>
      </c>
      <c r="W318" s="146">
        <f t="shared" si="111"/>
        <v>12.057042599999999</v>
      </c>
      <c r="X318" s="126"/>
      <c r="Y318" s="151" t="s">
        <v>161</v>
      </c>
      <c r="Z318" s="146">
        <f>(Z117/1000)*1.02</f>
        <v>12.243355800000002</v>
      </c>
    </row>
    <row r="319" spans="1:29">
      <c r="A319" s="176" t="s">
        <v>166</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166</v>
      </c>
      <c r="P319" s="177">
        <f>(P118/1000)/1.02</f>
        <v>12.672212745098038</v>
      </c>
      <c r="Q319" s="146">
        <f t="shared" si="110"/>
        <v>12.8547846</v>
      </c>
      <c r="R319" s="146">
        <f t="shared" si="110"/>
        <v>12.6524064</v>
      </c>
      <c r="S319" s="147">
        <f t="shared" si="110"/>
        <v>12.9590082</v>
      </c>
      <c r="T319" s="126"/>
      <c r="U319" s="151" t="s">
        <v>166</v>
      </c>
      <c r="V319" s="177">
        <f t="shared" si="111"/>
        <v>13.025971200000001</v>
      </c>
      <c r="W319" s="147">
        <f t="shared" si="111"/>
        <v>12.803244000000001</v>
      </c>
      <c r="X319" s="126"/>
      <c r="Y319" s="151" t="s">
        <v>166</v>
      </c>
      <c r="Z319" s="178">
        <f>(Z118/1000)*1.02</f>
        <v>12.894289199999999</v>
      </c>
    </row>
    <row r="320" spans="1:29">
      <c r="A320" s="180" t="s">
        <v>162</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162</v>
      </c>
      <c r="P320" s="171">
        <f>(P119/1000)/1.02</f>
        <v>12.88632450980392</v>
      </c>
      <c r="Q320" s="129">
        <f t="shared" si="110"/>
        <v>13.228859399999999</v>
      </c>
      <c r="R320" s="129">
        <f t="shared" si="110"/>
        <v>13.031142599999999</v>
      </c>
      <c r="S320" s="149">
        <f t="shared" si="110"/>
        <v>13.655280599999999</v>
      </c>
      <c r="T320" s="126"/>
      <c r="U320" s="145" t="s">
        <v>162</v>
      </c>
      <c r="V320" s="171">
        <f t="shared" si="111"/>
        <v>13.320608399999999</v>
      </c>
      <c r="W320" s="149">
        <f t="shared" si="111"/>
        <v>13.334256</v>
      </c>
      <c r="X320" s="126"/>
      <c r="Y320" s="145" t="s">
        <v>162</v>
      </c>
      <c r="Z320" s="181">
        <f>(Z119/1000)*1.02</f>
        <v>13.3275138</v>
      </c>
    </row>
    <row r="321" spans="1:26">
      <c r="A321" s="180" t="s">
        <v>163</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163</v>
      </c>
      <c r="P321" s="171">
        <f>(P120/1000)/1.02</f>
        <v>12.82676862745098</v>
      </c>
      <c r="Q321" s="129">
        <f t="shared" si="110"/>
        <v>13.166731199999999</v>
      </c>
      <c r="R321" s="129">
        <f t="shared" si="110"/>
        <v>12.966352200000001</v>
      </c>
      <c r="S321" s="149">
        <f t="shared" si="110"/>
        <v>13.5274746</v>
      </c>
      <c r="T321" s="126"/>
      <c r="U321" s="145" t="s">
        <v>163</v>
      </c>
      <c r="V321" s="171">
        <f t="shared" si="111"/>
        <v>13.245556799999999</v>
      </c>
      <c r="W321" s="149">
        <f t="shared" si="111"/>
        <v>13.206623400000002</v>
      </c>
      <c r="X321" s="126"/>
      <c r="Y321" s="145" t="s">
        <v>163</v>
      </c>
      <c r="Z321" s="181">
        <f>(Z120/1000)*1.02</f>
        <v>13.228767599999999</v>
      </c>
    </row>
    <row r="322" spans="1:26">
      <c r="A322" s="180" t="s">
        <v>69</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69</v>
      </c>
      <c r="P322" s="171">
        <f>(P122/1000)/1.02</f>
        <v>10.054160784313726</v>
      </c>
      <c r="Q322" s="129">
        <f t="shared" ref="Q322:S323" si="116">(Q122/1000)*1.02</f>
        <v>10.8697932</v>
      </c>
      <c r="R322" s="129">
        <f t="shared" si="116"/>
        <v>10.041488940000001</v>
      </c>
      <c r="S322" s="149">
        <f t="shared" si="116"/>
        <v>10.121324340000001</v>
      </c>
      <c r="T322" s="126"/>
      <c r="U322" s="145" t="s">
        <v>69</v>
      </c>
      <c r="V322" s="171">
        <f>(V122/1000)*1.02</f>
        <v>10.644301799999999</v>
      </c>
      <c r="W322" s="149">
        <f>(W122/1000)*1.02</f>
        <v>10.07992458</v>
      </c>
      <c r="X322" s="126"/>
      <c r="Y322" s="145" t="s">
        <v>69</v>
      </c>
      <c r="Z322" s="181">
        <f>(Z122/1000)*1.02</f>
        <v>10.322563200000001</v>
      </c>
    </row>
    <row r="323" spans="1:26" ht="13.5" thickBot="1">
      <c r="A323" s="182" t="s">
        <v>165</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165</v>
      </c>
      <c r="P323" s="172">
        <f>(P123/1000)/1.02</f>
        <v>12.341328431372549</v>
      </c>
      <c r="Q323" s="152">
        <f t="shared" si="116"/>
        <v>12.7461138</v>
      </c>
      <c r="R323" s="152">
        <f t="shared" si="116"/>
        <v>12.3411024</v>
      </c>
      <c r="S323" s="153">
        <f t="shared" si="116"/>
        <v>12.6082404</v>
      </c>
      <c r="T323" s="126"/>
      <c r="U323" s="148" t="s">
        <v>165</v>
      </c>
      <c r="V323" s="172">
        <f>(V123/1000)*1.02</f>
        <v>12.790912200000001</v>
      </c>
      <c r="W323" s="153">
        <f>(W123/1000)*1.02</f>
        <v>12.465358800000001</v>
      </c>
      <c r="X323" s="126"/>
      <c r="Y323" s="148" t="s">
        <v>165</v>
      </c>
      <c r="Z323" s="183">
        <f>(Z123/1000)*1.02</f>
        <v>12.609362400000002</v>
      </c>
    </row>
    <row r="325" spans="1:26" ht="16.5" thickBot="1">
      <c r="A325" s="131">
        <v>2016</v>
      </c>
      <c r="B325" s="126"/>
      <c r="C325" s="126"/>
      <c r="D325" s="126"/>
      <c r="E325" s="126"/>
      <c r="F325" s="126"/>
      <c r="G325" s="126"/>
      <c r="H325" s="126"/>
      <c r="I325" s="126"/>
      <c r="J325" s="126"/>
      <c r="K325" s="126"/>
      <c r="L325" s="126"/>
      <c r="M325" s="130" t="s">
        <v>169</v>
      </c>
      <c r="O325" s="131">
        <v>2016</v>
      </c>
      <c r="P325" s="133" t="s">
        <v>139</v>
      </c>
      <c r="Q325" s="133"/>
      <c r="R325" s="133"/>
      <c r="S325" s="133"/>
      <c r="T325" s="126"/>
      <c r="U325" s="131">
        <v>2016</v>
      </c>
      <c r="V325" s="133" t="s">
        <v>140</v>
      </c>
      <c r="W325" s="133"/>
      <c r="X325" s="126"/>
      <c r="Y325" s="131">
        <v>2016</v>
      </c>
      <c r="Z325" s="126"/>
    </row>
    <row r="326" spans="1:26" ht="14.25" thickBot="1">
      <c r="A326" s="135"/>
      <c r="B326" s="136" t="s">
        <v>142</v>
      </c>
      <c r="C326" s="136" t="s">
        <v>143</v>
      </c>
      <c r="D326" s="136" t="s">
        <v>144</v>
      </c>
      <c r="E326" s="136" t="s">
        <v>145</v>
      </c>
      <c r="F326" s="136" t="s">
        <v>146</v>
      </c>
      <c r="G326" s="136" t="s">
        <v>147</v>
      </c>
      <c r="H326" s="136" t="s">
        <v>148</v>
      </c>
      <c r="I326" s="136" t="s">
        <v>149</v>
      </c>
      <c r="J326" s="136" t="s">
        <v>150</v>
      </c>
      <c r="K326" s="136" t="s">
        <v>151</v>
      </c>
      <c r="L326" s="136" t="s">
        <v>152</v>
      </c>
      <c r="M326" s="137" t="s">
        <v>153</v>
      </c>
      <c r="O326" s="138"/>
      <c r="P326" s="136" t="s">
        <v>154</v>
      </c>
      <c r="Q326" s="136" t="s">
        <v>155</v>
      </c>
      <c r="R326" s="136" t="s">
        <v>156</v>
      </c>
      <c r="S326" s="137" t="s">
        <v>157</v>
      </c>
      <c r="T326" s="126"/>
      <c r="U326" s="138"/>
      <c r="V326" s="136" t="s">
        <v>158</v>
      </c>
      <c r="W326" s="137" t="s">
        <v>159</v>
      </c>
      <c r="X326" s="126"/>
      <c r="Y326" s="138"/>
      <c r="Z326" s="184" t="s">
        <v>160</v>
      </c>
    </row>
    <row r="327" spans="1:26" ht="13.5" thickBot="1">
      <c r="A327" s="142" t="s">
        <v>161</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161</v>
      </c>
      <c r="P327" s="185">
        <f t="shared" ref="P327:S333" si="119">(P127/1000)/1.02</f>
        <v>11.914490196078431</v>
      </c>
      <c r="Q327" s="186">
        <f t="shared" si="119"/>
        <v>11.986245098039216</v>
      </c>
      <c r="R327" s="186">
        <f t="shared" si="119"/>
        <v>11.845156636945227</v>
      </c>
      <c r="S327" s="187">
        <f t="shared" si="119"/>
        <v>12.124352468800298</v>
      </c>
      <c r="T327" s="126"/>
      <c r="U327" s="151" t="s">
        <v>161</v>
      </c>
      <c r="V327" s="185">
        <f t="shared" ref="V327:W333" si="120">(V127/1000)/1.02</f>
        <v>11.951676470588234</v>
      </c>
      <c r="W327" s="187">
        <f t="shared" si="120"/>
        <v>11.986030593588829</v>
      </c>
      <c r="X327" s="126"/>
      <c r="Y327" s="151" t="s">
        <v>161</v>
      </c>
      <c r="Z327" s="188">
        <f t="shared" ref="Z327:Z333" si="121">(Z127/1000)/1.02</f>
        <v>11.968575169798202</v>
      </c>
    </row>
    <row r="328" spans="1:26">
      <c r="A328" s="176" t="s">
        <v>166</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166</v>
      </c>
      <c r="P328" s="190">
        <f t="shared" si="119"/>
        <v>12.436549019607844</v>
      </c>
      <c r="Q328" s="190">
        <f t="shared" si="119"/>
        <v>12.593794117647059</v>
      </c>
      <c r="R328" s="190">
        <f t="shared" si="119"/>
        <v>13.165310285009102</v>
      </c>
      <c r="S328" s="191">
        <f t="shared" si="119"/>
        <v>13.266644745508659</v>
      </c>
      <c r="T328" s="126"/>
      <c r="U328" s="193" t="s">
        <v>166</v>
      </c>
      <c r="V328" s="194">
        <f t="shared" si="120"/>
        <v>12.53222549019608</v>
      </c>
      <c r="W328" s="191">
        <f t="shared" si="120"/>
        <v>13.191767973424456</v>
      </c>
      <c r="X328" s="126"/>
      <c r="Y328" s="193" t="s">
        <v>166</v>
      </c>
      <c r="Z328" s="195">
        <f t="shared" si="121"/>
        <v>13.012526133753708</v>
      </c>
    </row>
    <row r="329" spans="1:26">
      <c r="A329" s="180" t="s">
        <v>162</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162</v>
      </c>
      <c r="P329" s="197">
        <f t="shared" si="119"/>
        <v>12.978235294117647</v>
      </c>
      <c r="Q329" s="197">
        <f t="shared" si="119"/>
        <v>12.880245098039216</v>
      </c>
      <c r="R329" s="197">
        <f t="shared" si="119"/>
        <v>13.042961217556071</v>
      </c>
      <c r="S329" s="198">
        <f t="shared" si="119"/>
        <v>13.314575975208365</v>
      </c>
      <c r="T329" s="126"/>
      <c r="U329" s="200" t="s">
        <v>162</v>
      </c>
      <c r="V329" s="201">
        <f t="shared" si="120"/>
        <v>12.927656862745097</v>
      </c>
      <c r="W329" s="198">
        <f t="shared" si="120"/>
        <v>13.181971756902415</v>
      </c>
      <c r="X329" s="126"/>
      <c r="Y329" s="200" t="s">
        <v>162</v>
      </c>
      <c r="Z329" s="202">
        <f t="shared" si="121"/>
        <v>13.046641979382038</v>
      </c>
    </row>
    <row r="330" spans="1:26">
      <c r="A330" s="180" t="s">
        <v>163</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163</v>
      </c>
      <c r="P330" s="197">
        <f t="shared" si="119"/>
        <v>12.887813725490195</v>
      </c>
      <c r="Q330" s="197">
        <f t="shared" si="119"/>
        <v>12.874411764705883</v>
      </c>
      <c r="R330" s="197">
        <f t="shared" si="119"/>
        <v>13.123487591779432</v>
      </c>
      <c r="S330" s="198">
        <f t="shared" si="119"/>
        <v>13.406262828047041</v>
      </c>
      <c r="T330" s="126"/>
      <c r="U330" s="200" t="s">
        <v>163</v>
      </c>
      <c r="V330" s="201">
        <f t="shared" si="120"/>
        <v>12.879696078431373</v>
      </c>
      <c r="W330" s="198">
        <f t="shared" si="120"/>
        <v>13.277132885564058</v>
      </c>
      <c r="X330" s="126"/>
      <c r="Y330" s="200" t="s">
        <v>163</v>
      </c>
      <c r="Z330" s="202">
        <f t="shared" si="121"/>
        <v>13.082558384031387</v>
      </c>
    </row>
    <row r="331" spans="1:26">
      <c r="A331" s="180" t="s">
        <v>164</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164</v>
      </c>
      <c r="P331" s="197">
        <f t="shared" si="119"/>
        <v>12.219607843137256</v>
      </c>
      <c r="Q331" s="197">
        <f t="shared" si="119"/>
        <v>11.125666666666667</v>
      </c>
      <c r="R331" s="197">
        <f t="shared" si="119"/>
        <v>11.020999194368013</v>
      </c>
      <c r="S331" s="198">
        <f t="shared" si="119"/>
        <v>7.6960784313725483</v>
      </c>
      <c r="T331" s="126"/>
      <c r="U331" s="200" t="s">
        <v>164</v>
      </c>
      <c r="V331" s="201">
        <f t="shared" si="120"/>
        <v>11.195490196078431</v>
      </c>
      <c r="W331" s="198">
        <f t="shared" si="120"/>
        <v>10.647831880900508</v>
      </c>
      <c r="X331" s="126"/>
      <c r="Y331" s="200" t="s">
        <v>164</v>
      </c>
      <c r="Z331" s="202">
        <f t="shared" si="121"/>
        <v>10.722657714571618</v>
      </c>
    </row>
    <row r="332" spans="1:26">
      <c r="A332" s="180" t="s">
        <v>69</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69</v>
      </c>
      <c r="P332" s="197">
        <f t="shared" si="119"/>
        <v>9.9648235294117651</v>
      </c>
      <c r="Q332" s="197">
        <f t="shared" si="119"/>
        <v>10.106784313725491</v>
      </c>
      <c r="R332" s="197">
        <f t="shared" si="119"/>
        <v>9.75253751555943</v>
      </c>
      <c r="S332" s="198">
        <f t="shared" si="119"/>
        <v>9.9134452960389154</v>
      </c>
      <c r="T332" s="126"/>
      <c r="U332" s="200" t="s">
        <v>69</v>
      </c>
      <c r="V332" s="201">
        <f t="shared" si="120"/>
        <v>10.035382352941177</v>
      </c>
      <c r="W332" s="198">
        <f t="shared" si="120"/>
        <v>9.831599746124505</v>
      </c>
      <c r="X332" s="126"/>
      <c r="Y332" s="200" t="s">
        <v>69</v>
      </c>
      <c r="Z332" s="202">
        <f t="shared" si="121"/>
        <v>9.9319308294028925</v>
      </c>
    </row>
    <row r="333" spans="1:26" ht="13.5" thickBot="1">
      <c r="A333" s="182" t="s">
        <v>165</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165</v>
      </c>
      <c r="P333" s="204">
        <f t="shared" si="119"/>
        <v>12.128686274509803</v>
      </c>
      <c r="Q333" s="204">
        <f t="shared" si="119"/>
        <v>12.146823529411765</v>
      </c>
      <c r="R333" s="204">
        <f t="shared" si="119"/>
        <v>12.130802221230359</v>
      </c>
      <c r="S333" s="205">
        <f t="shared" si="119"/>
        <v>12.312851378771731</v>
      </c>
      <c r="T333" s="126"/>
      <c r="U333" s="207" t="s">
        <v>165</v>
      </c>
      <c r="V333" s="208">
        <f t="shared" si="120"/>
        <v>12.137960784313725</v>
      </c>
      <c r="W333" s="205">
        <f t="shared" si="120"/>
        <v>12.221934932528326</v>
      </c>
      <c r="X333" s="126"/>
      <c r="Y333" s="207" t="s">
        <v>165</v>
      </c>
      <c r="Z333" s="209">
        <f t="shared" si="121"/>
        <v>12.180486648198173</v>
      </c>
    </row>
    <row r="335" spans="1:26" ht="16.5" thickBot="1">
      <c r="A335" s="131">
        <v>2017</v>
      </c>
      <c r="B335" s="126"/>
      <c r="C335" s="126"/>
      <c r="D335" s="126"/>
      <c r="E335" s="126"/>
      <c r="F335" s="126"/>
      <c r="G335" s="126"/>
      <c r="H335" s="126"/>
      <c r="I335" s="126"/>
      <c r="J335" s="126"/>
      <c r="K335" s="126"/>
      <c r="L335" s="126"/>
      <c r="M335" s="130" t="s">
        <v>169</v>
      </c>
      <c r="O335" s="131">
        <v>2017</v>
      </c>
      <c r="P335" s="133" t="s">
        <v>139</v>
      </c>
      <c r="Q335" s="133"/>
      <c r="R335" s="133"/>
      <c r="S335" s="133"/>
      <c r="T335" s="126"/>
      <c r="U335" s="131">
        <v>2017</v>
      </c>
      <c r="V335" s="133" t="s">
        <v>140</v>
      </c>
      <c r="W335" s="133"/>
      <c r="X335" s="126"/>
      <c r="Y335" s="131">
        <v>2017</v>
      </c>
      <c r="Z335" s="126"/>
    </row>
    <row r="336" spans="1:26" ht="14.25" thickBot="1">
      <c r="A336" s="135"/>
      <c r="B336" s="136" t="s">
        <v>142</v>
      </c>
      <c r="C336" s="136" t="s">
        <v>143</v>
      </c>
      <c r="D336" s="136" t="s">
        <v>144</v>
      </c>
      <c r="E336" s="136" t="s">
        <v>145</v>
      </c>
      <c r="F336" s="136" t="s">
        <v>146</v>
      </c>
      <c r="G336" s="136" t="s">
        <v>147</v>
      </c>
      <c r="H336" s="136" t="s">
        <v>148</v>
      </c>
      <c r="I336" s="136" t="s">
        <v>149</v>
      </c>
      <c r="J336" s="136" t="s">
        <v>150</v>
      </c>
      <c r="K336" s="136" t="s">
        <v>151</v>
      </c>
      <c r="L336" s="136" t="s">
        <v>152</v>
      </c>
      <c r="M336" s="137" t="s">
        <v>153</v>
      </c>
      <c r="O336" s="138"/>
      <c r="P336" s="136" t="s">
        <v>154</v>
      </c>
      <c r="Q336" s="136" t="s">
        <v>155</v>
      </c>
      <c r="R336" s="136" t="s">
        <v>156</v>
      </c>
      <c r="S336" s="137" t="s">
        <v>157</v>
      </c>
      <c r="T336" s="126"/>
      <c r="U336" s="138"/>
      <c r="V336" s="136" t="s">
        <v>158</v>
      </c>
      <c r="W336" s="137" t="s">
        <v>159</v>
      </c>
      <c r="X336" s="126"/>
      <c r="Y336" s="138"/>
      <c r="Z336" s="184" t="s">
        <v>160</v>
      </c>
    </row>
    <row r="337" spans="1:32" ht="13.5" thickBot="1">
      <c r="A337" s="142" t="s">
        <v>161</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161</v>
      </c>
      <c r="P337" s="185">
        <f t="shared" ref="P337:S343" si="130">(P137/1000)/1.02</f>
        <v>12.469408201636508</v>
      </c>
      <c r="Q337" s="186">
        <f t="shared" si="130"/>
        <v>12.398606356660236</v>
      </c>
      <c r="R337" s="186">
        <f t="shared" si="130"/>
        <v>12.526734002085645</v>
      </c>
      <c r="S337" s="187">
        <f t="shared" si="130"/>
        <v>13.144414745941855</v>
      </c>
      <c r="T337" s="126"/>
      <c r="U337" s="151" t="s">
        <v>161</v>
      </c>
      <c r="V337" s="185">
        <f>(V137/1000)/1.02</f>
        <v>12.43410325306518</v>
      </c>
      <c r="W337" s="187">
        <f>(W137/1000)/1.02</f>
        <v>12.830487285094787</v>
      </c>
      <c r="X337" s="126"/>
      <c r="Y337" s="151" t="s">
        <v>161</v>
      </c>
      <c r="Z337" s="188">
        <f t="shared" ref="Z337:Z343" si="131">(Z137/1000)/1.02</f>
        <v>12.630429405855672</v>
      </c>
    </row>
    <row r="338" spans="1:32" ht="13.5" thickBot="1">
      <c r="A338" s="176" t="s">
        <v>166</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166</v>
      </c>
      <c r="P338" s="190">
        <f t="shared" si="130"/>
        <v>12.571317052376376</v>
      </c>
      <c r="Q338" s="190">
        <f t="shared" si="130"/>
        <v>12.23850222918843</v>
      </c>
      <c r="R338" s="190">
        <f t="shared" si="130"/>
        <v>12.844892984111818</v>
      </c>
      <c r="S338" s="187">
        <f t="shared" si="130"/>
        <v>13.387191164658644</v>
      </c>
      <c r="T338" s="126"/>
      <c r="U338" s="193" t="s">
        <v>166</v>
      </c>
      <c r="V338" s="194">
        <f t="shared" ref="V338:V343" si="133">(V138/1000)/1.02</f>
        <v>12.445545536900589</v>
      </c>
      <c r="W338" s="187">
        <f t="shared" ref="W338:W343" si="134">W138/1000/1.02</f>
        <v>13.077689364198678</v>
      </c>
      <c r="X338" s="126"/>
      <c r="Y338" s="193" t="s">
        <v>166</v>
      </c>
      <c r="Z338" s="188">
        <f t="shared" si="131"/>
        <v>12.871203832745547</v>
      </c>
    </row>
    <row r="339" spans="1:32" ht="13.5" thickBot="1">
      <c r="A339" s="180" t="s">
        <v>162</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162</v>
      </c>
      <c r="P339" s="197">
        <f t="shared" si="130"/>
        <v>13.347943149969254</v>
      </c>
      <c r="Q339" s="197">
        <f t="shared" si="130"/>
        <v>13.075398092181659</v>
      </c>
      <c r="R339" s="197">
        <f t="shared" si="130"/>
        <v>13.387433781565294</v>
      </c>
      <c r="S339" s="187">
        <f t="shared" si="130"/>
        <v>14.134890127618233</v>
      </c>
      <c r="T339" s="126"/>
      <c r="U339" s="200" t="s">
        <v>162</v>
      </c>
      <c r="V339" s="201">
        <f t="shared" si="133"/>
        <v>13.214334589309239</v>
      </c>
      <c r="W339" s="187">
        <f t="shared" si="134"/>
        <v>13.760789811946569</v>
      </c>
      <c r="X339" s="126"/>
      <c r="Y339" s="200" t="s">
        <v>162</v>
      </c>
      <c r="Z339" s="188">
        <f t="shared" si="131"/>
        <v>13.482758977132258</v>
      </c>
    </row>
    <row r="340" spans="1:32" ht="13.5" thickBot="1">
      <c r="A340" s="180" t="s">
        <v>163</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163</v>
      </c>
      <c r="P340" s="197">
        <f t="shared" si="130"/>
        <v>13.288933133979073</v>
      </c>
      <c r="Q340" s="197">
        <f t="shared" si="130"/>
        <v>12.957172274307089</v>
      </c>
      <c r="R340" s="197">
        <f t="shared" si="130"/>
        <v>13.243086378703978</v>
      </c>
      <c r="S340" s="187">
        <f t="shared" si="130"/>
        <v>13.974063214449902</v>
      </c>
      <c r="T340" s="126"/>
      <c r="U340" s="200" t="s">
        <v>163</v>
      </c>
      <c r="V340" s="201">
        <f t="shared" si="133"/>
        <v>13.114103704536587</v>
      </c>
      <c r="W340" s="187">
        <f t="shared" si="134"/>
        <v>13.564357775520792</v>
      </c>
      <c r="X340" s="126"/>
      <c r="Y340" s="200" t="s">
        <v>163</v>
      </c>
      <c r="Z340" s="188">
        <f t="shared" si="131"/>
        <v>13.313919340854106</v>
      </c>
      <c r="AB340" s="3"/>
      <c r="AC340" s="3"/>
      <c r="AD340" s="3"/>
      <c r="AE340" s="3"/>
      <c r="AF340" s="3"/>
    </row>
    <row r="341" spans="1:32" ht="13.5" thickBot="1">
      <c r="A341" s="180" t="s">
        <v>164</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164</v>
      </c>
      <c r="P341" s="197">
        <f t="shared" si="130"/>
        <v>12.640247951032261</v>
      </c>
      <c r="Q341" s="197">
        <f t="shared" si="130"/>
        <v>13.549687751813055</v>
      </c>
      <c r="R341" s="197">
        <f t="shared" si="130"/>
        <v>0</v>
      </c>
      <c r="S341" s="187">
        <f t="shared" si="130"/>
        <v>12.127205882352941</v>
      </c>
      <c r="T341" s="126"/>
      <c r="U341" s="200" t="s">
        <v>164</v>
      </c>
      <c r="V341" s="201">
        <f t="shared" si="133"/>
        <v>13.192340304105008</v>
      </c>
      <c r="W341" s="187">
        <f t="shared" si="134"/>
        <v>12.127205882352941</v>
      </c>
      <c r="X341" s="126"/>
      <c r="Y341" s="200" t="s">
        <v>164</v>
      </c>
      <c r="Z341" s="188">
        <f t="shared" si="131"/>
        <v>12.936573428739582</v>
      </c>
      <c r="AB341" s="3"/>
      <c r="AC341" s="3"/>
      <c r="AD341" s="3"/>
      <c r="AE341" s="3"/>
      <c r="AF341" s="3"/>
    </row>
    <row r="342" spans="1:32" ht="13.5" thickBot="1">
      <c r="A342" s="180" t="s">
        <v>69</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69</v>
      </c>
      <c r="P342" s="197">
        <f t="shared" si="130"/>
        <v>10.497426436783742</v>
      </c>
      <c r="Q342" s="197">
        <f t="shared" si="130"/>
        <v>10.839406819564427</v>
      </c>
      <c r="R342" s="197">
        <f t="shared" si="130"/>
        <v>10.903202299637972</v>
      </c>
      <c r="S342" s="187">
        <f t="shared" si="130"/>
        <v>11.50910523565868</v>
      </c>
      <c r="T342" s="126"/>
      <c r="U342" s="200" t="s">
        <v>69</v>
      </c>
      <c r="V342" s="201">
        <f t="shared" si="133"/>
        <v>10.666834662852411</v>
      </c>
      <c r="W342" s="187">
        <f t="shared" si="134"/>
        <v>11.210545067376176</v>
      </c>
      <c r="X342" s="126"/>
      <c r="Y342" s="200" t="s">
        <v>69</v>
      </c>
      <c r="Z342" s="188">
        <f t="shared" si="131"/>
        <v>10.955349530996644</v>
      </c>
      <c r="AB342" s="3"/>
      <c r="AC342" s="3"/>
      <c r="AD342" s="3"/>
      <c r="AE342" s="3"/>
      <c r="AF342" s="3"/>
    </row>
    <row r="343" spans="1:32" ht="13.5" thickBot="1">
      <c r="A343" s="182" t="s">
        <v>165</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165</v>
      </c>
      <c r="P343" s="204">
        <f t="shared" si="130"/>
        <v>12.61838974002753</v>
      </c>
      <c r="Q343" s="204">
        <f t="shared" si="130"/>
        <v>12.590914118661582</v>
      </c>
      <c r="R343" s="204">
        <f t="shared" si="130"/>
        <v>12.66240564126689</v>
      </c>
      <c r="S343" s="187">
        <f t="shared" si="130"/>
        <v>13.124932460098</v>
      </c>
      <c r="T343" s="126"/>
      <c r="U343" s="207" t="s">
        <v>165</v>
      </c>
      <c r="V343" s="208">
        <f t="shared" si="133"/>
        <v>12.604525256957311</v>
      </c>
      <c r="W343" s="187">
        <f t="shared" si="134"/>
        <v>12.883266979215064</v>
      </c>
      <c r="X343" s="126"/>
      <c r="Y343" s="207" t="s">
        <v>165</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169</v>
      </c>
      <c r="O345" s="131">
        <v>2018</v>
      </c>
      <c r="P345" s="133" t="s">
        <v>139</v>
      </c>
      <c r="Q345" s="133"/>
      <c r="R345" s="133"/>
      <c r="S345" s="133"/>
      <c r="T345" s="126"/>
      <c r="U345" s="131">
        <v>2018</v>
      </c>
      <c r="V345" s="133" t="s">
        <v>140</v>
      </c>
      <c r="W345" s="133"/>
      <c r="X345" s="126"/>
      <c r="Y345" s="131">
        <v>2018</v>
      </c>
      <c r="Z345" s="126"/>
      <c r="AB345" s="3"/>
      <c r="AC345" s="3"/>
      <c r="AD345" s="3"/>
      <c r="AE345" s="3"/>
      <c r="AF345" s="3"/>
    </row>
    <row r="346" spans="1:32" ht="14.25" thickBot="1">
      <c r="A346" s="135"/>
      <c r="B346" s="136" t="s">
        <v>142</v>
      </c>
      <c r="C346" s="136" t="s">
        <v>143</v>
      </c>
      <c r="D346" s="136" t="s">
        <v>144</v>
      </c>
      <c r="E346" s="136" t="s">
        <v>145</v>
      </c>
      <c r="F346" s="136" t="s">
        <v>146</v>
      </c>
      <c r="G346" s="136" t="s">
        <v>147</v>
      </c>
      <c r="H346" s="136" t="s">
        <v>148</v>
      </c>
      <c r="I346" s="136" t="s">
        <v>149</v>
      </c>
      <c r="J346" s="136" t="s">
        <v>150</v>
      </c>
      <c r="K346" s="136" t="s">
        <v>151</v>
      </c>
      <c r="L346" s="136" t="s">
        <v>152</v>
      </c>
      <c r="M346" s="137" t="s">
        <v>153</v>
      </c>
      <c r="O346" s="138"/>
      <c r="P346" s="136" t="s">
        <v>154</v>
      </c>
      <c r="Q346" s="136" t="s">
        <v>155</v>
      </c>
      <c r="R346" s="136" t="s">
        <v>156</v>
      </c>
      <c r="S346" s="137" t="s">
        <v>157</v>
      </c>
      <c r="T346" s="126"/>
      <c r="U346" s="138"/>
      <c r="V346" s="136" t="s">
        <v>158</v>
      </c>
      <c r="W346" s="137" t="s">
        <v>159</v>
      </c>
      <c r="X346" s="126"/>
      <c r="Y346" s="138"/>
      <c r="Z346" s="184" t="s">
        <v>160</v>
      </c>
      <c r="AB346" s="3"/>
      <c r="AC346" s="3"/>
      <c r="AD346" s="3"/>
      <c r="AE346" s="3"/>
      <c r="AF346" s="3"/>
    </row>
    <row r="347" spans="1:32" ht="13.5" thickBot="1">
      <c r="A347" s="142" t="s">
        <v>161</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161</v>
      </c>
      <c r="P347" s="185">
        <f t="shared" ref="P347:S353" si="143">(P147/1000)/1.02</f>
        <v>13.230221012323254</v>
      </c>
      <c r="Q347" s="186">
        <f t="shared" si="143"/>
        <v>13.250178349054238</v>
      </c>
      <c r="R347" s="186">
        <f t="shared" si="143"/>
        <v>12.982727234948083</v>
      </c>
      <c r="S347" s="186">
        <f t="shared" si="143"/>
        <v>12.910420248951832</v>
      </c>
      <c r="T347" s="126"/>
      <c r="U347" s="151" t="s">
        <v>161</v>
      </c>
      <c r="V347" s="185">
        <f t="shared" ref="V347:W353" si="144">(V147/1000)/1.02</f>
        <v>13.240202825385905</v>
      </c>
      <c r="W347" s="185">
        <f t="shared" si="144"/>
        <v>12.947732227895957</v>
      </c>
      <c r="X347" s="126"/>
      <c r="Y347" s="151" t="s">
        <v>161</v>
      </c>
      <c r="Z347" s="188">
        <f t="shared" ref="Z347:Z353" si="145">(Z147/1000)/1.02</f>
        <v>13.100888680274187</v>
      </c>
      <c r="AB347" s="3"/>
      <c r="AC347" s="3"/>
      <c r="AD347" s="3"/>
      <c r="AE347" s="3"/>
      <c r="AF347" s="3"/>
    </row>
    <row r="348" spans="1:32" ht="13.5" thickBot="1">
      <c r="A348" s="176" t="s">
        <v>166</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166</v>
      </c>
      <c r="P348" s="185">
        <f t="shared" si="143"/>
        <v>13.215926465449918</v>
      </c>
      <c r="Q348" s="186">
        <f t="shared" si="143"/>
        <v>13.378442858407467</v>
      </c>
      <c r="R348" s="186">
        <f t="shared" si="143"/>
        <v>13.125179115444075</v>
      </c>
      <c r="S348" s="186">
        <f t="shared" si="143"/>
        <v>13.378226863347018</v>
      </c>
      <c r="T348" s="126"/>
      <c r="U348" s="193" t="s">
        <v>166</v>
      </c>
      <c r="V348" s="185">
        <f t="shared" si="144"/>
        <v>13.290659161767946</v>
      </c>
      <c r="W348" s="185">
        <f t="shared" si="144"/>
        <v>13.25267330202043</v>
      </c>
      <c r="X348" s="126"/>
      <c r="Y348" s="193" t="s">
        <v>166</v>
      </c>
      <c r="Z348" s="188">
        <f t="shared" si="145"/>
        <v>13.268087874883426</v>
      </c>
      <c r="AB348" s="3"/>
      <c r="AC348" s="3"/>
      <c r="AD348" s="3"/>
      <c r="AE348" s="3"/>
      <c r="AF348" s="3"/>
    </row>
    <row r="349" spans="1:32" ht="13.5" thickBot="1">
      <c r="A349" s="180" t="s">
        <v>162</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162</v>
      </c>
      <c r="P349" s="185">
        <f t="shared" si="143"/>
        <v>14.003403562374526</v>
      </c>
      <c r="Q349" s="186">
        <f t="shared" si="143"/>
        <v>13.906122824326985</v>
      </c>
      <c r="R349" s="186">
        <f t="shared" si="143"/>
        <v>13.884604254748531</v>
      </c>
      <c r="S349" s="186">
        <f t="shared" si="143"/>
        <v>13.903640827447211</v>
      </c>
      <c r="T349" s="126"/>
      <c r="U349" s="200" t="s">
        <v>162</v>
      </c>
      <c r="V349" s="185">
        <f t="shared" si="144"/>
        <v>13.955995915606531</v>
      </c>
      <c r="W349" s="185">
        <f t="shared" si="144"/>
        <v>13.893678068552234</v>
      </c>
      <c r="X349" s="126"/>
      <c r="Y349" s="200" t="s">
        <v>162</v>
      </c>
      <c r="Z349" s="188">
        <f t="shared" si="145"/>
        <v>13.927870145254836</v>
      </c>
      <c r="AB349" s="3"/>
      <c r="AC349" s="3"/>
      <c r="AD349" s="3"/>
      <c r="AE349" s="3"/>
      <c r="AF349" s="3"/>
    </row>
    <row r="350" spans="1:32" ht="13.5" thickBot="1">
      <c r="A350" s="180" t="s">
        <v>163</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163</v>
      </c>
      <c r="P350" s="185">
        <f t="shared" si="143"/>
        <v>13.870468141833136</v>
      </c>
      <c r="Q350" s="186">
        <f t="shared" si="143"/>
        <v>13.817948306824341</v>
      </c>
      <c r="R350" s="186">
        <f t="shared" si="143"/>
        <v>13.796716837212617</v>
      </c>
      <c r="S350" s="186">
        <f t="shared" si="143"/>
        <v>13.746510233463953</v>
      </c>
      <c r="T350" s="126"/>
      <c r="U350" s="200" t="s">
        <v>163</v>
      </c>
      <c r="V350" s="185">
        <f t="shared" si="144"/>
        <v>13.842174551678157</v>
      </c>
      <c r="W350" s="185">
        <f t="shared" si="144"/>
        <v>13.771834294001557</v>
      </c>
      <c r="X350" s="126"/>
      <c r="Y350" s="200" t="s">
        <v>163</v>
      </c>
      <c r="Z350" s="188">
        <f t="shared" si="145"/>
        <v>13.810381507009129</v>
      </c>
      <c r="AB350" s="3"/>
      <c r="AC350" s="3"/>
      <c r="AD350" s="3"/>
      <c r="AE350" s="3"/>
      <c r="AF350" s="3"/>
    </row>
    <row r="351" spans="1:32" ht="13.5" thickBot="1">
      <c r="A351" s="180" t="s">
        <v>164</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164</v>
      </c>
      <c r="P351" s="185">
        <f t="shared" si="143"/>
        <v>11.440558823529413</v>
      </c>
      <c r="Q351" s="186">
        <f t="shared" si="143"/>
        <v>13.63885294117647</v>
      </c>
      <c r="R351" s="186">
        <f t="shared" si="143"/>
        <v>10.162628727770178</v>
      </c>
      <c r="S351" s="186">
        <f t="shared" si="143"/>
        <v>11.636274509803922</v>
      </c>
      <c r="T351" s="126"/>
      <c r="U351" s="200" t="s">
        <v>164</v>
      </c>
      <c r="V351" s="185">
        <f t="shared" si="144"/>
        <v>12.010065071624505</v>
      </c>
      <c r="W351" s="185">
        <f t="shared" si="144"/>
        <v>11.428922518221949</v>
      </c>
      <c r="X351" s="126"/>
      <c r="Y351" s="200" t="s">
        <v>164</v>
      </c>
      <c r="Z351" s="188">
        <f t="shared" si="145"/>
        <v>11.46344406725448</v>
      </c>
      <c r="AB351" s="3"/>
      <c r="AC351" s="3"/>
      <c r="AD351" s="3"/>
      <c r="AE351" s="3"/>
      <c r="AF351" s="3"/>
    </row>
    <row r="352" spans="1:32" ht="13.5" thickBot="1">
      <c r="A352" s="180" t="s">
        <v>69</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69</v>
      </c>
      <c r="P352" s="185">
        <f t="shared" si="143"/>
        <v>11.621748419941399</v>
      </c>
      <c r="Q352" s="186">
        <f t="shared" si="143"/>
        <v>11.766660911583049</v>
      </c>
      <c r="R352" s="186">
        <f t="shared" si="143"/>
        <v>11.32876130194987</v>
      </c>
      <c r="S352" s="186">
        <f t="shared" si="143"/>
        <v>11.103390376311644</v>
      </c>
      <c r="T352" s="126"/>
      <c r="U352" s="200" t="s">
        <v>69</v>
      </c>
      <c r="V352" s="185">
        <f t="shared" si="144"/>
        <v>11.691886194190069</v>
      </c>
      <c r="W352" s="185">
        <f t="shared" si="144"/>
        <v>11.217244325839276</v>
      </c>
      <c r="X352" s="126"/>
      <c r="Y352" s="200" t="s">
        <v>69</v>
      </c>
      <c r="Z352" s="188">
        <f t="shared" si="145"/>
        <v>11.446222602838885</v>
      </c>
      <c r="AB352" s="3"/>
      <c r="AC352" s="3"/>
      <c r="AD352" s="3"/>
      <c r="AE352" s="3"/>
      <c r="AF352" s="3"/>
    </row>
    <row r="353" spans="1:32" ht="13.5" thickBot="1">
      <c r="A353" s="182" t="s">
        <v>165</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165</v>
      </c>
      <c r="P353" s="185">
        <f t="shared" si="143"/>
        <v>13.237739001698655</v>
      </c>
      <c r="Q353" s="186">
        <f t="shared" si="143"/>
        <v>13.302139435141676</v>
      </c>
      <c r="R353" s="186">
        <f t="shared" si="143"/>
        <v>13.157762681830592</v>
      </c>
      <c r="S353" s="186">
        <f t="shared" si="143"/>
        <v>13.282099216296503</v>
      </c>
      <c r="T353" s="126"/>
      <c r="U353" s="207" t="s">
        <v>165</v>
      </c>
      <c r="V353" s="185">
        <f t="shared" si="144"/>
        <v>13.271829591742092</v>
      </c>
      <c r="W353" s="185">
        <f t="shared" si="144"/>
        <v>13.216915967312961</v>
      </c>
      <c r="X353" s="126"/>
      <c r="Y353" s="207" t="s">
        <v>165</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169</v>
      </c>
      <c r="O355" s="131">
        <v>2019</v>
      </c>
      <c r="P355" s="133" t="s">
        <v>139</v>
      </c>
      <c r="Q355" s="133"/>
      <c r="R355" s="133"/>
      <c r="S355" s="133"/>
      <c r="T355" s="126"/>
      <c r="U355" s="131">
        <v>2019</v>
      </c>
      <c r="V355" s="133" t="s">
        <v>140</v>
      </c>
      <c r="W355" s="133"/>
      <c r="X355" s="126"/>
      <c r="Y355" s="131">
        <v>2019</v>
      </c>
      <c r="Z355" s="126"/>
      <c r="AB355" s="3"/>
      <c r="AC355" s="3"/>
      <c r="AD355" s="3"/>
      <c r="AE355" s="3"/>
      <c r="AF355" s="3"/>
    </row>
    <row r="356" spans="1:32" ht="14.25" thickBot="1">
      <c r="A356" s="135"/>
      <c r="B356" s="136" t="s">
        <v>142</v>
      </c>
      <c r="C356" s="136" t="s">
        <v>143</v>
      </c>
      <c r="D356" s="136" t="s">
        <v>144</v>
      </c>
      <c r="E356" s="136" t="s">
        <v>145</v>
      </c>
      <c r="F356" s="136" t="s">
        <v>146</v>
      </c>
      <c r="G356" s="136" t="s">
        <v>147</v>
      </c>
      <c r="H356" s="136" t="s">
        <v>148</v>
      </c>
      <c r="I356" s="136" t="s">
        <v>149</v>
      </c>
      <c r="J356" s="136" t="s">
        <v>150</v>
      </c>
      <c r="K356" s="136" t="s">
        <v>151</v>
      </c>
      <c r="L356" s="136" t="s">
        <v>152</v>
      </c>
      <c r="M356" s="137" t="s">
        <v>153</v>
      </c>
      <c r="O356" s="138"/>
      <c r="P356" s="136" t="s">
        <v>154</v>
      </c>
      <c r="Q356" s="136" t="s">
        <v>155</v>
      </c>
      <c r="R356" s="136" t="s">
        <v>156</v>
      </c>
      <c r="S356" s="137" t="s">
        <v>157</v>
      </c>
      <c r="T356" s="126"/>
      <c r="U356" s="138"/>
      <c r="V356" s="136" t="s">
        <v>158</v>
      </c>
      <c r="W356" s="137" t="s">
        <v>159</v>
      </c>
      <c r="X356" s="126"/>
      <c r="Y356" s="138"/>
      <c r="Z356" s="184" t="s">
        <v>160</v>
      </c>
      <c r="AB356" s="3"/>
      <c r="AC356" s="3"/>
      <c r="AD356" s="3"/>
      <c r="AE356" s="3"/>
      <c r="AF356" s="3"/>
    </row>
    <row r="357" spans="1:32" ht="13.5" thickBot="1">
      <c r="A357" s="142" t="s">
        <v>161</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161</v>
      </c>
      <c r="P357" s="185">
        <f t="shared" ref="P357:S363" si="150">(P157/1000)/1.02</f>
        <v>12.351862737247693</v>
      </c>
      <c r="Q357" s="186">
        <f t="shared" si="150"/>
        <v>12.020635270610711</v>
      </c>
      <c r="R357" s="186">
        <f t="shared" si="150"/>
        <v>11.349430438271405</v>
      </c>
      <c r="S357" s="186">
        <f t="shared" si="150"/>
        <v>11.7936494891031</v>
      </c>
      <c r="T357" s="126"/>
      <c r="U357" s="151" t="s">
        <v>161</v>
      </c>
      <c r="V357" s="185">
        <f t="shared" ref="V357:W363" si="151">(V157/1000)/1.02</f>
        <v>12.304688422400709</v>
      </c>
      <c r="W357" s="185">
        <f t="shared" si="151"/>
        <v>11.598475332529967</v>
      </c>
      <c r="X357" s="126"/>
      <c r="Y357" s="151" t="s">
        <v>161</v>
      </c>
      <c r="Z357" s="188">
        <f t="shared" ref="Z357:Z363" si="152">(Z157/1000)/1.02</f>
        <v>11.932440467099813</v>
      </c>
      <c r="AB357" s="3"/>
      <c r="AC357" s="3"/>
      <c r="AD357" s="3"/>
      <c r="AE357" s="3"/>
      <c r="AF357" s="3"/>
    </row>
    <row r="358" spans="1:32" ht="13.5" thickBot="1">
      <c r="A358" s="176" t="s">
        <v>166</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166</v>
      </c>
      <c r="P358" s="185">
        <f t="shared" si="150"/>
        <v>12.338145078002844</v>
      </c>
      <c r="Q358" s="186">
        <f t="shared" si="150"/>
        <v>11.998682032949166</v>
      </c>
      <c r="R358" s="186">
        <f t="shared" si="150"/>
        <v>11.33246906602608</v>
      </c>
      <c r="S358" s="186">
        <f t="shared" si="150"/>
        <v>11.877647352865502</v>
      </c>
      <c r="T358" s="126"/>
      <c r="U358" s="193" t="s">
        <v>166</v>
      </c>
      <c r="V358" s="185">
        <f t="shared" si="151"/>
        <v>12.255344091764044</v>
      </c>
      <c r="W358" s="185">
        <f t="shared" si="151"/>
        <v>11.677573823678667</v>
      </c>
      <c r="X358" s="126"/>
      <c r="Y358" s="193" t="s">
        <v>166</v>
      </c>
      <c r="Z358" s="188">
        <f t="shared" si="152"/>
        <v>11.901531620993707</v>
      </c>
      <c r="AB358" s="3"/>
      <c r="AC358" s="3"/>
      <c r="AD358" s="3"/>
      <c r="AE358" s="3"/>
      <c r="AF358" s="3"/>
    </row>
    <row r="359" spans="1:32" ht="13.5" thickBot="1">
      <c r="A359" s="180" t="s">
        <v>162</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162</v>
      </c>
      <c r="P359" s="185">
        <f t="shared" si="150"/>
        <v>13.103405513695007</v>
      </c>
      <c r="Q359" s="186">
        <f t="shared" si="150"/>
        <v>12.387047581663118</v>
      </c>
      <c r="R359" s="186">
        <f t="shared" si="150"/>
        <v>11.767882689512129</v>
      </c>
      <c r="S359" s="186">
        <f t="shared" si="150"/>
        <v>12.426419092071598</v>
      </c>
      <c r="T359" s="126"/>
      <c r="U359" s="200" t="s">
        <v>162</v>
      </c>
      <c r="V359" s="185">
        <f t="shared" si="151"/>
        <v>12.881872110891697</v>
      </c>
      <c r="W359" s="185">
        <f t="shared" si="151"/>
        <v>12.085026052536179</v>
      </c>
      <c r="X359" s="126"/>
      <c r="Y359" s="200" t="s">
        <v>162</v>
      </c>
      <c r="Z359" s="188">
        <f t="shared" si="152"/>
        <v>12.487183062726562</v>
      </c>
      <c r="AB359" s="3"/>
      <c r="AC359" s="3"/>
      <c r="AD359" s="3"/>
      <c r="AE359" s="3"/>
      <c r="AF359" s="3"/>
    </row>
    <row r="360" spans="1:32" ht="13.5" thickBot="1">
      <c r="A360" s="180" t="s">
        <v>163</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163</v>
      </c>
      <c r="P360" s="185">
        <f t="shared" si="150"/>
        <v>12.929605046824001</v>
      </c>
      <c r="Q360" s="186">
        <f t="shared" si="150"/>
        <v>12.093667528081774</v>
      </c>
      <c r="R360" s="186">
        <f t="shared" si="150"/>
        <v>11.464059727930245</v>
      </c>
      <c r="S360" s="186">
        <f t="shared" si="150"/>
        <v>12.36009742045411</v>
      </c>
      <c r="T360" s="126"/>
      <c r="U360" s="200" t="s">
        <v>163</v>
      </c>
      <c r="V360" s="185">
        <f t="shared" si="151"/>
        <v>12.597009117400068</v>
      </c>
      <c r="W360" s="185">
        <f t="shared" si="151"/>
        <v>11.834633034022648</v>
      </c>
      <c r="X360" s="126"/>
      <c r="Y360" s="200" t="s">
        <v>163</v>
      </c>
      <c r="Z360" s="188">
        <f t="shared" si="152"/>
        <v>12.251829454438186</v>
      </c>
      <c r="AB360" s="3"/>
      <c r="AC360" s="3"/>
      <c r="AD360" s="3"/>
      <c r="AE360" s="3"/>
      <c r="AF360" s="3"/>
    </row>
    <row r="361" spans="1:32" ht="13.5" thickBot="1">
      <c r="A361" s="180" t="s">
        <v>164</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164</v>
      </c>
      <c r="P361" s="185">
        <f t="shared" si="150"/>
        <v>12.807966303538864</v>
      </c>
      <c r="Q361" s="186">
        <f t="shared" si="150"/>
        <v>11.838400953266682</v>
      </c>
      <c r="R361" s="186">
        <f t="shared" si="150"/>
        <v>11.029267597686555</v>
      </c>
      <c r="S361" s="186">
        <f t="shared" si="150"/>
        <v>0</v>
      </c>
      <c r="T361" s="126"/>
      <c r="U361" s="200" t="s">
        <v>164</v>
      </c>
      <c r="V361" s="185">
        <f t="shared" si="151"/>
        <v>12.405721504100576</v>
      </c>
      <c r="W361" s="185">
        <f t="shared" si="151"/>
        <v>11.29777333842628</v>
      </c>
      <c r="X361" s="126"/>
      <c r="Y361" s="200" t="s">
        <v>164</v>
      </c>
      <c r="Z361" s="188">
        <f t="shared" si="152"/>
        <v>11.983365890432701</v>
      </c>
      <c r="AB361" s="3"/>
      <c r="AC361" s="3"/>
      <c r="AD361" s="3"/>
      <c r="AE361" s="3"/>
      <c r="AF361" s="3"/>
    </row>
    <row r="362" spans="1:32" ht="13.5" thickBot="1">
      <c r="A362" s="180" t="s">
        <v>69</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69</v>
      </c>
      <c r="P362" s="185">
        <f t="shared" si="150"/>
        <v>10.465716836027738</v>
      </c>
      <c r="Q362" s="186">
        <f t="shared" si="150"/>
        <v>10.589506827515354</v>
      </c>
      <c r="R362" s="186">
        <f t="shared" si="150"/>
        <v>9.8567611854908641</v>
      </c>
      <c r="S362" s="186">
        <f t="shared" si="150"/>
        <v>10.054013849888433</v>
      </c>
      <c r="T362" s="126"/>
      <c r="U362" s="200" t="s">
        <v>69</v>
      </c>
      <c r="V362" s="185">
        <f t="shared" si="151"/>
        <v>10.632664314946165</v>
      </c>
      <c r="W362" s="185">
        <f t="shared" si="151"/>
        <v>10.024895039689918</v>
      </c>
      <c r="X362" s="126"/>
      <c r="Y362" s="200" t="s">
        <v>69</v>
      </c>
      <c r="Z362" s="188">
        <f t="shared" si="152"/>
        <v>10.27424079308031</v>
      </c>
      <c r="AB362" s="3"/>
      <c r="AC362" s="3"/>
      <c r="AD362" s="3"/>
      <c r="AE362" s="3"/>
      <c r="AF362" s="3"/>
    </row>
    <row r="363" spans="1:32" ht="13.5" thickBot="1">
      <c r="A363" s="182" t="s">
        <v>165</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165</v>
      </c>
      <c r="P363" s="185">
        <f t="shared" si="150"/>
        <v>12.89199728865014</v>
      </c>
      <c r="Q363" s="186">
        <f t="shared" si="150"/>
        <v>12.936838425252482</v>
      </c>
      <c r="R363" s="186">
        <f t="shared" si="150"/>
        <v>12.405495377379932</v>
      </c>
      <c r="S363" s="186">
        <f t="shared" si="150"/>
        <v>12.793696178247517</v>
      </c>
      <c r="T363" s="126"/>
      <c r="U363" s="207" t="s">
        <v>165</v>
      </c>
      <c r="V363" s="185">
        <f t="shared" si="151"/>
        <v>13.035858003816113</v>
      </c>
      <c r="W363" s="185">
        <f t="shared" si="151"/>
        <v>12.626323928628789</v>
      </c>
      <c r="X363" s="126"/>
      <c r="Y363" s="207" t="s">
        <v>165</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169</v>
      </c>
      <c r="O365" s="131">
        <v>2020</v>
      </c>
      <c r="P365" s="133" t="s">
        <v>139</v>
      </c>
      <c r="Q365" s="133"/>
      <c r="R365" s="133"/>
      <c r="S365" s="133"/>
      <c r="T365" s="126"/>
      <c r="U365" s="131">
        <v>2020</v>
      </c>
      <c r="V365" s="133" t="s">
        <v>140</v>
      </c>
      <c r="W365" s="133"/>
      <c r="X365" s="126"/>
      <c r="Y365" s="131">
        <v>2020</v>
      </c>
      <c r="Z365" s="126"/>
      <c r="AB365" s="3"/>
      <c r="AC365" s="3"/>
      <c r="AD365" s="3"/>
      <c r="AE365" s="3"/>
      <c r="AF365" s="3"/>
    </row>
    <row r="366" spans="1:32" ht="14.25" thickBot="1">
      <c r="A366" s="135"/>
      <c r="B366" s="136" t="s">
        <v>142</v>
      </c>
      <c r="C366" s="136" t="s">
        <v>143</v>
      </c>
      <c r="D366" s="136" t="s">
        <v>144</v>
      </c>
      <c r="E366" s="136" t="s">
        <v>145</v>
      </c>
      <c r="F366" s="136" t="s">
        <v>146</v>
      </c>
      <c r="G366" s="136" t="s">
        <v>147</v>
      </c>
      <c r="H366" s="136" t="s">
        <v>148</v>
      </c>
      <c r="I366" s="136" t="s">
        <v>149</v>
      </c>
      <c r="J366" s="136" t="s">
        <v>150</v>
      </c>
      <c r="K366" s="136" t="s">
        <v>151</v>
      </c>
      <c r="L366" s="136" t="s">
        <v>152</v>
      </c>
      <c r="M366" s="137" t="s">
        <v>153</v>
      </c>
      <c r="O366" s="138"/>
      <c r="P366" s="136" t="s">
        <v>154</v>
      </c>
      <c r="Q366" s="136" t="s">
        <v>155</v>
      </c>
      <c r="R366" s="136" t="s">
        <v>156</v>
      </c>
      <c r="S366" s="137" t="s">
        <v>157</v>
      </c>
      <c r="T366" s="126"/>
      <c r="U366" s="138"/>
      <c r="V366" s="136" t="s">
        <v>158</v>
      </c>
      <c r="W366" s="137" t="s">
        <v>159</v>
      </c>
      <c r="X366" s="126"/>
      <c r="Y366" s="138"/>
      <c r="Z366" s="184" t="s">
        <v>160</v>
      </c>
      <c r="AB366" s="3"/>
      <c r="AC366" s="3"/>
      <c r="AD366" s="3"/>
      <c r="AE366" s="3"/>
      <c r="AF366" s="3"/>
    </row>
    <row r="367" spans="1:32" ht="13.5" thickBot="1">
      <c r="A367" s="142" t="s">
        <v>161</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161</v>
      </c>
      <c r="P367" s="185">
        <f t="shared" ref="P367:S373" si="159">(P167/1000)/1.02</f>
        <v>12.023768601278885</v>
      </c>
      <c r="Q367" s="186">
        <f t="shared" si="159"/>
        <v>11.534723401155603</v>
      </c>
      <c r="R367" s="186">
        <f t="shared" si="159"/>
        <v>11.954520900319125</v>
      </c>
      <c r="S367" s="186">
        <f t="shared" si="159"/>
        <v>12.201642328393659</v>
      </c>
      <c r="T367" s="126"/>
      <c r="U367" s="151" t="s">
        <v>161</v>
      </c>
      <c r="V367" s="185">
        <f t="shared" ref="V367:W373" si="160">(V167/1000)/1.02</f>
        <v>11.792244364685196</v>
      </c>
      <c r="W367" s="185">
        <f t="shared" si="160"/>
        <v>12.066915001968225</v>
      </c>
      <c r="X367" s="126"/>
      <c r="Y367" s="151" t="s">
        <v>161</v>
      </c>
      <c r="Z367" s="188">
        <f t="shared" ref="Z367:Z373" si="161">(Z167/1000)/1.02</f>
        <v>11.931429166715311</v>
      </c>
      <c r="AB367" s="3"/>
      <c r="AC367" s="3"/>
      <c r="AD367" s="3"/>
      <c r="AE367" s="3"/>
      <c r="AF367" s="3"/>
    </row>
    <row r="368" spans="1:32" ht="13.5" thickBot="1">
      <c r="A368" s="176" t="s">
        <v>166</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166</v>
      </c>
      <c r="P368" s="185">
        <f t="shared" si="159"/>
        <v>11.990614644160731</v>
      </c>
      <c r="Q368" s="186">
        <f t="shared" si="159"/>
        <v>11.190406410132059</v>
      </c>
      <c r="R368" s="186">
        <f t="shared" si="159"/>
        <v>12.243303093830649</v>
      </c>
      <c r="S368" s="186">
        <f t="shared" si="159"/>
        <v>12.564746869135124</v>
      </c>
      <c r="T368" s="126"/>
      <c r="U368" s="193" t="s">
        <v>166</v>
      </c>
      <c r="V368" s="185">
        <f t="shared" si="160"/>
        <v>11.629273522568642</v>
      </c>
      <c r="W368" s="185">
        <f t="shared" si="160"/>
        <v>12.384408854727466</v>
      </c>
      <c r="X368" s="126"/>
      <c r="Y368" s="193" t="s">
        <v>166</v>
      </c>
      <c r="Z368" s="188">
        <f t="shared" si="161"/>
        <v>12.099709586515299</v>
      </c>
      <c r="AB368" s="3"/>
      <c r="AC368" s="3"/>
      <c r="AD368" s="3"/>
      <c r="AE368" s="3"/>
      <c r="AF368" s="3"/>
    </row>
    <row r="369" spans="1:32" ht="13.5" thickBot="1">
      <c r="A369" s="180" t="s">
        <v>162</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162</v>
      </c>
      <c r="P369" s="185">
        <f t="shared" si="159"/>
        <v>12.578730549679941</v>
      </c>
      <c r="Q369" s="186">
        <f t="shared" si="159"/>
        <v>12.083495868625089</v>
      </c>
      <c r="R369" s="186">
        <f t="shared" si="159"/>
        <v>12.668314793595554</v>
      </c>
      <c r="S369" s="186">
        <f t="shared" si="159"/>
        <v>13.308348803568434</v>
      </c>
      <c r="T369" s="126"/>
      <c r="U369" s="200" t="s">
        <v>162</v>
      </c>
      <c r="V369" s="185">
        <f t="shared" si="160"/>
        <v>12.349361282209992</v>
      </c>
      <c r="W369" s="185">
        <f t="shared" si="160"/>
        <v>12.950798873103821</v>
      </c>
      <c r="X369" s="126"/>
      <c r="Y369" s="200" t="s">
        <v>162</v>
      </c>
      <c r="Z369" s="188">
        <f t="shared" si="161"/>
        <v>12.640269615675695</v>
      </c>
      <c r="AB369" s="3"/>
      <c r="AC369" s="3"/>
      <c r="AD369" s="3"/>
      <c r="AE369" s="3"/>
      <c r="AF369" s="3"/>
    </row>
    <row r="370" spans="1:32" ht="13.5" thickBot="1">
      <c r="A370" s="180" t="s">
        <v>163</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163</v>
      </c>
      <c r="P370" s="185">
        <f t="shared" si="159"/>
        <v>12.442723400817714</v>
      </c>
      <c r="Q370" s="186">
        <f t="shared" si="159"/>
        <v>11.965306635854319</v>
      </c>
      <c r="R370" s="186">
        <f t="shared" si="159"/>
        <v>12.605636791366502</v>
      </c>
      <c r="S370" s="186">
        <f t="shared" si="159"/>
        <v>13.238471090391656</v>
      </c>
      <c r="T370" s="126"/>
      <c r="U370" s="200" t="s">
        <v>163</v>
      </c>
      <c r="V370" s="185">
        <f t="shared" si="160"/>
        <v>12.20565695394767</v>
      </c>
      <c r="W370" s="185">
        <f t="shared" si="160"/>
        <v>12.871018556161674</v>
      </c>
      <c r="X370" s="126"/>
      <c r="Y370" s="200" t="s">
        <v>163</v>
      </c>
      <c r="Z370" s="188">
        <f t="shared" si="161"/>
        <v>12.52682580882159</v>
      </c>
      <c r="AB370" s="3"/>
      <c r="AC370" s="3"/>
      <c r="AD370" s="3"/>
      <c r="AE370" s="3"/>
      <c r="AF370" s="3"/>
    </row>
    <row r="371" spans="1:32" ht="13.5" thickBot="1">
      <c r="A371" s="180" t="s">
        <v>164</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164</v>
      </c>
      <c r="P371" s="185">
        <f t="shared" si="159"/>
        <v>0</v>
      </c>
      <c r="Q371" s="186">
        <f t="shared" si="159"/>
        <v>12.493058229352346</v>
      </c>
      <c r="R371" s="186">
        <f t="shared" si="159"/>
        <v>14.043215686274509</v>
      </c>
      <c r="S371" s="186">
        <f t="shared" si="159"/>
        <v>0</v>
      </c>
      <c r="T371" s="126"/>
      <c r="U371" s="200" t="s">
        <v>164</v>
      </c>
      <c r="V371" s="185">
        <f t="shared" si="160"/>
        <v>11.898039215686273</v>
      </c>
      <c r="W371" s="185">
        <f t="shared" si="160"/>
        <v>13.347879909380504</v>
      </c>
      <c r="X371" s="126"/>
      <c r="Y371" s="200" t="s">
        <v>164</v>
      </c>
      <c r="Z371" s="188">
        <f t="shared" si="161"/>
        <v>12.867537317086082</v>
      </c>
      <c r="AB371" s="3"/>
      <c r="AC371" s="3"/>
      <c r="AD371" s="3"/>
      <c r="AE371" s="3"/>
      <c r="AF371" s="3"/>
    </row>
    <row r="372" spans="1:32" ht="13.5" thickBot="1">
      <c r="A372" s="180" t="s">
        <v>69</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69</v>
      </c>
      <c r="P372" s="185">
        <f t="shared" si="159"/>
        <v>10.270548959828581</v>
      </c>
      <c r="Q372" s="186">
        <f t="shared" si="159"/>
        <v>9.8091324488350047</v>
      </c>
      <c r="R372" s="186">
        <f t="shared" si="159"/>
        <v>10.14755642484603</v>
      </c>
      <c r="S372" s="186">
        <f t="shared" si="159"/>
        <v>10.12343450330761</v>
      </c>
      <c r="T372" s="126"/>
      <c r="U372" s="200" t="s">
        <v>69</v>
      </c>
      <c r="V372" s="185">
        <f t="shared" si="160"/>
        <v>10.054886836487304</v>
      </c>
      <c r="W372" s="185">
        <f t="shared" si="160"/>
        <v>10.135602235647962</v>
      </c>
      <c r="X372" s="126"/>
      <c r="Y372" s="200" t="s">
        <v>69</v>
      </c>
      <c r="Z372" s="188">
        <f t="shared" si="161"/>
        <v>10.098856002372649</v>
      </c>
      <c r="AB372" s="3"/>
      <c r="AC372" s="3"/>
      <c r="AD372" s="3"/>
      <c r="AE372" s="3"/>
      <c r="AF372" s="3"/>
    </row>
    <row r="373" spans="1:32" ht="13.5" thickBot="1">
      <c r="A373" s="182" t="s">
        <v>165</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165</v>
      </c>
      <c r="P373" s="185">
        <f t="shared" si="159"/>
        <v>12.85079290138213</v>
      </c>
      <c r="Q373" s="186">
        <f t="shared" si="159"/>
        <v>12.251554827971614</v>
      </c>
      <c r="R373" s="186">
        <f t="shared" si="159"/>
        <v>12.570892574694765</v>
      </c>
      <c r="S373" s="186">
        <f t="shared" si="159"/>
        <v>12.90550567465767</v>
      </c>
      <c r="T373" s="126"/>
      <c r="U373" s="207" t="s">
        <v>165</v>
      </c>
      <c r="V373" s="185">
        <f t="shared" si="160"/>
        <v>12.556271273216854</v>
      </c>
      <c r="W373" s="185">
        <f t="shared" si="160"/>
        <v>12.718179511853096</v>
      </c>
      <c r="X373" s="126"/>
      <c r="Y373" s="207" t="s">
        <v>165</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169</v>
      </c>
      <c r="O375" s="131">
        <v>2021</v>
      </c>
      <c r="P375" s="133" t="s">
        <v>139</v>
      </c>
      <c r="Q375" s="133"/>
      <c r="R375" s="133"/>
      <c r="S375" s="133"/>
      <c r="T375" s="126"/>
      <c r="U375" s="131">
        <v>2021</v>
      </c>
      <c r="V375" s="133" t="s">
        <v>140</v>
      </c>
      <c r="W375" s="133"/>
      <c r="X375" s="126"/>
      <c r="Y375" s="131">
        <v>2021</v>
      </c>
      <c r="Z375" s="126"/>
      <c r="AB375" s="3"/>
      <c r="AC375" s="3"/>
      <c r="AD375" s="3"/>
      <c r="AE375" s="3"/>
      <c r="AF375" s="3"/>
    </row>
    <row r="376" spans="1:32" ht="14.25" thickBot="1">
      <c r="A376" s="135"/>
      <c r="B376" s="136" t="s">
        <v>142</v>
      </c>
      <c r="C376" s="136" t="s">
        <v>143</v>
      </c>
      <c r="D376" s="136" t="s">
        <v>144</v>
      </c>
      <c r="E376" s="136" t="s">
        <v>145</v>
      </c>
      <c r="F376" s="136" t="s">
        <v>146</v>
      </c>
      <c r="G376" s="136" t="s">
        <v>147</v>
      </c>
      <c r="H376" s="136" t="s">
        <v>148</v>
      </c>
      <c r="I376" s="136" t="s">
        <v>149</v>
      </c>
      <c r="J376" s="136" t="s">
        <v>150</v>
      </c>
      <c r="K376" s="136" t="s">
        <v>151</v>
      </c>
      <c r="L376" s="136" t="s">
        <v>152</v>
      </c>
      <c r="M376" s="137" t="s">
        <v>153</v>
      </c>
      <c r="O376" s="138"/>
      <c r="P376" s="136" t="s">
        <v>154</v>
      </c>
      <c r="Q376" s="136" t="s">
        <v>155</v>
      </c>
      <c r="R376" s="136" t="s">
        <v>156</v>
      </c>
      <c r="S376" s="137" t="s">
        <v>157</v>
      </c>
      <c r="T376" s="126"/>
      <c r="U376" s="138"/>
      <c r="V376" s="136" t="s">
        <v>158</v>
      </c>
      <c r="W376" s="137" t="s">
        <v>159</v>
      </c>
      <c r="X376" s="126"/>
      <c r="Y376" s="138"/>
      <c r="Z376" s="184" t="s">
        <v>160</v>
      </c>
      <c r="AB376" s="3"/>
      <c r="AC376" s="3"/>
      <c r="AD376" s="3"/>
      <c r="AE376" s="3"/>
      <c r="AF376" s="3"/>
    </row>
    <row r="377" spans="1:32" ht="13.5" thickBot="1">
      <c r="A377" s="142" t="s">
        <v>161</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161</v>
      </c>
      <c r="P377" s="185">
        <f t="shared" ref="P377:S383" si="166">(P177/1000)/1.02</f>
        <v>12.960013841024308</v>
      </c>
      <c r="Q377" s="186">
        <f t="shared" si="166"/>
        <v>13.839504405488171</v>
      </c>
      <c r="R377" s="186">
        <f t="shared" si="166"/>
        <v>14.444668506769338</v>
      </c>
      <c r="S377" s="186">
        <f t="shared" si="166"/>
        <v>17.438844368861972</v>
      </c>
      <c r="T377" s="126"/>
      <c r="U377" s="151" t="s">
        <v>161</v>
      </c>
      <c r="V377" s="185">
        <f t="shared" ref="V377:W383" si="167">(V177/1000)/1.02</f>
        <v>13.416706193658031</v>
      </c>
      <c r="W377" s="185">
        <f t="shared" si="167"/>
        <v>16.06536763794292</v>
      </c>
      <c r="X377" s="126"/>
      <c r="Y377" s="151" t="s">
        <v>161</v>
      </c>
      <c r="Z377" s="188">
        <f t="shared" ref="Z377:Z383" si="168">(Z177/1000)/1.02</f>
        <v>14.7395566214709</v>
      </c>
      <c r="AB377" s="3"/>
      <c r="AC377" s="3"/>
      <c r="AD377" s="3"/>
      <c r="AE377" s="3"/>
      <c r="AF377" s="3"/>
    </row>
    <row r="378" spans="1:32" ht="13.5" thickBot="1">
      <c r="A378" s="176" t="s">
        <v>166</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166</v>
      </c>
      <c r="P378" s="185">
        <f t="shared" si="166"/>
        <v>12.598997686715141</v>
      </c>
      <c r="Q378" s="186">
        <f t="shared" si="166"/>
        <v>13.428149119540185</v>
      </c>
      <c r="R378" s="186">
        <f t="shared" si="166"/>
        <v>14.608643189906793</v>
      </c>
      <c r="S378" s="186">
        <f t="shared" si="166"/>
        <v>18.034337451345628</v>
      </c>
      <c r="T378" s="126"/>
      <c r="U378" s="193" t="s">
        <v>166</v>
      </c>
      <c r="V378" s="185">
        <f t="shared" si="167"/>
        <v>13.048352529105642</v>
      </c>
      <c r="W378" s="185">
        <f t="shared" si="167"/>
        <v>16.903754083612434</v>
      </c>
      <c r="X378" s="126"/>
      <c r="Y378" s="193" t="s">
        <v>166</v>
      </c>
      <c r="Z378" s="188">
        <f t="shared" si="168"/>
        <v>15.625963854118739</v>
      </c>
      <c r="AB378" s="3"/>
      <c r="AC378" s="3"/>
      <c r="AD378" s="3"/>
      <c r="AE378" s="3"/>
      <c r="AF378" s="3"/>
    </row>
    <row r="379" spans="1:32" ht="13.5" thickBot="1">
      <c r="A379" s="180" t="s">
        <v>162</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162</v>
      </c>
      <c r="P379" s="185">
        <f t="shared" si="166"/>
        <v>13.928775321743132</v>
      </c>
      <c r="Q379" s="186">
        <f t="shared" si="166"/>
        <v>14.669232549179984</v>
      </c>
      <c r="R379" s="186">
        <f t="shared" si="166"/>
        <v>15.62885933091167</v>
      </c>
      <c r="S379" s="186">
        <f t="shared" si="166"/>
        <v>19.063122579697978</v>
      </c>
      <c r="T379" s="126"/>
      <c r="U379" s="200" t="s">
        <v>162</v>
      </c>
      <c r="V379" s="185">
        <f t="shared" si="167"/>
        <v>14.321631013504327</v>
      </c>
      <c r="W379" s="185">
        <f t="shared" si="167"/>
        <v>17.417972549995536</v>
      </c>
      <c r="X379" s="126"/>
      <c r="Y379" s="200" t="s">
        <v>162</v>
      </c>
      <c r="Z379" s="188">
        <f t="shared" si="168"/>
        <v>15.82918894089404</v>
      </c>
      <c r="AB379" s="3"/>
      <c r="AC379" s="3"/>
      <c r="AD379" s="3"/>
      <c r="AE379" s="3"/>
      <c r="AF379" s="3"/>
    </row>
    <row r="380" spans="1:32" ht="13.5" thickBot="1">
      <c r="A380" s="180" t="s">
        <v>163</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163</v>
      </c>
      <c r="P380" s="185">
        <f t="shared" si="166"/>
        <v>13.879814743293036</v>
      </c>
      <c r="Q380" s="186">
        <f t="shared" si="166"/>
        <v>14.64090185547041</v>
      </c>
      <c r="R380" s="186">
        <f t="shared" si="166"/>
        <v>15.568096777841767</v>
      </c>
      <c r="S380" s="186">
        <f t="shared" si="166"/>
        <v>18.938763473466366</v>
      </c>
      <c r="T380" s="126"/>
      <c r="U380" s="200" t="s">
        <v>163</v>
      </c>
      <c r="V380" s="185">
        <f t="shared" si="167"/>
        <v>14.289968488002147</v>
      </c>
      <c r="W380" s="185">
        <f t="shared" si="167"/>
        <v>17.209455022551435</v>
      </c>
      <c r="X380" s="126"/>
      <c r="Y380" s="200" t="s">
        <v>163</v>
      </c>
      <c r="Z380" s="188">
        <f t="shared" si="168"/>
        <v>15.511806903834625</v>
      </c>
      <c r="AB380" s="3"/>
      <c r="AC380" s="3"/>
      <c r="AD380" s="3"/>
      <c r="AE380" s="3"/>
      <c r="AF380" s="3"/>
    </row>
    <row r="381" spans="1:32" ht="13.5" thickBot="1">
      <c r="A381" s="180" t="s">
        <v>164</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164</v>
      </c>
      <c r="P381" s="185">
        <f t="shared" si="166"/>
        <v>0</v>
      </c>
      <c r="Q381" s="186">
        <f t="shared" si="166"/>
        <v>0</v>
      </c>
      <c r="R381" s="186">
        <f t="shared" si="166"/>
        <v>0</v>
      </c>
      <c r="S381" s="186">
        <f t="shared" si="166"/>
        <v>0</v>
      </c>
      <c r="T381" s="126"/>
      <c r="U381" s="200" t="s">
        <v>164</v>
      </c>
      <c r="V381" s="185">
        <f t="shared" si="167"/>
        <v>0</v>
      </c>
      <c r="W381" s="185">
        <f t="shared" si="167"/>
        <v>0</v>
      </c>
      <c r="X381" s="126"/>
      <c r="Y381" s="200" t="s">
        <v>164</v>
      </c>
      <c r="Z381" s="188">
        <f t="shared" si="168"/>
        <v>17.284556188923684</v>
      </c>
      <c r="AB381" s="3"/>
      <c r="AC381" s="3"/>
      <c r="AD381" s="3"/>
      <c r="AE381" s="3"/>
      <c r="AF381" s="3"/>
    </row>
    <row r="382" spans="1:32" ht="13.5" thickBot="1">
      <c r="A382" s="180" t="s">
        <v>69</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69</v>
      </c>
      <c r="P382" s="185">
        <f t="shared" si="166"/>
        <v>10.893801312630629</v>
      </c>
      <c r="Q382" s="186">
        <f t="shared" si="166"/>
        <v>11.8243409309244</v>
      </c>
      <c r="R382" s="186">
        <f t="shared" si="166"/>
        <v>12.217704544211335</v>
      </c>
      <c r="S382" s="186">
        <f t="shared" si="166"/>
        <v>14.957620346853252</v>
      </c>
      <c r="T382" s="126"/>
      <c r="U382" s="200" t="s">
        <v>69</v>
      </c>
      <c r="V382" s="185">
        <f t="shared" si="167"/>
        <v>11.344718942962954</v>
      </c>
      <c r="W382" s="185">
        <f t="shared" si="167"/>
        <v>13.788327279241972</v>
      </c>
      <c r="X382" s="126"/>
      <c r="Y382" s="200" t="s">
        <v>69</v>
      </c>
      <c r="Z382" s="188">
        <f t="shared" si="168"/>
        <v>12.678667713091802</v>
      </c>
      <c r="AB382" s="3"/>
      <c r="AC382" s="3"/>
      <c r="AD382" s="3"/>
      <c r="AE382" s="3"/>
      <c r="AF382" s="3"/>
    </row>
    <row r="383" spans="1:32" ht="13.5" thickBot="1">
      <c r="A383" s="182" t="s">
        <v>165</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165</v>
      </c>
      <c r="P383" s="185">
        <f t="shared" si="166"/>
        <v>13.44382751947218</v>
      </c>
      <c r="Q383" s="186">
        <f t="shared" si="166"/>
        <v>14.097809674306372</v>
      </c>
      <c r="R383" s="186">
        <f t="shared" si="166"/>
        <v>14.789778380207434</v>
      </c>
      <c r="S383" s="186">
        <f t="shared" si="166"/>
        <v>18.096732018624756</v>
      </c>
      <c r="T383" s="126"/>
      <c r="U383" s="207" t="s">
        <v>165</v>
      </c>
      <c r="V383" s="185">
        <f t="shared" si="167"/>
        <v>13.790920834493109</v>
      </c>
      <c r="W383" s="185">
        <f t="shared" si="167"/>
        <v>16.560360379547554</v>
      </c>
      <c r="X383" s="126"/>
      <c r="Y383" s="207" t="s">
        <v>165</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169</v>
      </c>
      <c r="O385" s="131">
        <v>2022</v>
      </c>
      <c r="P385" s="133" t="s">
        <v>139</v>
      </c>
      <c r="Q385" s="133"/>
      <c r="R385" s="133"/>
      <c r="S385" s="133"/>
      <c r="T385" s="126"/>
      <c r="U385" s="131">
        <v>2022</v>
      </c>
      <c r="V385" s="133" t="s">
        <v>140</v>
      </c>
      <c r="W385" s="133"/>
      <c r="X385" s="126"/>
      <c r="Y385" s="131">
        <v>2022</v>
      </c>
      <c r="Z385" s="126"/>
      <c r="AB385" s="3"/>
      <c r="AC385" s="3"/>
      <c r="AD385" s="3"/>
      <c r="AE385" s="3"/>
      <c r="AF385" s="3"/>
    </row>
    <row r="386" spans="1:32" ht="14.25" thickBot="1">
      <c r="A386" s="135"/>
      <c r="B386" s="136" t="s">
        <v>142</v>
      </c>
      <c r="C386" s="136" t="s">
        <v>143</v>
      </c>
      <c r="D386" s="136" t="s">
        <v>144</v>
      </c>
      <c r="E386" s="136" t="s">
        <v>145</v>
      </c>
      <c r="F386" s="136" t="s">
        <v>146</v>
      </c>
      <c r="G386" s="136" t="s">
        <v>147</v>
      </c>
      <c r="H386" s="136" t="s">
        <v>148</v>
      </c>
      <c r="I386" s="136" t="s">
        <v>149</v>
      </c>
      <c r="J386" s="136" t="s">
        <v>150</v>
      </c>
      <c r="K386" s="136" t="s">
        <v>151</v>
      </c>
      <c r="L386" s="136" t="s">
        <v>152</v>
      </c>
      <c r="M386" s="137" t="s">
        <v>153</v>
      </c>
      <c r="O386" s="138"/>
      <c r="P386" s="136" t="s">
        <v>154</v>
      </c>
      <c r="Q386" s="136" t="s">
        <v>155</v>
      </c>
      <c r="R386" s="136" t="s">
        <v>156</v>
      </c>
      <c r="S386" s="137" t="s">
        <v>157</v>
      </c>
      <c r="T386" s="126"/>
      <c r="U386" s="138"/>
      <c r="V386" s="136" t="s">
        <v>158</v>
      </c>
      <c r="W386" s="137" t="s">
        <v>159</v>
      </c>
      <c r="X386" s="126"/>
      <c r="Y386" s="138"/>
      <c r="Z386" s="184" t="s">
        <v>160</v>
      </c>
      <c r="AB386" s="3"/>
      <c r="AC386" s="3"/>
      <c r="AD386" s="3"/>
      <c r="AE386" s="3"/>
      <c r="AF386" s="3"/>
    </row>
    <row r="387" spans="1:32" ht="13.5" thickBot="1">
      <c r="A387" s="142" t="s">
        <v>161</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161</v>
      </c>
      <c r="P387" s="185">
        <f t="shared" ref="P387:S393" si="173">(P187/1000)/1.02</f>
        <v>19.180822121218831</v>
      </c>
      <c r="Q387" s="186">
        <f t="shared" si="173"/>
        <v>21.746458906698994</v>
      </c>
      <c r="R387" s="186">
        <f t="shared" si="173"/>
        <v>21.147372832018149</v>
      </c>
      <c r="S387" s="186">
        <f t="shared" si="173"/>
        <v>20.964579760492743</v>
      </c>
      <c r="T387" s="126"/>
      <c r="U387" s="151" t="s">
        <v>161</v>
      </c>
      <c r="V387" s="185">
        <f t="shared" ref="V387:W393" si="174">(V187/1000)/1.02</f>
        <v>20.442196477921286</v>
      </c>
      <c r="W387" s="185">
        <f t="shared" si="174"/>
        <v>21.054956729390796</v>
      </c>
      <c r="X387" s="126"/>
      <c r="Y387" s="151" t="s">
        <v>161</v>
      </c>
      <c r="Z387" s="188">
        <f t="shared" ref="Z387:Z393" si="175">(Z187/1000)/1.02</f>
        <v>20.732297154797592</v>
      </c>
      <c r="AB387" s="3"/>
      <c r="AC387" s="3"/>
      <c r="AD387" s="3"/>
      <c r="AE387" s="3"/>
      <c r="AF387" s="3"/>
    </row>
    <row r="388" spans="1:32" ht="13.5" thickBot="1">
      <c r="A388" s="176" t="s">
        <v>166</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166</v>
      </c>
      <c r="P388" s="185">
        <f t="shared" si="173"/>
        <v>19.792482556323048</v>
      </c>
      <c r="Q388" s="186">
        <f t="shared" si="173"/>
        <v>21.507448772503093</v>
      </c>
      <c r="R388" s="186">
        <f t="shared" si="173"/>
        <v>20.754324313026736</v>
      </c>
      <c r="S388" s="186">
        <f t="shared" si="173"/>
        <v>20.860463819388553</v>
      </c>
      <c r="T388" s="126"/>
      <c r="U388" s="193" t="s">
        <v>166</v>
      </c>
      <c r="V388" s="185">
        <f t="shared" si="174"/>
        <v>20.640995991864074</v>
      </c>
      <c r="W388" s="185">
        <f t="shared" si="174"/>
        <v>20.809182420945252</v>
      </c>
      <c r="X388" s="126"/>
      <c r="Y388" s="193" t="s">
        <v>166</v>
      </c>
      <c r="Z388" s="188">
        <f t="shared" si="175"/>
        <v>20.717470874699291</v>
      </c>
      <c r="AB388" s="3"/>
      <c r="AC388" s="3"/>
      <c r="AD388" s="3"/>
      <c r="AE388" s="3"/>
      <c r="AF388" s="3"/>
    </row>
    <row r="389" spans="1:32" ht="13.5" thickBot="1">
      <c r="A389" s="180" t="s">
        <v>162</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162</v>
      </c>
      <c r="P389" s="185">
        <f t="shared" si="173"/>
        <v>20.348662516255178</v>
      </c>
      <c r="Q389" s="186">
        <f t="shared" si="173"/>
        <v>22.543176304725666</v>
      </c>
      <c r="R389" s="186">
        <f t="shared" si="173"/>
        <v>22.024300503676091</v>
      </c>
      <c r="S389" s="186">
        <f t="shared" si="173"/>
        <v>22.056495289862955</v>
      </c>
      <c r="T389" s="126"/>
      <c r="U389" s="200" t="s">
        <v>162</v>
      </c>
      <c r="V389" s="185">
        <f t="shared" si="174"/>
        <v>21.419344979623492</v>
      </c>
      <c r="W389" s="185">
        <f t="shared" si="174"/>
        <v>22.040288321197131</v>
      </c>
      <c r="X389" s="126"/>
      <c r="Y389" s="200" t="s">
        <v>162</v>
      </c>
      <c r="Z389" s="188">
        <f t="shared" si="175"/>
        <v>21.696565146519635</v>
      </c>
      <c r="AB389" s="3"/>
      <c r="AC389" s="3"/>
      <c r="AD389" s="3"/>
      <c r="AE389" s="3"/>
      <c r="AF389" s="3"/>
    </row>
    <row r="390" spans="1:32" ht="13.5" thickBot="1">
      <c r="A390" s="180" t="s">
        <v>163</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163</v>
      </c>
      <c r="P390" s="185">
        <f t="shared" si="173"/>
        <v>20.146092040553047</v>
      </c>
      <c r="Q390" s="186">
        <f t="shared" si="173"/>
        <v>22.436049064904971</v>
      </c>
      <c r="R390" s="186">
        <f t="shared" si="173"/>
        <v>21.949846513649565</v>
      </c>
      <c r="S390" s="186">
        <f t="shared" si="173"/>
        <v>21.920768113655051</v>
      </c>
      <c r="T390" s="126"/>
      <c r="U390" s="200" t="s">
        <v>163</v>
      </c>
      <c r="V390" s="185">
        <f t="shared" si="174"/>
        <v>21.266351942793815</v>
      </c>
      <c r="W390" s="185">
        <f t="shared" si="174"/>
        <v>21.934822486630438</v>
      </c>
      <c r="X390" s="126"/>
      <c r="Y390" s="200" t="s">
        <v>163</v>
      </c>
      <c r="Z390" s="188">
        <f t="shared" si="175"/>
        <v>21.579532932551359</v>
      </c>
      <c r="AB390" s="3"/>
      <c r="AC390" s="3"/>
      <c r="AD390" s="3"/>
      <c r="AE390" s="3"/>
      <c r="AF390" s="3"/>
    </row>
    <row r="391" spans="1:32" ht="13.5" thickBot="1">
      <c r="A391" s="180" t="s">
        <v>164</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164</v>
      </c>
      <c r="P391" s="185">
        <f t="shared" si="173"/>
        <v>20.363359493797521</v>
      </c>
      <c r="Q391" s="186">
        <f t="shared" si="173"/>
        <v>22.405880495912559</v>
      </c>
      <c r="R391" s="186">
        <f t="shared" si="173"/>
        <v>21.839144175656717</v>
      </c>
      <c r="S391" s="186">
        <f t="shared" si="173"/>
        <v>22.556317852586378</v>
      </c>
      <c r="T391" s="126"/>
      <c r="U391" s="200" t="s">
        <v>164</v>
      </c>
      <c r="V391" s="185">
        <f t="shared" si="174"/>
        <v>21.356339964594724</v>
      </c>
      <c r="W391" s="185">
        <f t="shared" si="174"/>
        <v>22.277252677267928</v>
      </c>
      <c r="X391" s="126"/>
      <c r="Y391" s="200" t="s">
        <v>164</v>
      </c>
      <c r="Z391" s="188">
        <f t="shared" si="175"/>
        <v>21.898345491570858</v>
      </c>
      <c r="AB391" s="3"/>
      <c r="AC391" s="3"/>
      <c r="AD391" s="3"/>
      <c r="AE391" s="3"/>
      <c r="AF391" s="3"/>
    </row>
    <row r="392" spans="1:32" ht="13.5" thickBot="1">
      <c r="A392" s="180" t="s">
        <v>69</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69</v>
      </c>
      <c r="P392" s="185">
        <f t="shared" si="173"/>
        <v>17.088462208006245</v>
      </c>
      <c r="Q392" s="186">
        <f t="shared" si="173"/>
        <v>20.153013462009724</v>
      </c>
      <c r="R392" s="186">
        <f t="shared" si="173"/>
        <v>19.454622692944774</v>
      </c>
      <c r="S392" s="186">
        <f t="shared" si="173"/>
        <v>18.909466581093529</v>
      </c>
      <c r="T392" s="126"/>
      <c r="U392" s="200" t="s">
        <v>69</v>
      </c>
      <c r="V392" s="185">
        <f t="shared" si="174"/>
        <v>18.548977725673332</v>
      </c>
      <c r="W392" s="185">
        <f t="shared" si="174"/>
        <v>19.174466034096085</v>
      </c>
      <c r="X392" s="126"/>
      <c r="Y392" s="200" t="s">
        <v>69</v>
      </c>
      <c r="Z392" s="188">
        <f t="shared" si="175"/>
        <v>18.867121756771375</v>
      </c>
      <c r="AB392" s="3"/>
      <c r="AC392" s="3"/>
      <c r="AD392" s="3"/>
      <c r="AE392" s="3"/>
      <c r="AF392" s="3"/>
    </row>
    <row r="393" spans="1:32" ht="13.5" thickBot="1">
      <c r="A393" s="182" t="s">
        <v>165</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165</v>
      </c>
      <c r="P393" s="185">
        <f t="shared" si="173"/>
        <v>19.538640017443665</v>
      </c>
      <c r="Q393" s="186">
        <f t="shared" si="173"/>
        <v>22.077846861170972</v>
      </c>
      <c r="R393" s="186">
        <f t="shared" si="173"/>
        <v>21.958567097554941</v>
      </c>
      <c r="S393" s="186">
        <f t="shared" si="173"/>
        <v>22.074350350231551</v>
      </c>
      <c r="T393" s="126"/>
      <c r="U393" s="207" t="s">
        <v>165</v>
      </c>
      <c r="V393" s="185">
        <f t="shared" si="174"/>
        <v>20.860472860536962</v>
      </c>
      <c r="W393" s="185">
        <f t="shared" si="174"/>
        <v>22.016771542205657</v>
      </c>
      <c r="X393" s="126"/>
      <c r="Y393" s="207" t="s">
        <v>165</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169</v>
      </c>
      <c r="O395" s="131">
        <v>2023</v>
      </c>
      <c r="P395" s="133" t="s">
        <v>139</v>
      </c>
      <c r="Q395" s="133"/>
      <c r="R395" s="133"/>
      <c r="S395" s="133"/>
      <c r="T395" s="126"/>
      <c r="U395" s="131">
        <v>2023</v>
      </c>
      <c r="V395" s="133" t="s">
        <v>140</v>
      </c>
      <c r="W395" s="133"/>
      <c r="X395" s="126"/>
      <c r="Y395" s="131">
        <v>2023</v>
      </c>
      <c r="Z395" s="126"/>
      <c r="AB395" s="3"/>
      <c r="AC395" s="3"/>
      <c r="AD395" s="3"/>
      <c r="AE395" s="3"/>
      <c r="AF395" s="3"/>
    </row>
    <row r="396" spans="1:32" ht="14.25" thickBot="1">
      <c r="A396" s="135"/>
      <c r="B396" s="136" t="s">
        <v>142</v>
      </c>
      <c r="C396" s="136" t="s">
        <v>143</v>
      </c>
      <c r="D396" s="136" t="s">
        <v>144</v>
      </c>
      <c r="E396" s="136" t="s">
        <v>145</v>
      </c>
      <c r="F396" s="136" t="s">
        <v>146</v>
      </c>
      <c r="G396" s="136" t="s">
        <v>147</v>
      </c>
      <c r="H396" s="136" t="s">
        <v>148</v>
      </c>
      <c r="I396" s="136" t="s">
        <v>149</v>
      </c>
      <c r="J396" s="136" t="s">
        <v>150</v>
      </c>
      <c r="K396" s="136" t="s">
        <v>151</v>
      </c>
      <c r="L396" s="136" t="s">
        <v>152</v>
      </c>
      <c r="M396" s="137" t="s">
        <v>153</v>
      </c>
      <c r="O396" s="138"/>
      <c r="P396" s="136" t="s">
        <v>154</v>
      </c>
      <c r="Q396" s="136" t="s">
        <v>155</v>
      </c>
      <c r="R396" s="136" t="s">
        <v>156</v>
      </c>
      <c r="S396" s="137" t="s">
        <v>157</v>
      </c>
      <c r="T396" s="126"/>
      <c r="U396" s="138"/>
      <c r="V396" s="136" t="s">
        <v>158</v>
      </c>
      <c r="W396" s="137" t="s">
        <v>159</v>
      </c>
      <c r="X396" s="126"/>
      <c r="Y396" s="138"/>
      <c r="Z396" s="184" t="s">
        <v>160</v>
      </c>
      <c r="AB396" s="3"/>
      <c r="AC396" s="3"/>
      <c r="AD396" s="3"/>
      <c r="AE396" s="3"/>
      <c r="AF396" s="3"/>
    </row>
    <row r="397" spans="1:32" ht="13.5" thickBot="1">
      <c r="A397" s="142" t="s">
        <v>161</v>
      </c>
      <c r="B397" s="185">
        <f>(B197/1000)/1.02</f>
        <v>20.699240880469233</v>
      </c>
      <c r="C397" s="186">
        <f>(C197/1000)/1.02</f>
        <v>20.71864964374755</v>
      </c>
      <c r="D397" s="186">
        <f>(D197/1000)/1.02</f>
        <v>0</v>
      </c>
      <c r="E397" s="186">
        <f t="shared" ref="E397:L403" si="178">E197/1000/1.02</f>
        <v>0</v>
      </c>
      <c r="F397" s="186">
        <f t="shared" si="178"/>
        <v>0</v>
      </c>
      <c r="G397" s="186">
        <f t="shared" si="178"/>
        <v>0</v>
      </c>
      <c r="H397" s="186">
        <f t="shared" si="178"/>
        <v>0</v>
      </c>
      <c r="I397" s="186">
        <f t="shared" si="178"/>
        <v>0</v>
      </c>
      <c r="J397" s="186">
        <f t="shared" si="178"/>
        <v>0</v>
      </c>
      <c r="K397" s="186">
        <f t="shared" si="178"/>
        <v>0</v>
      </c>
      <c r="L397" s="186">
        <f t="shared" si="178"/>
        <v>0</v>
      </c>
      <c r="M397" s="187">
        <f t="shared" ref="M397:M403" si="179">(M197/1000)/1.02</f>
        <v>0</v>
      </c>
      <c r="O397" s="151" t="s">
        <v>161</v>
      </c>
      <c r="P397" s="185">
        <f t="shared" ref="P397:S403" si="180">(P197/1000)/1.02</f>
        <v>0</v>
      </c>
      <c r="Q397" s="186">
        <f t="shared" si="180"/>
        <v>0</v>
      </c>
      <c r="R397" s="186">
        <f t="shared" si="180"/>
        <v>0</v>
      </c>
      <c r="S397" s="186">
        <f t="shared" si="180"/>
        <v>0</v>
      </c>
      <c r="T397" s="126"/>
      <c r="U397" s="151" t="s">
        <v>161</v>
      </c>
      <c r="V397" s="185">
        <f t="shared" ref="V397:W403" si="181">(V197/1000)/1.02</f>
        <v>0</v>
      </c>
      <c r="W397" s="185">
        <f t="shared" si="181"/>
        <v>0</v>
      </c>
      <c r="X397" s="126"/>
      <c r="Y397" s="151" t="s">
        <v>161</v>
      </c>
      <c r="Z397" s="188">
        <f t="shared" ref="Z397:Z403" si="182">(Z197/1000)/1.02</f>
        <v>0</v>
      </c>
      <c r="AB397" s="3"/>
      <c r="AC397" s="3"/>
      <c r="AD397" s="3"/>
      <c r="AE397" s="3"/>
      <c r="AF397" s="3"/>
    </row>
    <row r="398" spans="1:32" ht="13.5" thickBot="1">
      <c r="A398" s="176" t="s">
        <v>166</v>
      </c>
      <c r="B398" s="185">
        <f t="shared" ref="B398:C403" si="183">(B198/1000)/1.02</f>
        <v>21.259631343497247</v>
      </c>
      <c r="C398" s="186">
        <f t="shared" si="183"/>
        <v>20.084170919375026</v>
      </c>
      <c r="D398" s="186">
        <f t="shared" ref="D398:D403" si="184">D198/1000/1.02</f>
        <v>0</v>
      </c>
      <c r="E398" s="186">
        <f t="shared" si="178"/>
        <v>0</v>
      </c>
      <c r="F398" s="186">
        <f t="shared" si="178"/>
        <v>0</v>
      </c>
      <c r="G398" s="186">
        <f t="shared" si="178"/>
        <v>0</v>
      </c>
      <c r="H398" s="186">
        <f t="shared" si="178"/>
        <v>0</v>
      </c>
      <c r="I398" s="186">
        <f t="shared" si="178"/>
        <v>0</v>
      </c>
      <c r="J398" s="186">
        <f t="shared" si="178"/>
        <v>0</v>
      </c>
      <c r="K398" s="186">
        <f t="shared" si="178"/>
        <v>0</v>
      </c>
      <c r="L398" s="186">
        <f t="shared" si="178"/>
        <v>0</v>
      </c>
      <c r="M398" s="187">
        <f t="shared" si="179"/>
        <v>0</v>
      </c>
      <c r="O398" s="192" t="s">
        <v>166</v>
      </c>
      <c r="P398" s="185">
        <f t="shared" si="180"/>
        <v>0</v>
      </c>
      <c r="Q398" s="186">
        <f t="shared" si="180"/>
        <v>0</v>
      </c>
      <c r="R398" s="186">
        <f t="shared" si="180"/>
        <v>0</v>
      </c>
      <c r="S398" s="186">
        <f t="shared" si="180"/>
        <v>0</v>
      </c>
      <c r="T398" s="126"/>
      <c r="U398" s="193" t="s">
        <v>166</v>
      </c>
      <c r="V398" s="185">
        <f t="shared" si="181"/>
        <v>0</v>
      </c>
      <c r="W398" s="185">
        <f t="shared" si="181"/>
        <v>0</v>
      </c>
      <c r="X398" s="126"/>
      <c r="Y398" s="193" t="s">
        <v>166</v>
      </c>
      <c r="Z398" s="188">
        <f t="shared" si="182"/>
        <v>0</v>
      </c>
      <c r="AB398" s="3"/>
      <c r="AC398" s="3"/>
      <c r="AD398" s="3"/>
      <c r="AE398" s="3"/>
      <c r="AF398" s="3"/>
    </row>
    <row r="399" spans="1:32" ht="13.5" thickBot="1">
      <c r="A399" s="180" t="s">
        <v>162</v>
      </c>
      <c r="B399" s="185">
        <f t="shared" si="183"/>
        <v>21.827918462606373</v>
      </c>
      <c r="C399" s="186">
        <f t="shared" si="183"/>
        <v>21.874714986666966</v>
      </c>
      <c r="D399" s="186">
        <f t="shared" si="184"/>
        <v>0</v>
      </c>
      <c r="E399" s="186">
        <f t="shared" si="178"/>
        <v>0</v>
      </c>
      <c r="F399" s="186">
        <f t="shared" si="178"/>
        <v>0</v>
      </c>
      <c r="G399" s="186">
        <f t="shared" si="178"/>
        <v>0</v>
      </c>
      <c r="H399" s="186">
        <f t="shared" si="178"/>
        <v>0</v>
      </c>
      <c r="I399" s="186">
        <f t="shared" si="178"/>
        <v>0</v>
      </c>
      <c r="J399" s="186">
        <f t="shared" si="178"/>
        <v>0</v>
      </c>
      <c r="K399" s="186">
        <f t="shared" si="178"/>
        <v>0</v>
      </c>
      <c r="L399" s="186">
        <f t="shared" si="178"/>
        <v>0</v>
      </c>
      <c r="M399" s="187">
        <f t="shared" si="179"/>
        <v>0</v>
      </c>
      <c r="O399" s="199" t="s">
        <v>162</v>
      </c>
      <c r="P399" s="185">
        <f t="shared" si="180"/>
        <v>0</v>
      </c>
      <c r="Q399" s="186">
        <f t="shared" si="180"/>
        <v>0</v>
      </c>
      <c r="R399" s="186">
        <f t="shared" si="180"/>
        <v>0</v>
      </c>
      <c r="S399" s="186">
        <f t="shared" si="180"/>
        <v>0</v>
      </c>
      <c r="T399" s="126"/>
      <c r="U399" s="200" t="s">
        <v>162</v>
      </c>
      <c r="V399" s="185">
        <f t="shared" si="181"/>
        <v>0</v>
      </c>
      <c r="W399" s="185">
        <f t="shared" si="181"/>
        <v>0</v>
      </c>
      <c r="X399" s="126"/>
      <c r="Y399" s="200" t="s">
        <v>162</v>
      </c>
      <c r="Z399" s="188">
        <f t="shared" si="182"/>
        <v>0</v>
      </c>
      <c r="AB399" s="3"/>
      <c r="AC399" s="3"/>
      <c r="AD399" s="3"/>
      <c r="AE399" s="3"/>
      <c r="AF399" s="3"/>
    </row>
    <row r="400" spans="1:32" ht="13.5" thickBot="1">
      <c r="A400" s="180" t="s">
        <v>163</v>
      </c>
      <c r="B400" s="185">
        <f t="shared" si="183"/>
        <v>21.640988904917524</v>
      </c>
      <c r="C400" s="186">
        <f t="shared" si="183"/>
        <v>21.529536156147028</v>
      </c>
      <c r="D400" s="186">
        <f t="shared" si="184"/>
        <v>0</v>
      </c>
      <c r="E400" s="186">
        <f t="shared" si="178"/>
        <v>0</v>
      </c>
      <c r="F400" s="186">
        <f t="shared" si="178"/>
        <v>0</v>
      </c>
      <c r="G400" s="186">
        <f t="shared" si="178"/>
        <v>0</v>
      </c>
      <c r="H400" s="186">
        <f t="shared" si="178"/>
        <v>0</v>
      </c>
      <c r="I400" s="186">
        <f t="shared" si="178"/>
        <v>0</v>
      </c>
      <c r="J400" s="186">
        <f t="shared" si="178"/>
        <v>0</v>
      </c>
      <c r="K400" s="186">
        <f t="shared" si="178"/>
        <v>0</v>
      </c>
      <c r="L400" s="186">
        <f t="shared" si="178"/>
        <v>0</v>
      </c>
      <c r="M400" s="187">
        <f t="shared" si="179"/>
        <v>0</v>
      </c>
      <c r="O400" s="199" t="s">
        <v>163</v>
      </c>
      <c r="P400" s="185">
        <f t="shared" si="180"/>
        <v>0</v>
      </c>
      <c r="Q400" s="186">
        <f t="shared" si="180"/>
        <v>0</v>
      </c>
      <c r="R400" s="186">
        <f t="shared" si="180"/>
        <v>0</v>
      </c>
      <c r="S400" s="186">
        <f t="shared" si="180"/>
        <v>0</v>
      </c>
      <c r="T400" s="126"/>
      <c r="U400" s="200" t="s">
        <v>163</v>
      </c>
      <c r="V400" s="185">
        <f t="shared" si="181"/>
        <v>0</v>
      </c>
      <c r="W400" s="185">
        <f t="shared" si="181"/>
        <v>0</v>
      </c>
      <c r="X400" s="126"/>
      <c r="Y400" s="200" t="s">
        <v>163</v>
      </c>
      <c r="Z400" s="188">
        <f t="shared" si="182"/>
        <v>0</v>
      </c>
      <c r="AB400" s="3"/>
      <c r="AC400" s="3"/>
      <c r="AD400" s="3"/>
      <c r="AE400" s="3"/>
      <c r="AF400" s="3"/>
    </row>
    <row r="401" spans="1:32" ht="13.5" thickBot="1">
      <c r="A401" s="180" t="s">
        <v>164</v>
      </c>
      <c r="B401" s="185">
        <f t="shared" si="183"/>
        <v>22.141677157858442</v>
      </c>
      <c r="C401" s="186">
        <f t="shared" si="183"/>
        <v>21.664043814779916</v>
      </c>
      <c r="D401" s="186">
        <f t="shared" si="184"/>
        <v>0</v>
      </c>
      <c r="E401" s="186">
        <f t="shared" si="178"/>
        <v>0</v>
      </c>
      <c r="F401" s="186">
        <f t="shared" si="178"/>
        <v>0</v>
      </c>
      <c r="G401" s="186">
        <f t="shared" si="178"/>
        <v>0</v>
      </c>
      <c r="H401" s="186">
        <f t="shared" si="178"/>
        <v>0</v>
      </c>
      <c r="I401" s="186">
        <f t="shared" si="178"/>
        <v>0</v>
      </c>
      <c r="J401" s="186">
        <f t="shared" si="178"/>
        <v>0</v>
      </c>
      <c r="K401" s="186">
        <f t="shared" si="178"/>
        <v>0</v>
      </c>
      <c r="L401" s="186">
        <f t="shared" si="178"/>
        <v>0</v>
      </c>
      <c r="M401" s="187">
        <f t="shared" si="179"/>
        <v>0</v>
      </c>
      <c r="O401" s="199" t="s">
        <v>164</v>
      </c>
      <c r="P401" s="185">
        <f t="shared" si="180"/>
        <v>0</v>
      </c>
      <c r="Q401" s="186">
        <f t="shared" si="180"/>
        <v>0</v>
      </c>
      <c r="R401" s="186">
        <f t="shared" si="180"/>
        <v>0</v>
      </c>
      <c r="S401" s="186">
        <f t="shared" si="180"/>
        <v>0</v>
      </c>
      <c r="T401" s="126"/>
      <c r="U401" s="200" t="s">
        <v>164</v>
      </c>
      <c r="V401" s="185">
        <f t="shared" si="181"/>
        <v>0</v>
      </c>
      <c r="W401" s="185">
        <f t="shared" si="181"/>
        <v>0</v>
      </c>
      <c r="X401" s="126"/>
      <c r="Y401" s="200" t="s">
        <v>164</v>
      </c>
      <c r="Z401" s="188">
        <f t="shared" si="182"/>
        <v>0</v>
      </c>
      <c r="AB401" s="3"/>
      <c r="AC401" s="3"/>
      <c r="AD401" s="3"/>
      <c r="AE401" s="3"/>
      <c r="AF401" s="3"/>
    </row>
    <row r="402" spans="1:32" ht="13.5" thickBot="1">
      <c r="A402" s="180" t="s">
        <v>69</v>
      </c>
      <c r="B402" s="185">
        <f t="shared" si="183"/>
        <v>18.003180773185836</v>
      </c>
      <c r="C402" s="186">
        <f t="shared" si="183"/>
        <v>18.06283683012882</v>
      </c>
      <c r="D402" s="186">
        <f t="shared" si="184"/>
        <v>0</v>
      </c>
      <c r="E402" s="186">
        <f t="shared" si="178"/>
        <v>0</v>
      </c>
      <c r="F402" s="186">
        <f t="shared" si="178"/>
        <v>0</v>
      </c>
      <c r="G402" s="186">
        <f t="shared" si="178"/>
        <v>0</v>
      </c>
      <c r="H402" s="186">
        <f t="shared" si="178"/>
        <v>0</v>
      </c>
      <c r="I402" s="186">
        <f t="shared" si="178"/>
        <v>0</v>
      </c>
      <c r="J402" s="186">
        <f t="shared" si="178"/>
        <v>0</v>
      </c>
      <c r="K402" s="186">
        <f t="shared" si="178"/>
        <v>0</v>
      </c>
      <c r="L402" s="186">
        <f t="shared" si="178"/>
        <v>0</v>
      </c>
      <c r="M402" s="187">
        <f t="shared" si="179"/>
        <v>0</v>
      </c>
      <c r="O402" s="199" t="s">
        <v>69</v>
      </c>
      <c r="P402" s="185">
        <f t="shared" si="180"/>
        <v>0</v>
      </c>
      <c r="Q402" s="186">
        <f t="shared" si="180"/>
        <v>0</v>
      </c>
      <c r="R402" s="186">
        <f t="shared" si="180"/>
        <v>0</v>
      </c>
      <c r="S402" s="186">
        <f t="shared" si="180"/>
        <v>0</v>
      </c>
      <c r="T402" s="126"/>
      <c r="U402" s="200" t="s">
        <v>69</v>
      </c>
      <c r="V402" s="185">
        <f t="shared" si="181"/>
        <v>0</v>
      </c>
      <c r="W402" s="185">
        <f t="shared" si="181"/>
        <v>0</v>
      </c>
      <c r="X402" s="126"/>
      <c r="Y402" s="200" t="s">
        <v>69</v>
      </c>
      <c r="Z402" s="188">
        <f t="shared" si="182"/>
        <v>0</v>
      </c>
      <c r="AB402" s="3"/>
      <c r="AC402" s="3"/>
      <c r="AD402" s="3"/>
      <c r="AE402" s="3"/>
      <c r="AF402" s="3"/>
    </row>
    <row r="403" spans="1:32" ht="13.5" thickBot="1">
      <c r="A403" s="182" t="s">
        <v>165</v>
      </c>
      <c r="B403" s="185">
        <f t="shared" si="183"/>
        <v>22.130556389674268</v>
      </c>
      <c r="C403" s="186">
        <f t="shared" si="183"/>
        <v>22.096222262014923</v>
      </c>
      <c r="D403" s="186">
        <f t="shared" si="184"/>
        <v>0</v>
      </c>
      <c r="E403" s="186">
        <f t="shared" si="178"/>
        <v>0</v>
      </c>
      <c r="F403" s="186">
        <f t="shared" si="178"/>
        <v>0</v>
      </c>
      <c r="G403" s="186">
        <f t="shared" si="178"/>
        <v>0</v>
      </c>
      <c r="H403" s="186">
        <f t="shared" si="178"/>
        <v>0</v>
      </c>
      <c r="I403" s="186">
        <f t="shared" si="178"/>
        <v>0</v>
      </c>
      <c r="J403" s="186">
        <f t="shared" si="178"/>
        <v>0</v>
      </c>
      <c r="K403" s="186">
        <f t="shared" si="178"/>
        <v>0</v>
      </c>
      <c r="L403" s="186">
        <f t="shared" si="178"/>
        <v>0</v>
      </c>
      <c r="M403" s="187">
        <f t="shared" si="179"/>
        <v>0</v>
      </c>
      <c r="O403" s="206" t="s">
        <v>165</v>
      </c>
      <c r="P403" s="185">
        <f t="shared" si="180"/>
        <v>0</v>
      </c>
      <c r="Q403" s="186">
        <f t="shared" si="180"/>
        <v>0</v>
      </c>
      <c r="R403" s="186">
        <f t="shared" si="180"/>
        <v>0</v>
      </c>
      <c r="S403" s="186">
        <f t="shared" si="180"/>
        <v>0</v>
      </c>
      <c r="T403" s="126"/>
      <c r="U403" s="207" t="s">
        <v>165</v>
      </c>
      <c r="V403" s="185">
        <f t="shared" si="181"/>
        <v>0</v>
      </c>
      <c r="W403" s="185">
        <f t="shared" si="181"/>
        <v>0</v>
      </c>
      <c r="X403" s="126"/>
      <c r="Y403" s="207" t="s">
        <v>165</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02" t="s">
        <v>170</v>
      </c>
      <c r="B407" s="801"/>
      <c r="C407" s="801"/>
      <c r="D407" s="801"/>
      <c r="E407" s="801"/>
      <c r="AB407" s="3"/>
      <c r="AC407" s="3"/>
      <c r="AD407" s="3"/>
      <c r="AE407" s="3"/>
      <c r="AF407" s="3"/>
    </row>
    <row r="408" spans="1:32" ht="15.75">
      <c r="E408" s="95"/>
      <c r="F408" s="163"/>
      <c r="G408" s="95"/>
      <c r="H408" s="95"/>
      <c r="I408" s="95"/>
      <c r="J408" s="95"/>
      <c r="K408" s="95"/>
      <c r="L408" s="95"/>
      <c r="M408" s="163"/>
      <c r="N408" s="95"/>
      <c r="O408" s="95"/>
      <c r="P408" s="68"/>
      <c r="Q408" s="68"/>
      <c r="R408" s="68"/>
      <c r="S408" s="210" t="s">
        <v>88</v>
      </c>
      <c r="T408" s="68"/>
      <c r="U408" s="68"/>
      <c r="V408" s="68"/>
      <c r="W408" s="210" t="s">
        <v>88</v>
      </c>
      <c r="X408" s="68"/>
      <c r="Y408" s="68"/>
      <c r="Z408" s="210" t="s">
        <v>88</v>
      </c>
      <c r="AB408" s="3"/>
      <c r="AC408" s="3"/>
      <c r="AD408" s="3"/>
      <c r="AE408" s="3"/>
      <c r="AF408" s="3"/>
    </row>
    <row r="409" spans="1:32" ht="16.5" thickBot="1">
      <c r="A409" s="211">
        <v>2004</v>
      </c>
      <c r="B409" s="212"/>
      <c r="C409" s="212"/>
      <c r="D409" s="212"/>
      <c r="E409" s="212"/>
      <c r="F409" s="213"/>
      <c r="G409" s="212"/>
      <c r="H409" s="212"/>
      <c r="I409" s="212"/>
      <c r="J409" s="212"/>
      <c r="K409" s="212"/>
      <c r="L409" s="214" t="s">
        <v>88</v>
      </c>
      <c r="M409" s="213"/>
      <c r="N409" s="215"/>
      <c r="O409" s="216">
        <v>2004</v>
      </c>
      <c r="P409" s="217" t="s">
        <v>139</v>
      </c>
      <c r="Q409" s="217"/>
      <c r="R409" s="217"/>
      <c r="S409" s="217"/>
      <c r="T409" s="215"/>
      <c r="U409" s="216">
        <v>2004</v>
      </c>
      <c r="V409" s="217" t="s">
        <v>140</v>
      </c>
      <c r="W409" s="217"/>
      <c r="X409" s="215"/>
      <c r="Y409" s="216">
        <v>2004</v>
      </c>
      <c r="Z409" s="215"/>
      <c r="AB409" s="3"/>
      <c r="AC409" s="3"/>
      <c r="AD409" s="3"/>
      <c r="AE409" s="3"/>
      <c r="AF409" s="3"/>
    </row>
    <row r="410" spans="1:32" ht="14.25" thickBot="1">
      <c r="A410" s="218"/>
      <c r="B410" s="219" t="s">
        <v>142</v>
      </c>
      <c r="C410" s="219" t="s">
        <v>143</v>
      </c>
      <c r="D410" s="219" t="s">
        <v>144</v>
      </c>
      <c r="E410" s="219" t="s">
        <v>171</v>
      </c>
      <c r="F410" s="219" t="s">
        <v>146</v>
      </c>
      <c r="G410" s="219" t="s">
        <v>147</v>
      </c>
      <c r="H410" s="219" t="s">
        <v>148</v>
      </c>
      <c r="I410" s="219" t="s">
        <v>149</v>
      </c>
      <c r="J410" s="219" t="s">
        <v>150</v>
      </c>
      <c r="K410" s="219" t="s">
        <v>151</v>
      </c>
      <c r="L410" s="219" t="s">
        <v>152</v>
      </c>
      <c r="M410" s="220" t="s">
        <v>153</v>
      </c>
      <c r="N410" s="215"/>
      <c r="O410" s="221"/>
      <c r="P410" s="222" t="s">
        <v>154</v>
      </c>
      <c r="Q410" s="222" t="s">
        <v>155</v>
      </c>
      <c r="R410" s="222" t="s">
        <v>156</v>
      </c>
      <c r="S410" s="223" t="s">
        <v>157</v>
      </c>
      <c r="T410" s="215"/>
      <c r="U410" s="221"/>
      <c r="V410" s="222" t="s">
        <v>158</v>
      </c>
      <c r="W410" s="223" t="s">
        <v>159</v>
      </c>
      <c r="X410" s="215"/>
      <c r="Y410" s="221"/>
      <c r="Z410" s="224" t="s">
        <v>160</v>
      </c>
    </row>
    <row r="411" spans="1:32" ht="14.25" thickBot="1">
      <c r="A411" s="225" t="s">
        <v>161</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161</v>
      </c>
      <c r="P411" s="230">
        <v>2.934793</v>
      </c>
      <c r="Q411" s="230">
        <v>3.7762601000000005</v>
      </c>
      <c r="R411" s="230">
        <v>3.9323517000000003</v>
      </c>
      <c r="S411" s="230">
        <v>3.8823357000000001</v>
      </c>
      <c r="T411" s="215"/>
      <c r="U411" s="229" t="s">
        <v>161</v>
      </c>
      <c r="V411" s="230">
        <v>3.3315866000000001</v>
      </c>
      <c r="W411" s="231">
        <v>3.9074479000000002</v>
      </c>
      <c r="X411" s="215"/>
      <c r="Y411" s="229" t="s">
        <v>161</v>
      </c>
      <c r="Z411" s="228">
        <v>3.6171804117647062</v>
      </c>
    </row>
    <row r="412" spans="1:32" ht="13.5">
      <c r="A412" s="232" t="s">
        <v>162</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162</v>
      </c>
      <c r="P412" s="236">
        <v>3.4831945500000003</v>
      </c>
      <c r="Q412" s="236">
        <v>4.4667496500000006</v>
      </c>
      <c r="R412" s="236">
        <v>4.5911492000000012</v>
      </c>
      <c r="S412" s="236">
        <v>4.588263350000001</v>
      </c>
      <c r="T412" s="215"/>
      <c r="U412" s="235" t="s">
        <v>162</v>
      </c>
      <c r="V412" s="236">
        <v>3.9250651000000003</v>
      </c>
      <c r="W412" s="237">
        <v>4.5897571500000014</v>
      </c>
      <c r="X412" s="215"/>
      <c r="Y412" s="235" t="s">
        <v>162</v>
      </c>
      <c r="Z412" s="238">
        <v>4.0686274509803928</v>
      </c>
    </row>
    <row r="413" spans="1:32" ht="13.5">
      <c r="A413" s="232" t="s">
        <v>163</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163</v>
      </c>
      <c r="P413" s="233">
        <v>3.3170259199999999</v>
      </c>
      <c r="Q413" s="233">
        <v>4.2054797200000005</v>
      </c>
      <c r="R413" s="233">
        <v>4.3033224000000008</v>
      </c>
      <c r="S413" s="233">
        <v>4.3494094800000003</v>
      </c>
      <c r="T413" s="215"/>
      <c r="U413" s="235" t="s">
        <v>163</v>
      </c>
      <c r="V413" s="233">
        <v>3.7435715200000006</v>
      </c>
      <c r="W413" s="234">
        <v>4.3200341600000005</v>
      </c>
      <c r="X413" s="215"/>
      <c r="Y413" s="235" t="s">
        <v>163</v>
      </c>
      <c r="Z413" s="238">
        <v>4.1083262745098041</v>
      </c>
    </row>
    <row r="414" spans="1:32" ht="13.5">
      <c r="A414" s="232" t="s">
        <v>164</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164</v>
      </c>
      <c r="P414" s="233">
        <v>3.2729400000000002</v>
      </c>
      <c r="Q414" s="233">
        <v>4.3428771000000008</v>
      </c>
      <c r="R414" s="233">
        <v>4.1948744400000004</v>
      </c>
      <c r="S414" s="233">
        <v>3.8295622800000007</v>
      </c>
      <c r="T414" s="215"/>
      <c r="U414" s="235" t="s">
        <v>164</v>
      </c>
      <c r="V414" s="233">
        <v>3.9977361000000005</v>
      </c>
      <c r="W414" s="234">
        <v>3.8807596800000002</v>
      </c>
      <c r="X414" s="215"/>
      <c r="Y414" s="235" t="s">
        <v>164</v>
      </c>
      <c r="Z414" s="238">
        <v>3.8117011764705886</v>
      </c>
    </row>
    <row r="415" spans="1:32" ht="13.5">
      <c r="A415" s="232" t="s">
        <v>69</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69</v>
      </c>
      <c r="P415" s="233">
        <v>2.1403711919999999</v>
      </c>
      <c r="Q415" s="233">
        <v>3.1195030459999997</v>
      </c>
      <c r="R415" s="233">
        <v>3.2697919820000001</v>
      </c>
      <c r="S415" s="233">
        <v>3.2048394299999998</v>
      </c>
      <c r="T415" s="215"/>
      <c r="U415" s="235" t="s">
        <v>69</v>
      </c>
      <c r="V415" s="233">
        <v>2.6748143879999997</v>
      </c>
      <c r="W415" s="234">
        <v>3.2365585539999997</v>
      </c>
      <c r="X415" s="215"/>
      <c r="Y415" s="235" t="s">
        <v>69</v>
      </c>
      <c r="Z415" s="238">
        <v>2.9897728431372546</v>
      </c>
    </row>
    <row r="416" spans="1:32" ht="14.25" thickBot="1">
      <c r="A416" s="240" t="s">
        <v>165</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165</v>
      </c>
      <c r="P416" s="241">
        <v>3.07871329</v>
      </c>
      <c r="Q416" s="241">
        <v>3.7170278000000003</v>
      </c>
      <c r="R416" s="241">
        <v>3.8532139500000002</v>
      </c>
      <c r="S416" s="241">
        <v>3.8812186200000003</v>
      </c>
      <c r="T416" s="215"/>
      <c r="U416" s="229" t="s">
        <v>165</v>
      </c>
      <c r="V416" s="241">
        <v>3.3349349000000004</v>
      </c>
      <c r="W416" s="242">
        <v>3.8676092799999999</v>
      </c>
      <c r="X416" s="215"/>
      <c r="Y416" s="229" t="s">
        <v>165</v>
      </c>
      <c r="Z416" s="243">
        <v>3.5462040196078433</v>
      </c>
    </row>
    <row r="417" spans="1:28">
      <c r="A417" s="797"/>
      <c r="B417" s="797"/>
      <c r="C417" s="797"/>
      <c r="D417" s="797"/>
      <c r="E417" s="797"/>
      <c r="F417" s="797"/>
      <c r="G417" s="797"/>
      <c r="H417" s="797"/>
      <c r="I417" s="797"/>
      <c r="J417" s="797"/>
      <c r="K417" s="797"/>
      <c r="L417" s="797"/>
      <c r="M417" s="797"/>
      <c r="N417" s="793"/>
      <c r="O417" s="793"/>
      <c r="P417" s="798"/>
      <c r="Q417" s="798"/>
      <c r="R417" s="798"/>
      <c r="S417" s="798"/>
      <c r="T417" s="798"/>
      <c r="U417" s="798"/>
      <c r="V417" s="798"/>
      <c r="W417" s="798"/>
      <c r="X417" s="798"/>
      <c r="Y417" s="798"/>
      <c r="Z417" s="798"/>
    </row>
    <row r="418" spans="1:28" ht="16.5" thickBot="1">
      <c r="A418" s="211">
        <v>2005</v>
      </c>
      <c r="B418" s="244"/>
      <c r="C418" s="244"/>
      <c r="D418" s="244"/>
      <c r="E418" s="244"/>
      <c r="F418" s="244"/>
      <c r="G418" s="244"/>
      <c r="H418" s="244"/>
      <c r="I418" s="244"/>
      <c r="J418" s="244"/>
      <c r="K418" s="244"/>
      <c r="L418" s="244"/>
      <c r="M418" s="214" t="s">
        <v>88</v>
      </c>
      <c r="N418" s="215"/>
      <c r="O418" s="216">
        <v>2005</v>
      </c>
      <c r="P418" s="217" t="s">
        <v>139</v>
      </c>
      <c r="Q418" s="217"/>
      <c r="R418" s="217"/>
      <c r="S418" s="217"/>
      <c r="T418" s="215"/>
      <c r="U418" s="216">
        <v>2005</v>
      </c>
      <c r="V418" s="217" t="s">
        <v>140</v>
      </c>
      <c r="W418" s="217"/>
      <c r="X418" s="215"/>
      <c r="Y418" s="216">
        <v>2005</v>
      </c>
      <c r="Z418" s="215"/>
    </row>
    <row r="419" spans="1:28" ht="14.25" thickBot="1">
      <c r="A419" s="218"/>
      <c r="B419" s="219" t="s">
        <v>142</v>
      </c>
      <c r="C419" s="219" t="s">
        <v>143</v>
      </c>
      <c r="D419" s="219" t="s">
        <v>144</v>
      </c>
      <c r="E419" s="219" t="s">
        <v>171</v>
      </c>
      <c r="F419" s="219" t="s">
        <v>146</v>
      </c>
      <c r="G419" s="219" t="s">
        <v>147</v>
      </c>
      <c r="H419" s="219" t="s">
        <v>148</v>
      </c>
      <c r="I419" s="219" t="s">
        <v>149</v>
      </c>
      <c r="J419" s="219" t="s">
        <v>150</v>
      </c>
      <c r="K419" s="219" t="s">
        <v>151</v>
      </c>
      <c r="L419" s="219" t="s">
        <v>152</v>
      </c>
      <c r="M419" s="220" t="s">
        <v>153</v>
      </c>
      <c r="N419" s="215"/>
      <c r="O419" s="221"/>
      <c r="P419" s="222" t="s">
        <v>154</v>
      </c>
      <c r="Q419" s="222" t="s">
        <v>155</v>
      </c>
      <c r="R419" s="222" t="s">
        <v>156</v>
      </c>
      <c r="S419" s="223" t="s">
        <v>157</v>
      </c>
      <c r="T419" s="215"/>
      <c r="U419" s="221"/>
      <c r="V419" s="222" t="s">
        <v>158</v>
      </c>
      <c r="W419" s="223" t="s">
        <v>159</v>
      </c>
      <c r="X419" s="215"/>
      <c r="Y419" s="221"/>
      <c r="Z419" s="224" t="s">
        <v>160</v>
      </c>
    </row>
    <row r="420" spans="1:28" ht="14.25" thickBot="1">
      <c r="A420" s="225" t="s">
        <v>161</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161</v>
      </c>
      <c r="P420" s="230">
        <v>4.1971238999999994</v>
      </c>
      <c r="Q420" s="230">
        <v>4.3258109000000005</v>
      </c>
      <c r="R420" s="230">
        <v>4.3190900000000001</v>
      </c>
      <c r="S420" s="230">
        <v>4.0367601000000004</v>
      </c>
      <c r="T420" s="215"/>
      <c r="U420" s="229" t="s">
        <v>161</v>
      </c>
      <c r="V420" s="230">
        <v>4.2741797999999998</v>
      </c>
      <c r="W420" s="231">
        <v>4.1972801999999998</v>
      </c>
      <c r="X420" s="215"/>
      <c r="Y420" s="229" t="s">
        <v>161</v>
      </c>
      <c r="Z420" s="245">
        <v>4.1524159705882351</v>
      </c>
    </row>
    <row r="421" spans="1:28">
      <c r="A421" s="232" t="s">
        <v>162</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162</v>
      </c>
      <c r="P421" s="236">
        <v>4.8763374000000006</v>
      </c>
      <c r="Q421" s="236">
        <v>4.9619102500000007</v>
      </c>
      <c r="R421" s="236">
        <v>4.94073195</v>
      </c>
      <c r="S421" s="236">
        <v>4.8331030000000004</v>
      </c>
      <c r="T421" s="215"/>
      <c r="U421" s="235" t="s">
        <v>162</v>
      </c>
      <c r="V421" s="236">
        <v>4.92827445</v>
      </c>
      <c r="W421" s="237">
        <v>4.8969937500000009</v>
      </c>
      <c r="X421" s="215"/>
      <c r="Y421" s="235" t="s">
        <v>162</v>
      </c>
      <c r="Z421" s="234">
        <v>4.8158107843137259</v>
      </c>
    </row>
    <row r="422" spans="1:28">
      <c r="A422" s="232" t="s">
        <v>163</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163</v>
      </c>
      <c r="P422" s="233">
        <v>4.5237727599999999</v>
      </c>
      <c r="Q422" s="233">
        <v>4.63851076</v>
      </c>
      <c r="R422" s="233">
        <v>4.5916161200000003</v>
      </c>
      <c r="S422" s="233">
        <v>4.53035648</v>
      </c>
      <c r="T422" s="215"/>
      <c r="U422" s="235" t="s">
        <v>163</v>
      </c>
      <c r="V422" s="233">
        <v>4.5932114799999999</v>
      </c>
      <c r="W422" s="234">
        <v>4.5736677999999999</v>
      </c>
      <c r="X422" s="215"/>
      <c r="Y422" s="235" t="s">
        <v>163</v>
      </c>
      <c r="Z422" s="234">
        <v>4.4922086274509798</v>
      </c>
    </row>
    <row r="423" spans="1:28">
      <c r="A423" s="232" t="s">
        <v>164</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164</v>
      </c>
      <c r="P423" s="233">
        <v>3.4017067800000005</v>
      </c>
      <c r="Q423" s="233">
        <v>4.6921582800000001</v>
      </c>
      <c r="R423" s="233">
        <v>4.1194170000000003</v>
      </c>
      <c r="S423" s="233">
        <v>4.2650641800000004</v>
      </c>
      <c r="T423" s="215"/>
      <c r="U423" s="235" t="s">
        <v>164</v>
      </c>
      <c r="V423" s="233">
        <v>3.5448181200000004</v>
      </c>
      <c r="W423" s="234">
        <v>4.12146846</v>
      </c>
      <c r="X423" s="215"/>
      <c r="Y423" s="235" t="s">
        <v>164</v>
      </c>
      <c r="Z423" s="234">
        <v>3.9112941176470595</v>
      </c>
    </row>
    <row r="424" spans="1:28">
      <c r="A424" s="232" t="s">
        <v>69</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69</v>
      </c>
      <c r="P424" s="233">
        <v>3.4827405039999997</v>
      </c>
      <c r="Q424" s="233">
        <v>3.6316771779999999</v>
      </c>
      <c r="R424" s="233">
        <v>3.5800426619999999</v>
      </c>
      <c r="S424" s="233">
        <v>3.1567770080000002</v>
      </c>
      <c r="T424" s="215"/>
      <c r="U424" s="235" t="s">
        <v>69</v>
      </c>
      <c r="V424" s="233">
        <v>3.5718870259999997</v>
      </c>
      <c r="W424" s="234">
        <v>3.3903163359999997</v>
      </c>
      <c r="X424" s="215"/>
      <c r="Y424" s="235" t="s">
        <v>69</v>
      </c>
      <c r="Z424" s="234">
        <v>3.4148929215686272</v>
      </c>
    </row>
    <row r="425" spans="1:28" ht="13.5" thickBot="1">
      <c r="A425" s="240" t="s">
        <v>165</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165</v>
      </c>
      <c r="P425" s="241">
        <v>4.0754524900000009</v>
      </c>
      <c r="Q425" s="241">
        <v>4.1928109200000003</v>
      </c>
      <c r="R425" s="241">
        <v>4.1447192500000005</v>
      </c>
      <c r="S425" s="241">
        <v>4.0200282700000001</v>
      </c>
      <c r="T425" s="215"/>
      <c r="U425" s="229" t="s">
        <v>165</v>
      </c>
      <c r="V425" s="241">
        <v>4.1429718400000004</v>
      </c>
      <c r="W425" s="242">
        <v>4.0836431100000006</v>
      </c>
      <c r="X425" s="215"/>
      <c r="Y425" s="229" t="s">
        <v>165</v>
      </c>
      <c r="Z425" s="242">
        <v>4.0328531372549019</v>
      </c>
    </row>
    <row r="426" spans="1:28">
      <c r="A426" s="793"/>
      <c r="B426" s="793"/>
      <c r="C426" s="793"/>
      <c r="D426" s="793"/>
      <c r="E426" s="793"/>
      <c r="F426" s="793"/>
      <c r="G426" s="793"/>
      <c r="H426" s="793"/>
      <c r="I426" s="793"/>
      <c r="J426" s="793"/>
      <c r="K426" s="793"/>
      <c r="L426" s="793"/>
      <c r="M426" s="793"/>
      <c r="N426" s="793"/>
      <c r="O426" s="793"/>
      <c r="P426" s="789"/>
      <c r="Q426" s="791"/>
      <c r="R426" s="791"/>
      <c r="S426" s="791"/>
      <c r="T426" s="791"/>
      <c r="U426" s="791"/>
      <c r="V426" s="791"/>
      <c r="W426" s="791"/>
      <c r="X426" s="791"/>
      <c r="Y426" s="791"/>
      <c r="Z426" s="798"/>
    </row>
    <row r="427" spans="1:28" ht="16.5" thickBot="1">
      <c r="A427" s="216">
        <v>2006</v>
      </c>
      <c r="B427" s="215"/>
      <c r="C427" s="215"/>
      <c r="D427" s="215"/>
      <c r="E427" s="215"/>
      <c r="F427" s="215"/>
      <c r="G427" s="215"/>
      <c r="H427" s="215"/>
      <c r="I427" s="215"/>
      <c r="J427" s="215"/>
      <c r="K427" s="215"/>
      <c r="L427" s="215"/>
      <c r="M427" s="214" t="s">
        <v>88</v>
      </c>
      <c r="N427" s="215"/>
      <c r="O427" s="216">
        <v>2006</v>
      </c>
      <c r="P427" s="217" t="s">
        <v>139</v>
      </c>
      <c r="Q427" s="217"/>
      <c r="R427" s="217"/>
      <c r="S427" s="217"/>
      <c r="T427" s="215"/>
      <c r="U427" s="216">
        <v>2006</v>
      </c>
      <c r="V427" s="217" t="s">
        <v>140</v>
      </c>
      <c r="W427" s="217"/>
      <c r="X427" s="215"/>
      <c r="Y427" s="216">
        <v>2006</v>
      </c>
      <c r="Z427" s="215"/>
    </row>
    <row r="428" spans="1:28" ht="14.25" thickBot="1">
      <c r="A428" s="221"/>
      <c r="B428" s="247" t="s">
        <v>142</v>
      </c>
      <c r="C428" s="247" t="s">
        <v>143</v>
      </c>
      <c r="D428" s="247" t="s">
        <v>144</v>
      </c>
      <c r="E428" s="247" t="s">
        <v>145</v>
      </c>
      <c r="F428" s="247" t="s">
        <v>146</v>
      </c>
      <c r="G428" s="247" t="s">
        <v>147</v>
      </c>
      <c r="H428" s="247" t="s">
        <v>148</v>
      </c>
      <c r="I428" s="247" t="s">
        <v>149</v>
      </c>
      <c r="J428" s="247" t="s">
        <v>150</v>
      </c>
      <c r="K428" s="247" t="s">
        <v>151</v>
      </c>
      <c r="L428" s="247" t="s">
        <v>152</v>
      </c>
      <c r="M428" s="248" t="s">
        <v>153</v>
      </c>
      <c r="N428" s="215"/>
      <c r="O428" s="221"/>
      <c r="P428" s="222" t="s">
        <v>154</v>
      </c>
      <c r="Q428" s="222" t="s">
        <v>155</v>
      </c>
      <c r="R428" s="222" t="s">
        <v>156</v>
      </c>
      <c r="S428" s="223" t="s">
        <v>157</v>
      </c>
      <c r="T428" s="215"/>
      <c r="U428" s="221"/>
      <c r="V428" s="222" t="s">
        <v>158</v>
      </c>
      <c r="W428" s="223" t="s">
        <v>159</v>
      </c>
      <c r="X428" s="215"/>
      <c r="Y428" s="221"/>
      <c r="Z428" s="224" t="s">
        <v>160</v>
      </c>
    </row>
    <row r="429" spans="1:28" ht="13.5" thickBot="1">
      <c r="A429" s="249" t="s">
        <v>161</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161</v>
      </c>
      <c r="P429" s="230">
        <v>4.2753781000000002</v>
      </c>
      <c r="Q429" s="230">
        <v>4.4427753999999995</v>
      </c>
      <c r="R429" s="230">
        <v>4.3725967000000008</v>
      </c>
      <c r="S429" s="230">
        <v>4.2311452000000003</v>
      </c>
      <c r="T429" s="215"/>
      <c r="U429" s="229" t="s">
        <v>161</v>
      </c>
      <c r="V429" s="230">
        <v>4.3606657999999996</v>
      </c>
      <c r="W429" s="231">
        <v>4.3018448999999999</v>
      </c>
      <c r="X429" s="215"/>
      <c r="Y429" s="229" t="s">
        <v>161</v>
      </c>
      <c r="Z429" s="230">
        <v>4.3331236559999997</v>
      </c>
    </row>
    <row r="430" spans="1:28">
      <c r="A430" s="235" t="s">
        <v>162</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162</v>
      </c>
      <c r="P430" s="236">
        <v>5.1252305500000013</v>
      </c>
      <c r="Q430" s="236">
        <v>5.2600861500000002</v>
      </c>
      <c r="R430" s="236">
        <v>5.1610597500000015</v>
      </c>
      <c r="S430" s="236">
        <v>5.0409155499999994</v>
      </c>
      <c r="T430" s="215"/>
      <c r="U430" s="235" t="s">
        <v>162</v>
      </c>
      <c r="V430" s="236">
        <v>5.1950965</v>
      </c>
      <c r="W430" s="237">
        <v>5.1025452500000004</v>
      </c>
      <c r="X430" s="215"/>
      <c r="Y430" s="235" t="s">
        <v>162</v>
      </c>
      <c r="Z430" s="236">
        <v>5.1515040499999998</v>
      </c>
    </row>
    <row r="431" spans="1:28">
      <c r="A431" s="235" t="s">
        <v>163</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163</v>
      </c>
      <c r="P431" s="233">
        <v>4.7532544799999998</v>
      </c>
      <c r="Q431" s="233">
        <v>4.9382060000000001</v>
      </c>
      <c r="R431" s="233">
        <v>4.9270915200000003</v>
      </c>
      <c r="S431" s="233">
        <v>4.78418616</v>
      </c>
      <c r="T431" s="215"/>
      <c r="U431" s="235" t="s">
        <v>163</v>
      </c>
      <c r="V431" s="233">
        <v>4.8714858400000001</v>
      </c>
      <c r="W431" s="234">
        <v>4.8573954000000006</v>
      </c>
      <c r="X431" s="215"/>
      <c r="Y431" s="235" t="s">
        <v>163</v>
      </c>
      <c r="Z431" s="233">
        <v>4.86459376</v>
      </c>
    </row>
    <row r="432" spans="1:28">
      <c r="A432" s="235" t="s">
        <v>164</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164</v>
      </c>
      <c r="P432" s="233">
        <v>3.6927246600000001</v>
      </c>
      <c r="Q432" s="233">
        <v>4.2902638199999998</v>
      </c>
      <c r="R432" s="233">
        <v>4.0211402400000003</v>
      </c>
      <c r="S432" s="233">
        <v>4.0963816800000004</v>
      </c>
      <c r="T432" s="215"/>
      <c r="U432" s="235" t="s">
        <v>164</v>
      </c>
      <c r="V432" s="233">
        <v>3.8396403000000001</v>
      </c>
      <c r="W432" s="234">
        <v>4.0792393800000006</v>
      </c>
      <c r="X432" s="215"/>
      <c r="Y432" s="235" t="s">
        <v>164</v>
      </c>
      <c r="Z432" s="233">
        <v>3.9773359800000003</v>
      </c>
      <c r="AB432" s="74"/>
    </row>
    <row r="433" spans="1:28">
      <c r="A433" s="235" t="s">
        <v>69</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69</v>
      </c>
      <c r="P433" s="233">
        <v>3.3878383840000001</v>
      </c>
      <c r="Q433" s="233">
        <v>3.5527847120000002</v>
      </c>
      <c r="R433" s="233">
        <v>3.4677035799999998</v>
      </c>
      <c r="S433" s="233">
        <v>3.34312722</v>
      </c>
      <c r="T433" s="215"/>
      <c r="U433" s="235" t="s">
        <v>69</v>
      </c>
      <c r="V433" s="233">
        <v>3.4691662600000002</v>
      </c>
      <c r="W433" s="234">
        <v>3.4042366519999998</v>
      </c>
      <c r="X433" s="215"/>
      <c r="Y433" s="235" t="s">
        <v>69</v>
      </c>
      <c r="Z433" s="233">
        <v>3.4395125739999997</v>
      </c>
      <c r="AB433" s="74"/>
    </row>
    <row r="434" spans="1:28" ht="13.5" thickBot="1">
      <c r="A434" s="229" t="s">
        <v>165</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165</v>
      </c>
      <c r="P434" s="241">
        <v>4.1691178000000004</v>
      </c>
      <c r="Q434" s="241">
        <v>4.2638081300000001</v>
      </c>
      <c r="R434" s="241">
        <v>4.2444080099999999</v>
      </c>
      <c r="S434" s="241">
        <v>4.1527227800000004</v>
      </c>
      <c r="T434" s="215"/>
      <c r="U434" s="229" t="s">
        <v>165</v>
      </c>
      <c r="V434" s="241">
        <v>4.2182185900000002</v>
      </c>
      <c r="W434" s="242">
        <v>4.1969454500000003</v>
      </c>
      <c r="X434" s="215"/>
      <c r="Y434" s="229" t="s">
        <v>165</v>
      </c>
      <c r="Z434" s="241">
        <v>4.2078963099999998</v>
      </c>
      <c r="AB434" s="74"/>
    </row>
    <row r="435" spans="1:28" ht="13.5">
      <c r="A435" s="793"/>
      <c r="B435" s="793"/>
      <c r="C435" s="793"/>
      <c r="D435" s="793"/>
      <c r="E435" s="793"/>
      <c r="F435" s="793"/>
      <c r="G435" s="793"/>
      <c r="H435" s="793"/>
      <c r="I435" s="793"/>
      <c r="J435" s="793"/>
      <c r="K435" s="793"/>
      <c r="L435" s="793"/>
      <c r="M435" s="793"/>
      <c r="N435" s="793"/>
      <c r="O435" s="799"/>
      <c r="P435" s="789"/>
      <c r="Q435" s="791"/>
      <c r="R435" s="791"/>
      <c r="S435" s="791"/>
      <c r="T435" s="791"/>
      <c r="U435" s="791"/>
      <c r="V435" s="791"/>
      <c r="W435" s="791"/>
      <c r="X435" s="791"/>
      <c r="Y435" s="791"/>
      <c r="Z435" s="798"/>
      <c r="AB435" s="74"/>
    </row>
    <row r="436" spans="1:28" ht="16.5" thickBot="1">
      <c r="A436" s="216">
        <v>2007</v>
      </c>
      <c r="B436" s="215"/>
      <c r="C436" s="215"/>
      <c r="D436" s="215"/>
      <c r="E436" s="215"/>
      <c r="F436" s="215"/>
      <c r="G436" s="215"/>
      <c r="H436" s="215"/>
      <c r="I436" s="215"/>
      <c r="J436" s="215"/>
      <c r="K436" s="215"/>
      <c r="L436" s="215"/>
      <c r="M436" s="214" t="s">
        <v>88</v>
      </c>
      <c r="N436" s="215"/>
      <c r="O436" s="216">
        <v>2007</v>
      </c>
      <c r="P436" s="217" t="s">
        <v>139</v>
      </c>
      <c r="Q436" s="217"/>
      <c r="R436" s="217"/>
      <c r="S436" s="217"/>
      <c r="T436" s="215"/>
      <c r="U436" s="216">
        <v>2007</v>
      </c>
      <c r="V436" s="217" t="s">
        <v>140</v>
      </c>
      <c r="W436" s="217"/>
      <c r="X436" s="215"/>
      <c r="Y436" s="216">
        <v>2007</v>
      </c>
      <c r="Z436" s="215"/>
      <c r="AB436" s="74"/>
    </row>
    <row r="437" spans="1:28" ht="13.5" thickBot="1">
      <c r="A437" s="221"/>
      <c r="B437" s="247" t="s">
        <v>142</v>
      </c>
      <c r="C437" s="247" t="s">
        <v>143</v>
      </c>
      <c r="D437" s="247" t="s">
        <v>144</v>
      </c>
      <c r="E437" s="247" t="s">
        <v>145</v>
      </c>
      <c r="F437" s="247" t="s">
        <v>146</v>
      </c>
      <c r="G437" s="247" t="s">
        <v>147</v>
      </c>
      <c r="H437" s="247" t="s">
        <v>148</v>
      </c>
      <c r="I437" s="247" t="s">
        <v>149</v>
      </c>
      <c r="J437" s="247" t="s">
        <v>150</v>
      </c>
      <c r="K437" s="247" t="s">
        <v>151</v>
      </c>
      <c r="L437" s="247" t="s">
        <v>152</v>
      </c>
      <c r="M437" s="248" t="s">
        <v>153</v>
      </c>
      <c r="N437" s="215"/>
      <c r="O437" s="250"/>
      <c r="P437" s="247" t="s">
        <v>154</v>
      </c>
      <c r="Q437" s="247" t="s">
        <v>155</v>
      </c>
      <c r="R437" s="247" t="s">
        <v>156</v>
      </c>
      <c r="S437" s="248" t="s">
        <v>157</v>
      </c>
      <c r="T437" s="215"/>
      <c r="U437" s="250"/>
      <c r="V437" s="247" t="s">
        <v>158</v>
      </c>
      <c r="W437" s="248" t="s">
        <v>159</v>
      </c>
      <c r="X437" s="215"/>
      <c r="Y437" s="221"/>
      <c r="Z437" s="223" t="s">
        <v>160</v>
      </c>
      <c r="AB437" s="74"/>
    </row>
    <row r="438" spans="1:28" ht="13.5" thickBot="1">
      <c r="A438" s="251" t="s">
        <v>161</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161</v>
      </c>
      <c r="P438" s="252">
        <f>P246*0.521</f>
        <v>4.2812357745098044</v>
      </c>
      <c r="Q438" s="252">
        <f>Q246*0.521</f>
        <v>4.101347754901961</v>
      </c>
      <c r="R438" s="252">
        <f>R246*0.521</f>
        <v>4.1186837745098037</v>
      </c>
      <c r="S438" s="252">
        <f>S246*0.521</f>
        <v>3.9646491029411766</v>
      </c>
      <c r="T438" s="215"/>
      <c r="U438" s="254" t="s">
        <v>161</v>
      </c>
      <c r="V438" s="230">
        <f>V246*B573</f>
        <v>59.820444524313949</v>
      </c>
      <c r="W438" s="231">
        <f>W246*B573</f>
        <v>57.680107691823174</v>
      </c>
      <c r="X438" s="215"/>
      <c r="Y438" s="229" t="s">
        <v>161</v>
      </c>
      <c r="Z438" s="230">
        <f>Z246*B573</f>
        <v>58.713717480426226</v>
      </c>
      <c r="AB438" s="74"/>
    </row>
    <row r="439" spans="1:28" ht="13.5" thickBot="1">
      <c r="A439" s="255" t="s">
        <v>162</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162</v>
      </c>
      <c r="P439" s="256">
        <f>P247*0.55</f>
        <v>5.0086165196078438</v>
      </c>
      <c r="Q439" s="256">
        <f>Q247*0.55</f>
        <v>4.7829817156862742</v>
      </c>
      <c r="R439" s="256">
        <f>R247*0.55</f>
        <v>4.7417408823529419</v>
      </c>
      <c r="S439" s="256">
        <f>S247*0.55</f>
        <v>4.619815049019607</v>
      </c>
      <c r="T439" s="215"/>
      <c r="U439" s="258" t="s">
        <v>162</v>
      </c>
      <c r="V439" s="230">
        <f>V247*B575</f>
        <v>0</v>
      </c>
      <c r="W439" s="231">
        <f>W247*B575</f>
        <v>0</v>
      </c>
      <c r="X439" s="215"/>
      <c r="Y439" s="235" t="s">
        <v>162</v>
      </c>
      <c r="Z439" s="230">
        <f>Z247*B575</f>
        <v>0</v>
      </c>
      <c r="AA439" s="74"/>
      <c r="AB439" s="74"/>
    </row>
    <row r="440" spans="1:28" ht="13.5" thickBot="1">
      <c r="A440" s="232" t="s">
        <v>163</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163</v>
      </c>
      <c r="P440" s="233">
        <f>P248*0.52</f>
        <v>4.7183229803921565</v>
      </c>
      <c r="Q440" s="233">
        <f>Q248*0.52</f>
        <v>4.5003772156862754</v>
      </c>
      <c r="R440" s="233">
        <f>R248*0.52</f>
        <v>4.5237614117647054</v>
      </c>
      <c r="S440" s="233">
        <f>S248*0.52</f>
        <v>4.3170772156862736</v>
      </c>
      <c r="T440" s="215"/>
      <c r="U440" s="232" t="s">
        <v>163</v>
      </c>
      <c r="V440" s="230">
        <f>V248*B576</f>
        <v>48.758188249969763</v>
      </c>
      <c r="W440" s="231">
        <f>W248*B576</f>
        <v>47.020304339780431</v>
      </c>
      <c r="X440" s="215"/>
      <c r="Y440" s="235" t="s">
        <v>163</v>
      </c>
      <c r="Z440" s="230">
        <f>Z248*B576</f>
        <v>47.882195338316436</v>
      </c>
      <c r="AB440" s="74"/>
    </row>
    <row r="441" spans="1:28" ht="13.5" thickBot="1">
      <c r="A441" s="232" t="s">
        <v>164</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164</v>
      </c>
      <c r="P441" s="233">
        <f>P249*0.54</f>
        <v>4.1955363529411764</v>
      </c>
      <c r="Q441" s="233">
        <f>Q249*0.54</f>
        <v>3.9887174117647057</v>
      </c>
      <c r="R441" s="233">
        <f>R249*0.54</f>
        <v>3.9991780588235297</v>
      </c>
      <c r="S441" s="233">
        <f>S249*0.54</f>
        <v>3.8984839411764707</v>
      </c>
      <c r="T441" s="215"/>
      <c r="U441" s="232" t="s">
        <v>164</v>
      </c>
      <c r="V441" s="230">
        <f>V249*B577</f>
        <v>48.209528533721851</v>
      </c>
      <c r="W441" s="231">
        <f>W249*B577</f>
        <v>47.321089478187616</v>
      </c>
      <c r="X441" s="215"/>
      <c r="Y441" s="235" t="s">
        <v>164</v>
      </c>
      <c r="Z441" s="230">
        <f>Z249*B577</f>
        <v>48.070323693608955</v>
      </c>
      <c r="AB441" s="74"/>
    </row>
    <row r="442" spans="1:28" ht="13.5" thickBot="1">
      <c r="A442" s="232" t="s">
        <v>69</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69</v>
      </c>
      <c r="P442" s="233">
        <f>P250*0.478</f>
        <v>3.3803939745098037</v>
      </c>
      <c r="Q442" s="233">
        <f>Q250*0.478</f>
        <v>3.3426240078431371</v>
      </c>
      <c r="R442" s="233">
        <f>R250*0.478</f>
        <v>3.4001114745098038</v>
      </c>
      <c r="S442" s="233">
        <f>S250*0.478</f>
        <v>3.2156503372549019</v>
      </c>
      <c r="T442" s="215"/>
      <c r="U442" s="232" t="s">
        <v>69</v>
      </c>
      <c r="V442" s="230">
        <f>V250*B578</f>
        <v>0</v>
      </c>
      <c r="W442" s="231">
        <f>W250*B578</f>
        <v>0</v>
      </c>
      <c r="X442" s="215"/>
      <c r="Y442" s="235" t="s">
        <v>69</v>
      </c>
      <c r="Z442" s="230">
        <f>Z250*B578</f>
        <v>0</v>
      </c>
      <c r="AB442" s="74"/>
    </row>
    <row r="443" spans="1:28" ht="13.5" thickBot="1">
      <c r="A443" s="240" t="s">
        <v>165</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165</v>
      </c>
      <c r="P443" s="241">
        <f>P251*0.53</f>
        <v>4.1157098039215692</v>
      </c>
      <c r="Q443" s="241">
        <f>Q251*0.53</f>
        <v>4.0017208333333336</v>
      </c>
      <c r="R443" s="241">
        <f>R251*0.53</f>
        <v>4.0511672352941179</v>
      </c>
      <c r="S443" s="241">
        <f>S251*0.53</f>
        <v>3.9727043725490199</v>
      </c>
      <c r="T443" s="215"/>
      <c r="U443" s="240" t="s">
        <v>165</v>
      </c>
      <c r="V443" s="230">
        <f>V251*B579</f>
        <v>0</v>
      </c>
      <c r="W443" s="231">
        <f>W251*B579</f>
        <v>0</v>
      </c>
      <c r="X443" s="215"/>
      <c r="Y443" s="229" t="s">
        <v>165</v>
      </c>
      <c r="Z443" s="230">
        <f>Z251*B579</f>
        <v>0</v>
      </c>
      <c r="AA443" s="74"/>
      <c r="AB443" s="74"/>
    </row>
    <row r="444" spans="1:28">
      <c r="A444" s="793"/>
      <c r="B444" s="793"/>
      <c r="C444" s="793"/>
      <c r="D444" s="793"/>
      <c r="E444" s="793"/>
      <c r="F444" s="793"/>
      <c r="G444" s="793"/>
      <c r="H444" s="793"/>
      <c r="I444" s="793"/>
      <c r="J444" s="793"/>
      <c r="K444" s="793"/>
      <c r="L444" s="793"/>
      <c r="M444" s="793"/>
      <c r="N444" s="793"/>
      <c r="O444" s="793"/>
      <c r="P444" s="793"/>
      <c r="Q444" s="793"/>
      <c r="R444" s="793"/>
      <c r="S444" s="793"/>
      <c r="T444" s="793"/>
      <c r="U444" s="793"/>
      <c r="V444" s="793"/>
      <c r="W444" s="793"/>
      <c r="X444" s="793"/>
      <c r="Y444" s="793"/>
      <c r="Z444" s="793"/>
      <c r="AA444" s="74"/>
      <c r="AB444" s="74"/>
    </row>
    <row r="445" spans="1:28" ht="16.5" thickBot="1">
      <c r="A445" s="216">
        <v>2008</v>
      </c>
      <c r="B445" s="215"/>
      <c r="C445" s="215"/>
      <c r="D445" s="215"/>
      <c r="E445" s="215"/>
      <c r="F445" s="215"/>
      <c r="G445" s="215"/>
      <c r="H445" s="215"/>
      <c r="I445" s="215"/>
      <c r="J445" s="215"/>
      <c r="K445" s="215"/>
      <c r="L445" s="215"/>
      <c r="M445" s="214" t="s">
        <v>88</v>
      </c>
      <c r="N445" s="215"/>
      <c r="O445" s="216">
        <v>2008</v>
      </c>
      <c r="P445" s="217" t="s">
        <v>139</v>
      </c>
      <c r="Q445" s="217"/>
      <c r="R445" s="217"/>
      <c r="S445" s="217"/>
      <c r="T445" s="215"/>
      <c r="U445" s="216">
        <v>2008</v>
      </c>
      <c r="V445" s="217" t="s">
        <v>140</v>
      </c>
      <c r="W445" s="217"/>
      <c r="X445" s="215"/>
      <c r="Y445" s="216">
        <v>2008</v>
      </c>
      <c r="Z445" s="215"/>
      <c r="AA445" s="74"/>
      <c r="AB445" s="74"/>
    </row>
    <row r="446" spans="1:28" ht="13.5" thickBot="1">
      <c r="A446" s="221"/>
      <c r="B446" s="247" t="s">
        <v>142</v>
      </c>
      <c r="C446" s="247" t="s">
        <v>143</v>
      </c>
      <c r="D446" s="247" t="s">
        <v>144</v>
      </c>
      <c r="E446" s="247" t="s">
        <v>145</v>
      </c>
      <c r="F446" s="247" t="s">
        <v>146</v>
      </c>
      <c r="G446" s="247" t="s">
        <v>147</v>
      </c>
      <c r="H446" s="247" t="s">
        <v>148</v>
      </c>
      <c r="I446" s="247" t="s">
        <v>149</v>
      </c>
      <c r="J446" s="247" t="s">
        <v>150</v>
      </c>
      <c r="K446" s="247" t="s">
        <v>151</v>
      </c>
      <c r="L446" s="247" t="s">
        <v>152</v>
      </c>
      <c r="M446" s="248" t="s">
        <v>153</v>
      </c>
      <c r="N446" s="215"/>
      <c r="O446" s="250"/>
      <c r="P446" s="247" t="s">
        <v>154</v>
      </c>
      <c r="Q446" s="247" t="s">
        <v>155</v>
      </c>
      <c r="R446" s="247" t="s">
        <v>156</v>
      </c>
      <c r="S446" s="248" t="s">
        <v>157</v>
      </c>
      <c r="T446" s="215"/>
      <c r="U446" s="250"/>
      <c r="V446" s="247" t="s">
        <v>158</v>
      </c>
      <c r="W446" s="248" t="s">
        <v>159</v>
      </c>
      <c r="X446" s="215"/>
      <c r="Y446" s="221"/>
      <c r="Z446" s="223" t="s">
        <v>160</v>
      </c>
      <c r="AA446" s="74"/>
      <c r="AB446" s="74"/>
    </row>
    <row r="447" spans="1:28" ht="13.5" thickBot="1">
      <c r="A447" s="251" t="s">
        <v>161</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161</v>
      </c>
      <c r="P447" s="252">
        <f>P255*0.521</f>
        <v>4.1864342058823532</v>
      </c>
      <c r="Q447" s="252">
        <f>Q255*0.521</f>
        <v>4.2391931176470585</v>
      </c>
      <c r="R447" s="252">
        <f>R255*0.521</f>
        <v>4.1618195098039221</v>
      </c>
      <c r="S447" s="252">
        <f>S255*0.521</f>
        <v>4.223726568627451</v>
      </c>
      <c r="T447" s="215"/>
      <c r="U447" s="254" t="s">
        <v>161</v>
      </c>
      <c r="V447" s="230">
        <f>V255*B573</f>
        <v>60.159670086879217</v>
      </c>
      <c r="W447" s="230">
        <f>W255*B573</f>
        <v>59.885854096459482</v>
      </c>
      <c r="X447" s="215"/>
      <c r="Y447" s="229" t="s">
        <v>161</v>
      </c>
      <c r="Z447" s="230">
        <f>Z255*B573</f>
        <v>60.026152888887609</v>
      </c>
      <c r="AA447" s="74"/>
      <c r="AB447" s="74"/>
    </row>
    <row r="448" spans="1:28" ht="15" customHeight="1" thickBot="1">
      <c r="A448" s="255" t="s">
        <v>162</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162</v>
      </c>
      <c r="P448" s="256">
        <f>P256*0.55</f>
        <v>4.809442647058825</v>
      </c>
      <c r="Q448" s="256">
        <f>Q256*0.55</f>
        <v>4.811890686274511</v>
      </c>
      <c r="R448" s="256">
        <f>R256*0.55</f>
        <v>4.7917596078431375</v>
      </c>
      <c r="S448" s="256">
        <f>S256*0.55</f>
        <v>4.9414874019607851</v>
      </c>
      <c r="T448" s="215"/>
      <c r="U448" s="258" t="s">
        <v>162</v>
      </c>
      <c r="V448" s="230">
        <f>V256*B575</f>
        <v>0</v>
      </c>
      <c r="W448" s="230">
        <f>W256*B575</f>
        <v>0</v>
      </c>
      <c r="X448" s="215"/>
      <c r="Y448" s="235" t="s">
        <v>162</v>
      </c>
      <c r="Z448" s="230">
        <f>Z256*B575</f>
        <v>0</v>
      </c>
      <c r="AA448" s="74"/>
      <c r="AB448" s="74"/>
    </row>
    <row r="449" spans="1:28" ht="13.5" thickBot="1">
      <c r="A449" s="232" t="s">
        <v>163</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163</v>
      </c>
      <c r="P449" s="233">
        <f>P257*0.52</f>
        <v>4.4903376470588237</v>
      </c>
      <c r="Q449" s="233">
        <f>Q257*0.52</f>
        <v>4.5691803529411761</v>
      </c>
      <c r="R449" s="233">
        <f>R257*0.52</f>
        <v>4.6157917254901966</v>
      </c>
      <c r="S449" s="233">
        <f>S257*0.52</f>
        <v>4.6651947843137256</v>
      </c>
      <c r="T449" s="215"/>
      <c r="U449" s="232" t="s">
        <v>163</v>
      </c>
      <c r="V449" s="230">
        <f>V257*B576</f>
        <v>48.031143082456552</v>
      </c>
      <c r="W449" s="230">
        <f>W257*B576</f>
        <v>49.102931687074133</v>
      </c>
      <c r="X449" s="215"/>
      <c r="Y449" s="235" t="s">
        <v>163</v>
      </c>
      <c r="Z449" s="230">
        <f>Z257*B576</f>
        <v>48.569251779395024</v>
      </c>
      <c r="AA449" s="74"/>
    </row>
    <row r="450" spans="1:28" ht="13.5" thickBot="1">
      <c r="A450" s="232" t="s">
        <v>164</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164</v>
      </c>
      <c r="P450" s="233">
        <f>P258*0.54</f>
        <v>4.0633305882352948</v>
      </c>
      <c r="Q450" s="233">
        <f>Q258*0.54</f>
        <v>3.6811498235294122</v>
      </c>
      <c r="R450" s="233">
        <f>R258*0.54</f>
        <v>4.1871547058823531</v>
      </c>
      <c r="S450" s="233">
        <f>S258*0.54</f>
        <v>4.1151001764705883</v>
      </c>
      <c r="T450" s="215"/>
      <c r="U450" s="232" t="s">
        <v>164</v>
      </c>
      <c r="V450" s="230">
        <f>V258*B577</f>
        <v>47.695407152146103</v>
      </c>
      <c r="W450" s="230">
        <f>W258*B577</f>
        <v>50.115398882674327</v>
      </c>
      <c r="X450" s="215"/>
      <c r="Y450" s="235" t="s">
        <v>164</v>
      </c>
      <c r="Z450" s="230">
        <f>Z258*B577</f>
        <v>48.41394622250273</v>
      </c>
    </row>
    <row r="451" spans="1:28" ht="13.5" thickBot="1">
      <c r="A451" s="232" t="s">
        <v>69</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69</v>
      </c>
      <c r="P451" s="233">
        <f>P259*0.478</f>
        <v>3.3422744117647056</v>
      </c>
      <c r="Q451" s="233">
        <f>Q259*0.478</f>
        <v>3.4955146509803918</v>
      </c>
      <c r="R451" s="233">
        <f>R259*0.478</f>
        <v>3.4111790490196081</v>
      </c>
      <c r="S451" s="233">
        <f>S259*0.478</f>
        <v>3.3692753196078429</v>
      </c>
      <c r="T451" s="215"/>
      <c r="U451" s="232" t="s">
        <v>69</v>
      </c>
      <c r="V451" s="230">
        <f>V259*B578</f>
        <v>0</v>
      </c>
      <c r="W451" s="230">
        <f>W259*B578</f>
        <v>0</v>
      </c>
      <c r="X451" s="215"/>
      <c r="Y451" s="235" t="s">
        <v>69</v>
      </c>
      <c r="Z451" s="230">
        <f>Z259*B578</f>
        <v>0</v>
      </c>
    </row>
    <row r="452" spans="1:28" ht="13.5" thickBot="1">
      <c r="A452" s="240" t="s">
        <v>165</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165</v>
      </c>
      <c r="P452" s="241">
        <f>P260*0.53</f>
        <v>4.1107631372549021</v>
      </c>
      <c r="Q452" s="241">
        <f>Q260*0.53</f>
        <v>4.1616187156862745</v>
      </c>
      <c r="R452" s="241">
        <f>R260*0.53</f>
        <v>4.0993629411764703</v>
      </c>
      <c r="S452" s="241">
        <f>S260*0.53</f>
        <v>4.1431892647058826</v>
      </c>
      <c r="T452" s="215"/>
      <c r="U452" s="240" t="s">
        <v>165</v>
      </c>
      <c r="V452" s="230">
        <f>V260*B579</f>
        <v>0</v>
      </c>
      <c r="W452" s="230">
        <f>W260*B579</f>
        <v>0</v>
      </c>
      <c r="X452" s="215"/>
      <c r="Y452" s="229" t="s">
        <v>165</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172</v>
      </c>
      <c r="D454" s="215"/>
      <c r="E454" s="215"/>
      <c r="F454" s="215"/>
      <c r="G454" s="215"/>
      <c r="H454" s="215"/>
      <c r="I454" s="215"/>
      <c r="J454" s="215"/>
      <c r="K454" s="215"/>
      <c r="L454" s="215"/>
      <c r="M454" s="214" t="s">
        <v>88</v>
      </c>
      <c r="N454" s="215"/>
      <c r="O454" s="216">
        <v>2009</v>
      </c>
      <c r="P454" s="217" t="s">
        <v>139</v>
      </c>
      <c r="Q454" s="217"/>
      <c r="R454" s="217"/>
      <c r="S454" s="217"/>
      <c r="T454" s="215"/>
      <c r="U454" s="216">
        <v>2009</v>
      </c>
      <c r="V454" s="217" t="s">
        <v>140</v>
      </c>
      <c r="W454" s="217"/>
      <c r="X454" s="215"/>
      <c r="Y454" s="216">
        <v>2009</v>
      </c>
      <c r="Z454" s="215"/>
      <c r="AA454" s="74"/>
    </row>
    <row r="455" spans="1:28" ht="13.5" thickBot="1">
      <c r="A455" s="221"/>
      <c r="B455" s="247" t="s">
        <v>142</v>
      </c>
      <c r="C455" s="247" t="s">
        <v>143</v>
      </c>
      <c r="D455" s="247" t="s">
        <v>144</v>
      </c>
      <c r="E455" s="247" t="s">
        <v>145</v>
      </c>
      <c r="F455" s="247" t="s">
        <v>146</v>
      </c>
      <c r="G455" s="247" t="s">
        <v>147</v>
      </c>
      <c r="H455" s="247" t="s">
        <v>148</v>
      </c>
      <c r="I455" s="247" t="s">
        <v>149</v>
      </c>
      <c r="J455" s="247" t="s">
        <v>150</v>
      </c>
      <c r="K455" s="247" t="s">
        <v>151</v>
      </c>
      <c r="L455" s="247" t="s">
        <v>152</v>
      </c>
      <c r="M455" s="248" t="s">
        <v>153</v>
      </c>
      <c r="N455" s="215"/>
      <c r="O455" s="250"/>
      <c r="P455" s="247" t="s">
        <v>154</v>
      </c>
      <c r="Q455" s="247" t="s">
        <v>155</v>
      </c>
      <c r="R455" s="247" t="s">
        <v>156</v>
      </c>
      <c r="S455" s="248" t="s">
        <v>157</v>
      </c>
      <c r="T455" s="215"/>
      <c r="U455" s="250"/>
      <c r="V455" s="247" t="s">
        <v>158</v>
      </c>
      <c r="W455" s="248" t="s">
        <v>159</v>
      </c>
      <c r="X455" s="215"/>
      <c r="Y455" s="221"/>
      <c r="Z455" s="223" t="s">
        <v>160</v>
      </c>
      <c r="AA455" s="74"/>
    </row>
    <row r="456" spans="1:28" ht="13.5" thickBot="1">
      <c r="A456" s="251" t="s">
        <v>161</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161</v>
      </c>
      <c r="P456" s="252">
        <f>P264*0.521</f>
        <v>4.7483940000000002</v>
      </c>
      <c r="Q456" s="252">
        <f>Q264*0.521</f>
        <v>4.9282564803921574</v>
      </c>
      <c r="R456" s="252">
        <f>R264*0.521</f>
        <v>4.8512199901960784</v>
      </c>
      <c r="S456" s="252">
        <f>S264*0.521</f>
        <v>4.6581026568627451</v>
      </c>
      <c r="T456" s="215"/>
      <c r="U456" s="254" t="s">
        <v>161</v>
      </c>
      <c r="V456" s="230">
        <f>V264*B573</f>
        <v>69.15060590226463</v>
      </c>
      <c r="W456" s="230">
        <f>W264*B573</f>
        <v>67.926637487032878</v>
      </c>
      <c r="X456" s="215"/>
      <c r="Y456" s="229" t="s">
        <v>161</v>
      </c>
      <c r="Z456" s="230">
        <f>Z264*B573</f>
        <v>68.540845765942436</v>
      </c>
      <c r="AA456" s="74"/>
    </row>
    <row r="457" spans="1:28" ht="13.5" thickBot="1">
      <c r="A457" s="255" t="s">
        <v>162</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162</v>
      </c>
      <c r="P457" s="256">
        <f>P265*0.55</f>
        <v>5.4569279901960783</v>
      </c>
      <c r="Q457" s="256">
        <f>Q265*0.55</f>
        <v>5.683172107843137</v>
      </c>
      <c r="R457" s="256">
        <f>R265*0.55</f>
        <v>5.7165317647058815</v>
      </c>
      <c r="S457" s="256">
        <f>S265*0.55</f>
        <v>5.6067177941176478</v>
      </c>
      <c r="T457" s="215"/>
      <c r="U457" s="258" t="s">
        <v>162</v>
      </c>
      <c r="V457" s="230">
        <f>V265*B575</f>
        <v>0</v>
      </c>
      <c r="W457" s="230">
        <f>W265*B575</f>
        <v>0</v>
      </c>
      <c r="X457" s="215"/>
      <c r="Y457" s="235" t="s">
        <v>162</v>
      </c>
      <c r="Z457" s="230">
        <f>Z265*B575</f>
        <v>0</v>
      </c>
      <c r="AA457" s="74"/>
    </row>
    <row r="458" spans="1:28" ht="13.5" thickBot="1">
      <c r="A458" s="232" t="s">
        <v>163</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163</v>
      </c>
      <c r="P458" s="233">
        <f>P266*0.52</f>
        <v>5.2660838431372561</v>
      </c>
      <c r="Q458" s="233">
        <f>Q266*0.52</f>
        <v>5.5158811372549019</v>
      </c>
      <c r="R458" s="233">
        <f>R266*0.52</f>
        <v>5.552939294117647</v>
      </c>
      <c r="S458" s="233">
        <f>S266*0.52</f>
        <v>5.4438850980392157</v>
      </c>
      <c r="T458" s="215"/>
      <c r="U458" s="232" t="s">
        <v>163</v>
      </c>
      <c r="V458" s="230">
        <f>V266*B576</f>
        <v>57.209927643676025</v>
      </c>
      <c r="W458" s="230">
        <f>W266*B576</f>
        <v>58.234830492731916</v>
      </c>
      <c r="X458" s="215"/>
      <c r="Y458" s="235" t="s">
        <v>163</v>
      </c>
      <c r="Z458" s="230">
        <f>Z266*B576</f>
        <v>57.795024714463914</v>
      </c>
      <c r="AA458" s="74"/>
    </row>
    <row r="459" spans="1:28" ht="13.5" thickBot="1">
      <c r="A459" s="232" t="s">
        <v>164</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164</v>
      </c>
      <c r="P459" s="233">
        <f>P267*0.54</f>
        <v>4.4602771764705897</v>
      </c>
      <c r="Q459" s="233">
        <f>Q267*0.54</f>
        <v>4.32</v>
      </c>
      <c r="R459" s="233">
        <f>R267*0.54</f>
        <v>4.0240588235294119</v>
      </c>
      <c r="S459" s="233">
        <f>S267*0.54</f>
        <v>4.5624414705882348</v>
      </c>
      <c r="T459" s="215"/>
      <c r="U459" s="232" t="s">
        <v>164</v>
      </c>
      <c r="V459" s="230">
        <f>V267*B577</f>
        <v>53.140788321748431</v>
      </c>
      <c r="W459" s="230">
        <f>W267*B577</f>
        <v>51.007068000173646</v>
      </c>
      <c r="X459" s="215"/>
      <c r="Y459" s="235" t="s">
        <v>164</v>
      </c>
      <c r="Z459" s="230">
        <f>Z267*B577</f>
        <v>52.821923230322803</v>
      </c>
      <c r="AA459" s="74"/>
    </row>
    <row r="460" spans="1:28" ht="13.5" thickBot="1">
      <c r="A460" s="232" t="s">
        <v>69</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69</v>
      </c>
      <c r="P460" s="233">
        <f>P268*0.478</f>
        <v>3.7790019235294117</v>
      </c>
      <c r="Q460" s="233">
        <f>Q268*0.478</f>
        <v>3.9903088529411757</v>
      </c>
      <c r="R460" s="233">
        <f>R268*0.478</f>
        <v>3.8072320411764706</v>
      </c>
      <c r="S460" s="233">
        <f>S268*0.478</f>
        <v>3.5153661784313721</v>
      </c>
      <c r="T460" s="215"/>
      <c r="U460" s="232" t="s">
        <v>69</v>
      </c>
      <c r="V460" s="230">
        <f>V268*B578</f>
        <v>0</v>
      </c>
      <c r="W460" s="230">
        <f>W268*B578</f>
        <v>0</v>
      </c>
      <c r="X460" s="215"/>
      <c r="Y460" s="235" t="s">
        <v>69</v>
      </c>
      <c r="Z460" s="230">
        <f>Z268*B578</f>
        <v>0</v>
      </c>
      <c r="AA460" s="74"/>
    </row>
    <row r="461" spans="1:28" ht="13.5" thickBot="1">
      <c r="A461" s="240" t="s">
        <v>165</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165</v>
      </c>
      <c r="P461" s="241">
        <f>P269*0.53</f>
        <v>4.5413091568627459</v>
      </c>
      <c r="Q461" s="241">
        <f>Q269*0.53</f>
        <v>4.7468156176470586</v>
      </c>
      <c r="R461" s="241">
        <f>R269*0.53</f>
        <v>4.7720441372549018</v>
      </c>
      <c r="S461" s="241">
        <f>S269*0.53</f>
        <v>4.6714007745098041</v>
      </c>
      <c r="T461" s="215"/>
      <c r="U461" s="240" t="s">
        <v>165</v>
      </c>
      <c r="V461" s="230">
        <f>V269*B579</f>
        <v>0</v>
      </c>
      <c r="W461" s="230">
        <f>W269*B579</f>
        <v>0</v>
      </c>
      <c r="X461" s="215"/>
      <c r="Y461" s="229" t="s">
        <v>165</v>
      </c>
      <c r="Z461" s="230">
        <f>Z269*B579</f>
        <v>0</v>
      </c>
      <c r="AA461" s="74"/>
    </row>
    <row r="462" spans="1:28">
      <c r="AA462" s="74"/>
      <c r="AB462" s="74"/>
    </row>
    <row r="463" spans="1:28" ht="16.5" thickBot="1">
      <c r="A463" s="216">
        <v>2010</v>
      </c>
      <c r="B463" s="215"/>
      <c r="C463" s="215" t="s">
        <v>172</v>
      </c>
      <c r="D463" s="215"/>
      <c r="E463" s="215"/>
      <c r="F463" s="215"/>
      <c r="G463" s="215"/>
      <c r="H463" s="215"/>
      <c r="I463" s="215"/>
      <c r="J463" s="215"/>
      <c r="K463" s="215"/>
      <c r="L463" s="215"/>
      <c r="M463" s="214" t="s">
        <v>88</v>
      </c>
      <c r="N463" s="215"/>
      <c r="O463" s="216">
        <v>2010</v>
      </c>
      <c r="P463" s="217" t="s">
        <v>139</v>
      </c>
      <c r="Q463" s="217"/>
      <c r="R463" s="217"/>
      <c r="S463" s="217"/>
      <c r="T463" s="215"/>
      <c r="U463" s="216">
        <v>2010</v>
      </c>
      <c r="V463" s="217" t="s">
        <v>140</v>
      </c>
      <c r="W463" s="217"/>
      <c r="X463" s="215"/>
      <c r="Y463" s="216">
        <v>2010</v>
      </c>
      <c r="Z463" s="215"/>
      <c r="AA463" s="74"/>
      <c r="AB463" s="74"/>
    </row>
    <row r="464" spans="1:28" ht="13.5" thickBot="1">
      <c r="A464" s="221"/>
      <c r="B464" s="247" t="s">
        <v>142</v>
      </c>
      <c r="C464" s="247" t="s">
        <v>143</v>
      </c>
      <c r="D464" s="247" t="s">
        <v>144</v>
      </c>
      <c r="E464" s="247" t="s">
        <v>145</v>
      </c>
      <c r="F464" s="247" t="s">
        <v>146</v>
      </c>
      <c r="G464" s="247" t="s">
        <v>147</v>
      </c>
      <c r="H464" s="247" t="s">
        <v>148</v>
      </c>
      <c r="I464" s="247" t="s">
        <v>149</v>
      </c>
      <c r="J464" s="247" t="s">
        <v>150</v>
      </c>
      <c r="K464" s="247" t="s">
        <v>151</v>
      </c>
      <c r="L464" s="247" t="s">
        <v>152</v>
      </c>
      <c r="M464" s="248" t="s">
        <v>153</v>
      </c>
      <c r="N464" s="215"/>
      <c r="O464" s="250"/>
      <c r="P464" s="247" t="s">
        <v>154</v>
      </c>
      <c r="Q464" s="247" t="s">
        <v>155</v>
      </c>
      <c r="R464" s="247" t="s">
        <v>156</v>
      </c>
      <c r="S464" s="248" t="s">
        <v>157</v>
      </c>
      <c r="T464" s="215"/>
      <c r="U464" s="250"/>
      <c r="V464" s="247" t="s">
        <v>158</v>
      </c>
      <c r="W464" s="248" t="s">
        <v>159</v>
      </c>
      <c r="X464" s="215"/>
      <c r="Y464" s="250"/>
      <c r="Z464" s="248" t="s">
        <v>160</v>
      </c>
      <c r="AA464" s="74"/>
      <c r="AB464" s="74"/>
    </row>
    <row r="465" spans="1:28" ht="13.5" thickBot="1">
      <c r="A465" s="251" t="s">
        <v>161</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161</v>
      </c>
      <c r="P465" s="252">
        <f>P273*0.521</f>
        <v>4.7783463921568625</v>
      </c>
      <c r="Q465" s="252">
        <f>Q273*0.521</f>
        <v>4.4481447647058818</v>
      </c>
      <c r="R465" s="252">
        <f>R273*0.521</f>
        <v>4.429490921568628</v>
      </c>
      <c r="S465" s="252">
        <f>S273*0.521</f>
        <v>4.8841441254901969</v>
      </c>
      <c r="T465" s="215"/>
      <c r="U465" s="260" t="s">
        <v>161</v>
      </c>
      <c r="V465" s="233">
        <f>V273*0.521</f>
        <v>4.6009561078431371</v>
      </c>
      <c r="W465" s="233">
        <f>W273*0.521</f>
        <v>4.6667420627450991</v>
      </c>
      <c r="X465" s="215"/>
      <c r="Y465" s="260" t="s">
        <v>161</v>
      </c>
      <c r="Z465" s="233">
        <f>Z273*0.521</f>
        <v>4.6352287137254891</v>
      </c>
      <c r="AA465" s="74"/>
      <c r="AB465" s="74"/>
    </row>
    <row r="466" spans="1:28">
      <c r="A466" s="255" t="s">
        <v>162</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162</v>
      </c>
      <c r="P466" s="256">
        <f>P274*0.55</f>
        <v>5.6512208823529422</v>
      </c>
      <c r="Q466" s="256">
        <f>Q274*0.55</f>
        <v>5.032395931372549</v>
      </c>
      <c r="R466" s="256">
        <f>R274*0.55</f>
        <v>5.0113848529411769</v>
      </c>
      <c r="S466" s="256">
        <f>S274*0.55</f>
        <v>5.7714039705882358</v>
      </c>
      <c r="T466" s="215"/>
      <c r="U466" s="260" t="s">
        <v>162</v>
      </c>
      <c r="V466" s="233">
        <f>V274*0.55</f>
        <v>5.3112443137254894</v>
      </c>
      <c r="W466" s="233">
        <f>W274*0.55</f>
        <v>5.4128821568627448</v>
      </c>
      <c r="X466" s="215"/>
      <c r="Y466" s="260" t="s">
        <v>162</v>
      </c>
      <c r="Z466" s="233">
        <f>Z274*0.55</f>
        <v>5.365264019607844</v>
      </c>
      <c r="AA466" s="74"/>
      <c r="AB466" s="74"/>
    </row>
    <row r="467" spans="1:28">
      <c r="A467" s="232" t="s">
        <v>163</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163</v>
      </c>
      <c r="P467" s="233">
        <f>P275*0.52</f>
        <v>5.4340968627450978</v>
      </c>
      <c r="Q467" s="233">
        <f>Q275*0.52</f>
        <v>4.8110583529411768</v>
      </c>
      <c r="R467" s="233">
        <f>R275*0.52</f>
        <v>4.8175384705882358</v>
      </c>
      <c r="S467" s="233">
        <f>S275*0.52</f>
        <v>5.5746701960784311</v>
      </c>
      <c r="T467" s="215"/>
      <c r="U467" s="260" t="s">
        <v>163</v>
      </c>
      <c r="V467" s="233">
        <f>V275*0.52</f>
        <v>5.0273452156862746</v>
      </c>
      <c r="W467" s="233">
        <f>W275*0.52</f>
        <v>5.1648709411764706</v>
      </c>
      <c r="X467" s="215"/>
      <c r="Y467" s="260" t="s">
        <v>163</v>
      </c>
      <c r="Z467" s="233">
        <f>Z275*0.52</f>
        <v>5.1141892941176472</v>
      </c>
      <c r="AA467" s="74"/>
      <c r="AB467" s="74"/>
    </row>
    <row r="468" spans="1:28">
      <c r="A468" s="232" t="s">
        <v>164</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164</v>
      </c>
      <c r="P468" s="233">
        <f>P276*0.54</f>
        <v>5.0564112352941182</v>
      </c>
      <c r="Q468" s="233">
        <f>Q276*0.54</f>
        <v>4.452709235294118</v>
      </c>
      <c r="R468" s="233">
        <f>R276*0.54</f>
        <v>4.4039710588235295</v>
      </c>
      <c r="S468" s="233">
        <f>S276*0.54</f>
        <v>4.369587882352941</v>
      </c>
      <c r="T468" s="215"/>
      <c r="U468" s="260" t="s">
        <v>164</v>
      </c>
      <c r="V468" s="233">
        <f>V276*0.54</f>
        <v>4.6375157647058822</v>
      </c>
      <c r="W468" s="233">
        <f>W276*0.54</f>
        <v>4.3784052352941174</v>
      </c>
      <c r="X468" s="215"/>
      <c r="Y468" s="260" t="s">
        <v>164</v>
      </c>
      <c r="Z468" s="233">
        <f>Z276*0.54</f>
        <v>4.4787562941176473</v>
      </c>
      <c r="AA468" s="74"/>
      <c r="AB468" s="74"/>
    </row>
    <row r="469" spans="1:28">
      <c r="A469" s="232" t="s">
        <v>69</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69</v>
      </c>
      <c r="P469" s="233">
        <f>P277*0.478</f>
        <v>3.6839464686274508</v>
      </c>
      <c r="Q469" s="233">
        <f>Q277*0.478</f>
        <v>3.6501682705882348</v>
      </c>
      <c r="R469" s="233">
        <f>R277*0.478</f>
        <v>3.6009075588235291</v>
      </c>
      <c r="S469" s="233">
        <f>S277*0.478</f>
        <v>3.6697648647058818</v>
      </c>
      <c r="T469" s="215"/>
      <c r="U469" s="260" t="s">
        <v>69</v>
      </c>
      <c r="V469" s="233">
        <f>V277*0.478</f>
        <v>3.6666386509803917</v>
      </c>
      <c r="W469" s="233">
        <f>W277*0.478</f>
        <v>3.6367181941176465</v>
      </c>
      <c r="X469" s="215"/>
      <c r="Y469" s="260" t="s">
        <v>69</v>
      </c>
      <c r="Z469" s="233">
        <f>Z277*0.478</f>
        <v>3.6516196098039213</v>
      </c>
      <c r="AA469" s="74"/>
    </row>
    <row r="470" spans="1:28" ht="13.5" thickBot="1">
      <c r="A470" s="240" t="s">
        <v>165</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165</v>
      </c>
      <c r="P470" s="241">
        <f>P278*0.53</f>
        <v>4.7397520686274506</v>
      </c>
      <c r="Q470" s="241">
        <f>Q278*0.53</f>
        <v>4.39095906862745</v>
      </c>
      <c r="R470" s="241">
        <f>R278*0.53</f>
        <v>4.3915706470588232</v>
      </c>
      <c r="S470" s="241">
        <f>S278*0.53</f>
        <v>4.6143083431372549</v>
      </c>
      <c r="T470" s="215"/>
      <c r="U470" s="260" t="s">
        <v>165</v>
      </c>
      <c r="V470" s="233">
        <f>V278*0.53</f>
        <v>4.5509665882352941</v>
      </c>
      <c r="W470" s="233">
        <f>W278*0.53</f>
        <v>4.5054972647058822</v>
      </c>
      <c r="X470" s="215"/>
      <c r="Y470" s="260" t="s">
        <v>165</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172</v>
      </c>
      <c r="D472" s="215"/>
      <c r="E472" s="215"/>
      <c r="F472" s="215"/>
      <c r="G472" s="215"/>
      <c r="H472" s="215"/>
      <c r="I472" s="215"/>
      <c r="J472" s="215"/>
      <c r="K472" s="215"/>
      <c r="L472" s="215"/>
      <c r="M472" s="214" t="s">
        <v>88</v>
      </c>
      <c r="N472" s="215"/>
      <c r="O472" s="216">
        <v>2011</v>
      </c>
      <c r="P472" s="217" t="s">
        <v>139</v>
      </c>
      <c r="Q472" s="217"/>
      <c r="R472" s="217"/>
      <c r="S472" s="217"/>
      <c r="T472" s="215"/>
      <c r="U472" s="216">
        <v>2011</v>
      </c>
      <c r="V472" s="217" t="s">
        <v>140</v>
      </c>
      <c r="W472" s="217"/>
      <c r="X472" s="215"/>
      <c r="Y472" s="216">
        <v>2011</v>
      </c>
      <c r="Z472" s="215"/>
    </row>
    <row r="473" spans="1:28" ht="13.5" thickBot="1">
      <c r="A473" s="221"/>
      <c r="B473" s="222" t="s">
        <v>142</v>
      </c>
      <c r="C473" s="222" t="s">
        <v>143</v>
      </c>
      <c r="D473" s="222" t="s">
        <v>144</v>
      </c>
      <c r="E473" s="222" t="s">
        <v>145</v>
      </c>
      <c r="F473" s="222" t="s">
        <v>146</v>
      </c>
      <c r="G473" s="222" t="s">
        <v>147</v>
      </c>
      <c r="H473" s="222" t="s">
        <v>148</v>
      </c>
      <c r="I473" s="222" t="s">
        <v>149</v>
      </c>
      <c r="J473" s="222" t="s">
        <v>150</v>
      </c>
      <c r="K473" s="222" t="s">
        <v>151</v>
      </c>
      <c r="L473" s="222" t="s">
        <v>152</v>
      </c>
      <c r="M473" s="223" t="s">
        <v>153</v>
      </c>
      <c r="N473" s="215"/>
      <c r="O473" s="250"/>
      <c r="P473" s="247" t="s">
        <v>154</v>
      </c>
      <c r="Q473" s="247" t="s">
        <v>155</v>
      </c>
      <c r="R473" s="247" t="s">
        <v>156</v>
      </c>
      <c r="S473" s="248" t="s">
        <v>157</v>
      </c>
      <c r="T473" s="215"/>
      <c r="U473" s="221"/>
      <c r="V473" s="247" t="s">
        <v>158</v>
      </c>
      <c r="W473" s="248" t="s">
        <v>159</v>
      </c>
      <c r="X473" s="215"/>
      <c r="Y473" s="221"/>
      <c r="Z473" s="248" t="s">
        <v>160</v>
      </c>
    </row>
    <row r="474" spans="1:28" ht="13.5" thickBot="1">
      <c r="A474" s="249" t="s">
        <v>161</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161</v>
      </c>
      <c r="P474" s="230">
        <f>P282*0.507</f>
        <v>5.2188025117647063</v>
      </c>
      <c r="Q474" s="230">
        <f>Q282*0.507</f>
        <v>5.4358999117647055</v>
      </c>
      <c r="R474" s="230">
        <f>R282*0.507</f>
        <v>5.7324004705882352</v>
      </c>
      <c r="S474" s="230">
        <f>S282*0.507</f>
        <v>6.1054282058823528</v>
      </c>
      <c r="T474" s="215"/>
      <c r="U474" s="261" t="s">
        <v>161</v>
      </c>
      <c r="V474" s="230">
        <f>V282*0.507</f>
        <v>5.3208109117647062</v>
      </c>
      <c r="W474" s="230">
        <f>W282*0.507</f>
        <v>5.9282814117647051</v>
      </c>
      <c r="X474" s="215"/>
      <c r="Y474" s="262" t="s">
        <v>161</v>
      </c>
      <c r="Z474" s="230">
        <f>Z282*0.507</f>
        <v>5.6275309999999994</v>
      </c>
    </row>
    <row r="475" spans="1:28">
      <c r="A475" s="258" t="s">
        <v>162</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162</v>
      </c>
      <c r="P475" s="236">
        <f>P283*0.539</f>
        <v>6.1959217833333335</v>
      </c>
      <c r="Q475" s="236">
        <f>Q283*0.539</f>
        <v>6.324593237254903</v>
      </c>
      <c r="R475" s="236">
        <f>R283*0.539</f>
        <v>6.7336979362745106</v>
      </c>
      <c r="S475" s="236">
        <f>S283*0.539</f>
        <v>7.250095341176471</v>
      </c>
      <c r="T475" s="215"/>
      <c r="U475" s="263" t="s">
        <v>162</v>
      </c>
      <c r="V475" s="236">
        <f>V283*0.539</f>
        <v>6.2552434892156858</v>
      </c>
      <c r="W475" s="236">
        <f>W283*0.539</f>
        <v>6.9955425509803915</v>
      </c>
      <c r="X475" s="215"/>
      <c r="Y475" s="263" t="s">
        <v>162</v>
      </c>
      <c r="Z475" s="236">
        <f>Z283*0.539</f>
        <v>6.6026041529411774</v>
      </c>
    </row>
    <row r="476" spans="1:28">
      <c r="A476" s="232" t="s">
        <v>163</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163</v>
      </c>
      <c r="P476" s="233">
        <f>P284*0.535</f>
        <v>6.198062593137255</v>
      </c>
      <c r="Q476" s="233">
        <f>Q284*0.535</f>
        <v>6.278959838235294</v>
      </c>
      <c r="R476" s="233">
        <f>R284*0.535</f>
        <v>6.808325553921569</v>
      </c>
      <c r="S476" s="233">
        <f>S284*0.535</f>
        <v>7.2474131666666661</v>
      </c>
      <c r="T476" s="215"/>
      <c r="U476" s="260" t="s">
        <v>163</v>
      </c>
      <c r="V476" s="233">
        <f>V284*0.535</f>
        <v>6.2331208284313737</v>
      </c>
      <c r="W476" s="233">
        <f>W284*0.535</f>
        <v>7.1087380196078431</v>
      </c>
      <c r="X476" s="215"/>
      <c r="Y476" s="260" t="s">
        <v>163</v>
      </c>
      <c r="Z476" s="233">
        <f>Z284*0.535</f>
        <v>6.8463504166666667</v>
      </c>
    </row>
    <row r="477" spans="1:28">
      <c r="A477" s="232" t="s">
        <v>164</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164</v>
      </c>
      <c r="P477" s="233">
        <f>P285*0.54</f>
        <v>4.4393024117647064</v>
      </c>
      <c r="Q477" s="233">
        <f>Q285*0.54</f>
        <v>5.0286393529411759</v>
      </c>
      <c r="R477" s="233">
        <f>R285*0.54</f>
        <v>5.3905277647058822</v>
      </c>
      <c r="S477" s="233">
        <f>S285*0.54</f>
        <v>5.7426723529411774</v>
      </c>
      <c r="T477" s="215"/>
      <c r="U477" s="260" t="s">
        <v>164</v>
      </c>
      <c r="V477" s="233">
        <f>V285*0.54</f>
        <v>4.7673201176470581</v>
      </c>
      <c r="W477" s="233">
        <f>W285*0.54</f>
        <v>5.7031517647058836</v>
      </c>
      <c r="X477" s="215"/>
      <c r="Y477" s="260" t="s">
        <v>164</v>
      </c>
      <c r="Z477" s="233">
        <f>Z285*0.54</f>
        <v>5.3822620588235308</v>
      </c>
    </row>
    <row r="478" spans="1:28">
      <c r="A478" s="232" t="s">
        <v>69</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69</v>
      </c>
      <c r="P478" s="233">
        <f>P286*0.465</f>
        <v>3.9346357941176473</v>
      </c>
      <c r="Q478" s="233">
        <f>Q286*0.465</f>
        <v>4.3440477794117651</v>
      </c>
      <c r="R478" s="233">
        <f>R286*0.465</f>
        <v>4.5790209411764708</v>
      </c>
      <c r="S478" s="233">
        <f>S286*0.465</f>
        <v>4.8316919117647057</v>
      </c>
      <c r="T478" s="215"/>
      <c r="U478" s="260" t="s">
        <v>69</v>
      </c>
      <c r="V478" s="233">
        <f>V286*0.465</f>
        <v>4.1301573529411773</v>
      </c>
      <c r="W478" s="233">
        <f>W286*0.465</f>
        <v>4.7145333382352943</v>
      </c>
      <c r="X478" s="215"/>
      <c r="Y478" s="260" t="s">
        <v>69</v>
      </c>
      <c r="Z478" s="233">
        <f>Z286*0.465</f>
        <v>4.44829075</v>
      </c>
    </row>
    <row r="479" spans="1:28" ht="13.5" thickBot="1">
      <c r="A479" s="240" t="s">
        <v>165</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165</v>
      </c>
      <c r="P479" s="241">
        <f>P287*0.516</f>
        <v>4.8805384470588233</v>
      </c>
      <c r="Q479" s="241">
        <f>Q287*0.516</f>
        <v>5.1469856705882346</v>
      </c>
      <c r="R479" s="241">
        <f>R287*0.516</f>
        <v>5.5356727882352947</v>
      </c>
      <c r="S479" s="241">
        <f>S287*0.516</f>
        <v>5.9365010823529403</v>
      </c>
      <c r="T479" s="215"/>
      <c r="U479" s="264" t="s">
        <v>165</v>
      </c>
      <c r="V479" s="241">
        <f>V287*0.516</f>
        <v>5.0109533999999991</v>
      </c>
      <c r="W479" s="241">
        <f>W287*0.516</f>
        <v>5.7448490705882351</v>
      </c>
      <c r="X479" s="215"/>
      <c r="Y479" s="264" t="s">
        <v>165</v>
      </c>
      <c r="Z479" s="241">
        <f>Z287*0.516</f>
        <v>5.383979411764706</v>
      </c>
    </row>
    <row r="481" spans="1:29" ht="16.5" thickBot="1">
      <c r="A481" s="216">
        <v>2012</v>
      </c>
      <c r="B481" s="215"/>
      <c r="C481" s="215" t="s">
        <v>172</v>
      </c>
      <c r="D481" s="215"/>
      <c r="E481" s="215"/>
      <c r="F481" s="215"/>
      <c r="G481" s="215"/>
      <c r="H481" s="215"/>
      <c r="I481" s="215"/>
      <c r="J481" s="215"/>
      <c r="K481" s="215"/>
      <c r="L481" s="215"/>
      <c r="M481" s="214" t="s">
        <v>88</v>
      </c>
      <c r="N481" s="215"/>
      <c r="O481" s="216">
        <v>2012</v>
      </c>
      <c r="P481" s="217" t="s">
        <v>139</v>
      </c>
      <c r="Q481" s="217"/>
      <c r="R481" s="217"/>
      <c r="S481" s="217"/>
      <c r="T481" s="215"/>
      <c r="U481" s="216">
        <v>2012</v>
      </c>
      <c r="V481" s="217" t="s">
        <v>140</v>
      </c>
      <c r="W481" s="217"/>
      <c r="X481" s="215"/>
      <c r="Y481" s="216">
        <v>2012</v>
      </c>
      <c r="Z481" s="215"/>
    </row>
    <row r="482" spans="1:29" ht="13.5" thickBot="1">
      <c r="A482" s="221"/>
      <c r="B482" s="222" t="s">
        <v>142</v>
      </c>
      <c r="C482" s="222" t="s">
        <v>143</v>
      </c>
      <c r="D482" s="222" t="s">
        <v>144</v>
      </c>
      <c r="E482" s="222" t="s">
        <v>145</v>
      </c>
      <c r="F482" s="222" t="s">
        <v>146</v>
      </c>
      <c r="G482" s="222" t="s">
        <v>147</v>
      </c>
      <c r="H482" s="222" t="s">
        <v>148</v>
      </c>
      <c r="I482" s="222" t="s">
        <v>149</v>
      </c>
      <c r="J482" s="222" t="s">
        <v>150</v>
      </c>
      <c r="K482" s="222" t="s">
        <v>151</v>
      </c>
      <c r="L482" s="222" t="s">
        <v>152</v>
      </c>
      <c r="M482" s="223" t="s">
        <v>153</v>
      </c>
      <c r="N482" s="215"/>
      <c r="O482" s="250"/>
      <c r="P482" s="247" t="s">
        <v>154</v>
      </c>
      <c r="Q482" s="247" t="s">
        <v>155</v>
      </c>
      <c r="R482" s="247" t="s">
        <v>156</v>
      </c>
      <c r="S482" s="248" t="s">
        <v>157</v>
      </c>
      <c r="T482" s="215"/>
      <c r="U482" s="221"/>
      <c r="V482" s="247" t="s">
        <v>158</v>
      </c>
      <c r="W482" s="248" t="s">
        <v>159</v>
      </c>
      <c r="X482" s="215"/>
      <c r="Y482" s="221"/>
      <c r="Z482" s="248" t="s">
        <v>160</v>
      </c>
    </row>
    <row r="483" spans="1:29" ht="13.5" thickBot="1">
      <c r="A483" s="249" t="s">
        <v>161</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161</v>
      </c>
      <c r="P483" s="230">
        <f>P291*0.507</f>
        <v>6.4871693823529419</v>
      </c>
      <c r="Q483" s="230">
        <f>Q291*0.507</f>
        <v>6.2718335588235297</v>
      </c>
      <c r="R483" s="230">
        <f>R291*0.507</f>
        <v>6.4571221764705884</v>
      </c>
      <c r="S483" s="230">
        <f>S291*0.507</f>
        <v>6.3578147941176466</v>
      </c>
      <c r="T483" s="215"/>
      <c r="U483" s="261" t="s">
        <v>161</v>
      </c>
      <c r="V483" s="230">
        <f>V291*0.507</f>
        <v>6.3747048529411758</v>
      </c>
      <c r="W483" s="230">
        <f>W291*0.507</f>
        <v>6.4051049705882352</v>
      </c>
      <c r="X483" s="215"/>
      <c r="Y483" s="262" t="s">
        <v>161</v>
      </c>
      <c r="Z483" s="230">
        <f>Z291*0.507</f>
        <v>6.3897905882352948</v>
      </c>
    </row>
    <row r="484" spans="1:29">
      <c r="A484" s="258" t="s">
        <v>162</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162</v>
      </c>
      <c r="P484" s="236">
        <f>P292*0.539</f>
        <v>7.4419925519607846</v>
      </c>
      <c r="Q484" s="236">
        <f>Q292*0.539</f>
        <v>7.0230357784313728</v>
      </c>
      <c r="R484" s="236">
        <f>R292*0.539</f>
        <v>7.3427811470588251</v>
      </c>
      <c r="S484" s="236">
        <f>S292*0.539</f>
        <v>7.2873370705882348</v>
      </c>
      <c r="T484" s="215"/>
      <c r="U484" s="263" t="s">
        <v>162</v>
      </c>
      <c r="V484" s="236">
        <f>V292*0.539</f>
        <v>7.2264189735294124</v>
      </c>
      <c r="W484" s="236">
        <f>W292*0.539</f>
        <v>7.3139494029411773</v>
      </c>
      <c r="X484" s="215"/>
      <c r="Y484" s="263" t="s">
        <v>162</v>
      </c>
      <c r="Z484" s="236">
        <f>Z292*0.539</f>
        <v>7.2680894862745111</v>
      </c>
    </row>
    <row r="485" spans="1:29">
      <c r="A485" s="232" t="s">
        <v>163</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163</v>
      </c>
      <c r="P485" s="233">
        <f>P293*0.535</f>
        <v>7.4103065049019605</v>
      </c>
      <c r="Q485" s="233">
        <f>Q293*0.535</f>
        <v>6.9537925784313721</v>
      </c>
      <c r="R485" s="233">
        <f>R293*0.535</f>
        <v>7.2672826470588232</v>
      </c>
      <c r="S485" s="233">
        <f>S293*0.535</f>
        <v>7.2594952499999996</v>
      </c>
      <c r="T485" s="215"/>
      <c r="U485" s="260" t="s">
        <v>163</v>
      </c>
      <c r="V485" s="233">
        <f>V293*0.535</f>
        <v>7.1575431323529406</v>
      </c>
      <c r="W485" s="233">
        <f>W293*0.535</f>
        <v>7.2632916519607846</v>
      </c>
      <c r="X485" s="215"/>
      <c r="Y485" s="260" t="s">
        <v>163</v>
      </c>
      <c r="Z485" s="233">
        <f>Z293*0.535</f>
        <v>7.2061048725490204</v>
      </c>
    </row>
    <row r="486" spans="1:29">
      <c r="A486" s="232" t="s">
        <v>164</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164</v>
      </c>
      <c r="P486" s="233">
        <f>P294*0.54</f>
        <v>6.4627803529411763</v>
      </c>
      <c r="Q486" s="233">
        <f>Q294*0.54</f>
        <v>5.568490588235294</v>
      </c>
      <c r="R486" s="233">
        <f>R294*0.54</f>
        <v>0</v>
      </c>
      <c r="S486" s="233">
        <f>S294*0.54</f>
        <v>6.5927170588235295</v>
      </c>
      <c r="T486" s="215"/>
      <c r="U486" s="260" t="s">
        <v>164</v>
      </c>
      <c r="V486" s="233">
        <f>V294*0.54</f>
        <v>6.4387805294117646</v>
      </c>
      <c r="W486" s="233">
        <f>W294*0.54</f>
        <v>6.5927170588235295</v>
      </c>
      <c r="X486" s="215"/>
      <c r="Y486" s="260" t="s">
        <v>164</v>
      </c>
      <c r="Z486" s="233">
        <f>Z294*0.54</f>
        <v>6.4491358235294118</v>
      </c>
    </row>
    <row r="487" spans="1:29">
      <c r="A487" s="232" t="s">
        <v>69</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69</v>
      </c>
      <c r="P487" s="233">
        <f>P295*0.465</f>
        <v>5.2046497205882361</v>
      </c>
      <c r="Q487" s="233">
        <f>Q295*0.465</f>
        <v>5.2326126323529403</v>
      </c>
      <c r="R487" s="233">
        <f>R295*0.465</f>
        <v>5.3517533823529417</v>
      </c>
      <c r="S487" s="233">
        <f>S295*0.465</f>
        <v>5.1811006617647068</v>
      </c>
      <c r="T487" s="215"/>
      <c r="U487" s="260" t="s">
        <v>69</v>
      </c>
      <c r="V487" s="233">
        <f>V295*0.465</f>
        <v>5.2191504264705895</v>
      </c>
      <c r="W487" s="233">
        <f>W295*0.465</f>
        <v>5.2617266470588238</v>
      </c>
      <c r="X487" s="215"/>
      <c r="Y487" s="260" t="s">
        <v>69</v>
      </c>
      <c r="Z487" s="233">
        <f>Z295*0.465</f>
        <v>5.2417681176470596</v>
      </c>
    </row>
    <row r="488" spans="1:29" ht="13.5" thickBot="1">
      <c r="A488" s="240" t="s">
        <v>165</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165</v>
      </c>
      <c r="P488" s="241">
        <f>P296*0.516</f>
        <v>6.2898593999999992</v>
      </c>
      <c r="Q488" s="241">
        <f>Q296*0.516</f>
        <v>6.289519447058824</v>
      </c>
      <c r="R488" s="241">
        <f>R296*0.516</f>
        <v>6.4528683529411772</v>
      </c>
      <c r="S488" s="241">
        <f>S296*0.516</f>
        <v>6.4373787411764702</v>
      </c>
      <c r="T488" s="215"/>
      <c r="U488" s="264" t="s">
        <v>165</v>
      </c>
      <c r="V488" s="241">
        <f>V296*0.516</f>
        <v>6.289673235294118</v>
      </c>
      <c r="W488" s="241">
        <f>W296*0.516</f>
        <v>6.4446553529411768</v>
      </c>
      <c r="X488" s="215"/>
      <c r="Y488" s="264" t="s">
        <v>165</v>
      </c>
      <c r="Z488" s="241">
        <f>Z296*0.516</f>
        <v>6.3667798235294129</v>
      </c>
      <c r="AB488" s="272"/>
    </row>
    <row r="489" spans="1:29">
      <c r="AB489" s="272"/>
    </row>
    <row r="490" spans="1:29" ht="16.5" thickBot="1">
      <c r="A490" s="216">
        <v>2013</v>
      </c>
      <c r="B490" s="215"/>
      <c r="C490" s="215" t="s">
        <v>172</v>
      </c>
      <c r="D490" s="215"/>
      <c r="E490" s="215"/>
      <c r="F490" s="215"/>
      <c r="G490" s="215"/>
      <c r="H490" s="215"/>
      <c r="I490" s="215"/>
      <c r="J490" s="215"/>
      <c r="K490" s="215"/>
      <c r="L490" s="215"/>
      <c r="M490" s="214" t="s">
        <v>88</v>
      </c>
      <c r="N490" s="215"/>
      <c r="O490" s="216">
        <v>2013</v>
      </c>
      <c r="P490" s="217" t="s">
        <v>139</v>
      </c>
      <c r="Q490" s="217"/>
      <c r="R490" s="217"/>
      <c r="S490" s="217"/>
      <c r="T490" s="215"/>
      <c r="U490" s="216">
        <v>2013</v>
      </c>
      <c r="V490" s="217" t="s">
        <v>140</v>
      </c>
      <c r="W490" s="217"/>
      <c r="X490" s="215"/>
      <c r="Y490" s="216">
        <v>2013</v>
      </c>
      <c r="Z490" s="215"/>
    </row>
    <row r="491" spans="1:29" ht="13.5" thickBot="1">
      <c r="A491" s="221"/>
      <c r="B491" s="222" t="s">
        <v>142</v>
      </c>
      <c r="C491" s="222" t="s">
        <v>143</v>
      </c>
      <c r="D491" s="222" t="s">
        <v>144</v>
      </c>
      <c r="E491" s="222" t="s">
        <v>145</v>
      </c>
      <c r="F491" s="222" t="s">
        <v>146</v>
      </c>
      <c r="G491" s="222" t="s">
        <v>147</v>
      </c>
      <c r="H491" s="222" t="s">
        <v>148</v>
      </c>
      <c r="I491" s="222" t="s">
        <v>149</v>
      </c>
      <c r="J491" s="222" t="s">
        <v>150</v>
      </c>
      <c r="K491" s="222" t="s">
        <v>151</v>
      </c>
      <c r="L491" s="222" t="s">
        <v>152</v>
      </c>
      <c r="M491" s="223" t="s">
        <v>153</v>
      </c>
      <c r="N491" s="215"/>
      <c r="O491" s="250"/>
      <c r="P491" s="247" t="s">
        <v>154</v>
      </c>
      <c r="Q491" s="247" t="s">
        <v>155</v>
      </c>
      <c r="R491" s="247" t="s">
        <v>156</v>
      </c>
      <c r="S491" s="248" t="s">
        <v>157</v>
      </c>
      <c r="T491" s="215"/>
      <c r="U491" s="221"/>
      <c r="V491" s="247" t="s">
        <v>158</v>
      </c>
      <c r="W491" s="248" t="s">
        <v>159</v>
      </c>
      <c r="X491" s="215"/>
      <c r="Y491" s="221"/>
      <c r="Z491" s="248" t="s">
        <v>160</v>
      </c>
      <c r="AB491" s="74"/>
      <c r="AC491" s="74"/>
    </row>
    <row r="492" spans="1:29" ht="13.5" thickBot="1">
      <c r="A492" s="249" t="s">
        <v>161</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161</v>
      </c>
      <c r="P492" s="230">
        <f>P300*0.507</f>
        <v>6.3818625000000004</v>
      </c>
      <c r="Q492" s="230">
        <f>Q300*0.507</f>
        <v>6.0825088235294116</v>
      </c>
      <c r="R492" s="230">
        <f>R300*0.507</f>
        <v>5.9312488529411773</v>
      </c>
      <c r="S492" s="231">
        <f>S300*0.507</f>
        <v>5.8741019999999997</v>
      </c>
      <c r="T492" s="215"/>
      <c r="U492" s="261" t="s">
        <v>161</v>
      </c>
      <c r="V492" s="230">
        <f>V300*0.507</f>
        <v>6.2228782352941172</v>
      </c>
      <c r="W492" s="230">
        <f>W300*0.507</f>
        <v>5.9024790882352942</v>
      </c>
      <c r="X492" s="215"/>
      <c r="Y492" s="262" t="s">
        <v>161</v>
      </c>
      <c r="Z492" s="230">
        <f>Z300*0.507</f>
        <v>6.059937382352941</v>
      </c>
      <c r="AB492" s="74"/>
      <c r="AC492" s="74"/>
    </row>
    <row r="493" spans="1:29">
      <c r="A493" s="258" t="s">
        <v>162</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162</v>
      </c>
      <c r="P493" s="236">
        <f>P301*0.539</f>
        <v>7.1889537176470579</v>
      </c>
      <c r="Q493" s="236">
        <f>Q301*0.539</f>
        <v>6.724284459803922</v>
      </c>
      <c r="R493" s="236">
        <f>R301*0.539</f>
        <v>6.6124456588235301</v>
      </c>
      <c r="S493" s="236">
        <f>S301*0.539</f>
        <v>6.7232719852941187</v>
      </c>
      <c r="T493" s="215"/>
      <c r="U493" s="263" t="s">
        <v>162</v>
      </c>
      <c r="V493" s="236">
        <f>V301*0.539</f>
        <v>6.9442841794117642</v>
      </c>
      <c r="W493" s="236">
        <f>W301*0.539</f>
        <v>6.6676825901960788</v>
      </c>
      <c r="X493" s="215"/>
      <c r="Y493" s="263" t="s">
        <v>162</v>
      </c>
      <c r="Z493" s="236">
        <f>Z301*0.539</f>
        <v>6.8073887480392159</v>
      </c>
      <c r="AB493" s="74"/>
      <c r="AC493" s="74"/>
    </row>
    <row r="494" spans="1:29">
      <c r="A494" s="232" t="s">
        <v>163</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163</v>
      </c>
      <c r="P494" s="233">
        <f>P302*0.535</f>
        <v>7.1067244264705884</v>
      </c>
      <c r="Q494" s="233">
        <f>Q302*0.535</f>
        <v>6.6033717745098048</v>
      </c>
      <c r="R494" s="233">
        <f>R302*0.535</f>
        <v>6.5125843725490196</v>
      </c>
      <c r="S494" s="233">
        <f>S302*0.535</f>
        <v>6.6522707745098044</v>
      </c>
      <c r="T494" s="215"/>
      <c r="U494" s="260" t="s">
        <v>163</v>
      </c>
      <c r="V494" s="233">
        <f>V302*0.535</f>
        <v>6.7994251470588232</v>
      </c>
      <c r="W494" s="233">
        <f>W302*0.535</f>
        <v>6.5793046421568633</v>
      </c>
      <c r="X494" s="215"/>
      <c r="Y494" s="260" t="s">
        <v>163</v>
      </c>
      <c r="Z494" s="233">
        <f>Z302*0.535</f>
        <v>6.6895875490196079</v>
      </c>
      <c r="AB494" s="74"/>
      <c r="AC494" s="74"/>
    </row>
    <row r="495" spans="1:29">
      <c r="A495" s="232" t="s">
        <v>164</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164</v>
      </c>
      <c r="P495" s="233" t="e">
        <f>#REF!*0.54</f>
        <v>#REF!</v>
      </c>
      <c r="Q495" s="233" t="e">
        <f>#REF!*0.54</f>
        <v>#REF!</v>
      </c>
      <c r="R495" s="233" t="e">
        <f>#REF!*0.54</f>
        <v>#REF!</v>
      </c>
      <c r="S495" s="233" t="e">
        <f>#REF!*0.54</f>
        <v>#REF!</v>
      </c>
      <c r="T495" s="215"/>
      <c r="U495" s="260" t="s">
        <v>164</v>
      </c>
      <c r="V495" s="233" t="e">
        <f>#REF!*0.54</f>
        <v>#REF!</v>
      </c>
      <c r="W495" s="233" t="e">
        <f>#REF!*0.54</f>
        <v>#REF!</v>
      </c>
      <c r="X495" s="215"/>
      <c r="Y495" s="260" t="s">
        <v>164</v>
      </c>
      <c r="Z495" s="233" t="e">
        <f>#REF!*0.54</f>
        <v>#REF!</v>
      </c>
      <c r="AB495" s="74"/>
      <c r="AC495" s="74"/>
    </row>
    <row r="496" spans="1:29">
      <c r="A496" s="232" t="s">
        <v>69</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69</v>
      </c>
      <c r="P496" s="233">
        <f>P303*0.465</f>
        <v>5.2078468235294126</v>
      </c>
      <c r="Q496" s="233">
        <f>Q303*0.465</f>
        <v>5.0793035</v>
      </c>
      <c r="R496" s="233">
        <f>R303*0.465</f>
        <v>4.898820588235294</v>
      </c>
      <c r="S496" s="233">
        <f>S303*0.465</f>
        <v>4.5844486764705872</v>
      </c>
      <c r="T496" s="215"/>
      <c r="U496" s="260" t="s">
        <v>69</v>
      </c>
      <c r="V496" s="233">
        <f>V303*0.465</f>
        <v>5.1419285147058824</v>
      </c>
      <c r="W496" s="233">
        <f>W303*0.465</f>
        <v>4.7378544558823528</v>
      </c>
      <c r="X496" s="215"/>
      <c r="Y496" s="260" t="s">
        <v>69</v>
      </c>
      <c r="Z496" s="233">
        <f>Z303*0.465</f>
        <v>4.9281730294117656</v>
      </c>
      <c r="AB496" s="74"/>
      <c r="AC496" s="74"/>
    </row>
    <row r="497" spans="1:29" ht="13.5" thickBot="1">
      <c r="A497" s="240" t="s">
        <v>165</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165</v>
      </c>
      <c r="P497" s="241">
        <f>P304*0.516</f>
        <v>6.5073058470588236</v>
      </c>
      <c r="Q497" s="241">
        <f>Q304*0.516</f>
        <v>6.3163544823529403</v>
      </c>
      <c r="R497" s="241">
        <f>R304*0.516</f>
        <v>6.2270025058823526</v>
      </c>
      <c r="S497" s="241">
        <f>S304*0.516</f>
        <v>6.2623181529411767</v>
      </c>
      <c r="T497" s="215"/>
      <c r="U497" s="264" t="s">
        <v>165</v>
      </c>
      <c r="V497" s="241">
        <f>V304*0.516</f>
        <v>6.4027252941176469</v>
      </c>
      <c r="W497" s="241">
        <f>W304*0.516</f>
        <v>6.2450736352941174</v>
      </c>
      <c r="X497" s="215"/>
      <c r="Y497" s="264" t="s">
        <v>165</v>
      </c>
      <c r="Z497" s="241">
        <f>Z304*0.516</f>
        <v>6.3215079058823536</v>
      </c>
      <c r="AB497" s="74"/>
      <c r="AC497" s="74"/>
    </row>
    <row r="498" spans="1:29" ht="16.5" thickBot="1">
      <c r="A498" s="216">
        <v>2014</v>
      </c>
      <c r="B498" s="215"/>
      <c r="C498" s="215" t="s">
        <v>172</v>
      </c>
      <c r="D498" s="215"/>
      <c r="E498" s="215"/>
      <c r="F498" s="215"/>
      <c r="G498" s="215"/>
      <c r="H498" s="215"/>
      <c r="I498" s="215"/>
      <c r="J498" s="215"/>
      <c r="K498" s="215"/>
      <c r="L498" s="215"/>
      <c r="M498" s="214" t="s">
        <v>88</v>
      </c>
      <c r="N498" s="215"/>
      <c r="O498" s="216">
        <v>2014</v>
      </c>
      <c r="P498" s="217" t="s">
        <v>139</v>
      </c>
      <c r="Q498" s="217"/>
      <c r="R498" s="217"/>
      <c r="S498" s="217"/>
      <c r="T498" s="215"/>
      <c r="U498" s="216">
        <v>2014</v>
      </c>
      <c r="V498" s="217" t="s">
        <v>140</v>
      </c>
      <c r="W498" s="217"/>
      <c r="X498" s="215"/>
      <c r="Y498" s="216">
        <v>2014</v>
      </c>
      <c r="Z498" s="215"/>
    </row>
    <row r="499" spans="1:29" ht="13.5" thickBot="1">
      <c r="A499" s="221"/>
      <c r="B499" s="247" t="s">
        <v>142</v>
      </c>
      <c r="C499" s="247" t="s">
        <v>143</v>
      </c>
      <c r="D499" s="247" t="s">
        <v>144</v>
      </c>
      <c r="E499" s="247" t="s">
        <v>145</v>
      </c>
      <c r="F499" s="247" t="s">
        <v>146</v>
      </c>
      <c r="G499" s="247" t="s">
        <v>147</v>
      </c>
      <c r="H499" s="247" t="s">
        <v>148</v>
      </c>
      <c r="I499" s="247" t="s">
        <v>149</v>
      </c>
      <c r="J499" s="247" t="s">
        <v>150</v>
      </c>
      <c r="K499" s="247" t="s">
        <v>151</v>
      </c>
      <c r="L499" s="247" t="s">
        <v>152</v>
      </c>
      <c r="M499" s="248" t="s">
        <v>153</v>
      </c>
      <c r="N499" s="215"/>
      <c r="O499" s="250"/>
      <c r="P499" s="247" t="s">
        <v>154</v>
      </c>
      <c r="Q499" s="247" t="s">
        <v>155</v>
      </c>
      <c r="R499" s="247" t="s">
        <v>156</v>
      </c>
      <c r="S499" s="248" t="s">
        <v>157</v>
      </c>
      <c r="T499" s="215"/>
      <c r="U499" s="250"/>
      <c r="V499" s="247" t="s">
        <v>158</v>
      </c>
      <c r="W499" s="248" t="s">
        <v>159</v>
      </c>
      <c r="X499" s="215"/>
      <c r="Y499" s="221"/>
      <c r="Z499" s="248" t="s">
        <v>160</v>
      </c>
    </row>
    <row r="500" spans="1:29" ht="13.5" thickBot="1">
      <c r="A500" s="251" t="s">
        <v>161</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161</v>
      </c>
      <c r="P500" s="230">
        <f>P308*0.507</f>
        <v>5.9249660294117641</v>
      </c>
      <c r="Q500" s="230">
        <f>Q308*0.507</f>
        <v>5.8840431764705876</v>
      </c>
      <c r="R500" s="230">
        <f>R308*0.507</f>
        <v>5.7331261764705888</v>
      </c>
      <c r="S500" s="231">
        <f>S308*0.507</f>
        <v>5.5676105588235298</v>
      </c>
      <c r="T500" s="215"/>
      <c r="U500" s="254" t="s">
        <v>161</v>
      </c>
      <c r="V500" s="230">
        <f>V308*0.507</f>
        <v>5.9035924999999994</v>
      </c>
      <c r="W500" s="231">
        <f>W308*0.507</f>
        <v>5.6479203529411768</v>
      </c>
      <c r="X500" s="215"/>
      <c r="Y500" s="254" t="s">
        <v>161</v>
      </c>
      <c r="Z500" s="230">
        <f>Z308*0.507</f>
        <v>5.7789897941176473</v>
      </c>
    </row>
    <row r="501" spans="1:29">
      <c r="A501" s="266" t="s">
        <v>166</v>
      </c>
      <c r="B501" s="267" t="s">
        <v>167</v>
      </c>
      <c r="C501" s="268" t="s">
        <v>167</v>
      </c>
      <c r="D501" s="268" t="s">
        <v>167</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166</v>
      </c>
      <c r="P501" s="236" t="s">
        <v>167</v>
      </c>
      <c r="Q501" s="236">
        <f t="shared" ref="Q501:S502" si="228">Q309*0.539</f>
        <v>6.3498686382352938</v>
      </c>
      <c r="R501" s="236">
        <f t="shared" si="228"/>
        <v>6.3984621303921569</v>
      </c>
      <c r="S501" s="237">
        <f t="shared" si="228"/>
        <v>6.4425602568627456</v>
      </c>
      <c r="T501" s="215"/>
      <c r="U501" s="258" t="s">
        <v>166</v>
      </c>
      <c r="V501" s="236">
        <f>V309*0.539</f>
        <v>6.3498686382352938</v>
      </c>
      <c r="W501" s="237">
        <f>W309*0.539</f>
        <v>6.4271385156862761</v>
      </c>
      <c r="X501" s="215"/>
      <c r="Y501" s="255" t="s">
        <v>166</v>
      </c>
      <c r="Z501" s="237">
        <f>Z309*0.539</f>
        <v>6.4120887901960781</v>
      </c>
    </row>
    <row r="502" spans="1:29">
      <c r="A502" s="269" t="s">
        <v>162</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162</v>
      </c>
      <c r="P502" s="233">
        <f>P310*0.539</f>
        <v>6.7099808794117655</v>
      </c>
      <c r="Q502" s="233">
        <f t="shared" si="228"/>
        <v>6.5537448598039232</v>
      </c>
      <c r="R502" s="233">
        <f t="shared" si="228"/>
        <v>6.5460995147058831</v>
      </c>
      <c r="S502" s="234">
        <f t="shared" si="228"/>
        <v>6.5804010519607843</v>
      </c>
      <c r="T502" s="215"/>
      <c r="U502" s="232" t="s">
        <v>162</v>
      </c>
      <c r="V502" s="233">
        <f>V310*0.539</f>
        <v>6.6299219411764705</v>
      </c>
      <c r="W502" s="234">
        <f>W310*0.539</f>
        <v>6.5632191058823519</v>
      </c>
      <c r="X502" s="215"/>
      <c r="Y502" s="232" t="s">
        <v>162</v>
      </c>
      <c r="Z502" s="236">
        <f>Z310*0.539</f>
        <v>6.600039675490196</v>
      </c>
    </row>
    <row r="503" spans="1:29">
      <c r="A503" s="269" t="s">
        <v>163</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163</v>
      </c>
      <c r="P503" s="233">
        <f>P311*0.535</f>
        <v>6.6367374166666666</v>
      </c>
      <c r="Q503" s="233">
        <f>Q311*0.535</f>
        <v>6.4701095686274508</v>
      </c>
      <c r="R503" s="233">
        <f>R311*0.535</f>
        <v>6.4550813137254908</v>
      </c>
      <c r="S503" s="234">
        <f>S311*0.535</f>
        <v>6.5304156078431372</v>
      </c>
      <c r="T503" s="215"/>
      <c r="U503" s="232" t="s">
        <v>163</v>
      </c>
      <c r="V503" s="233">
        <f>V311*0.535</f>
        <v>6.5405113725490205</v>
      </c>
      <c r="W503" s="234">
        <f>W311*0.535</f>
        <v>6.4903047696078433</v>
      </c>
      <c r="X503" s="215"/>
      <c r="Y503" s="232" t="s">
        <v>163</v>
      </c>
      <c r="Z503" s="233">
        <f>Z311*0.535</f>
        <v>6.5164788578431381</v>
      </c>
    </row>
    <row r="504" spans="1:29">
      <c r="A504" s="269" t="s">
        <v>164</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164</v>
      </c>
      <c r="P504" s="233">
        <f>P312*0.54</f>
        <v>6.2175928235294133</v>
      </c>
      <c r="Q504" s="233">
        <f>Q312*0.54</f>
        <v>5.7492582352941177</v>
      </c>
      <c r="R504" s="233">
        <f>R312*0.54</f>
        <v>6.9603580588235303</v>
      </c>
      <c r="S504" s="234">
        <f>S312*0.54</f>
        <v>0</v>
      </c>
      <c r="T504" s="215"/>
      <c r="U504" s="232" t="s">
        <v>164</v>
      </c>
      <c r="V504" s="233">
        <f>V312*0.54</f>
        <v>6.1158970588235304</v>
      </c>
      <c r="W504" s="234">
        <f>W312*0.54</f>
        <v>6.9603580588235303</v>
      </c>
      <c r="X504" s="215"/>
      <c r="Y504" s="232" t="s">
        <v>164</v>
      </c>
      <c r="Z504" s="233">
        <f>Z312*0.54</f>
        <v>6.4577027647058829</v>
      </c>
    </row>
    <row r="505" spans="1:29">
      <c r="A505" s="269" t="s">
        <v>69</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69</v>
      </c>
      <c r="P505" s="233">
        <f>P313*0.465</f>
        <v>4.587558705882353</v>
      </c>
      <c r="Q505" s="233">
        <f>Q313*0.465</f>
        <v>4.7390880735294125</v>
      </c>
      <c r="R505" s="233">
        <f>R313*0.465</f>
        <v>4.5514970441176477</v>
      </c>
      <c r="S505" s="234">
        <f>S313*0.465</f>
        <v>4.2239601617647056</v>
      </c>
      <c r="T505" s="215"/>
      <c r="U505" s="232" t="s">
        <v>69</v>
      </c>
      <c r="V505" s="233">
        <f>V313*0.465</f>
        <v>4.66626405882353</v>
      </c>
      <c r="W505" s="234">
        <f>W313*0.465</f>
        <v>4.374821661764706</v>
      </c>
      <c r="X505" s="215"/>
      <c r="Y505" s="232" t="s">
        <v>69</v>
      </c>
      <c r="Z505" s="233">
        <f>Z313*0.465</f>
        <v>4.5076543823529409</v>
      </c>
    </row>
    <row r="506" spans="1:29" ht="13.5" thickBot="1">
      <c r="A506" s="270" t="s">
        <v>165</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165</v>
      </c>
      <c r="P506" s="241">
        <f>P314*0.516</f>
        <v>6.3395087176470595</v>
      </c>
      <c r="Q506" s="241">
        <f>Q314*0.516</f>
        <v>6.2901927764705885</v>
      </c>
      <c r="R506" s="241">
        <f>R314*0.516</f>
        <v>6.1463486705882353</v>
      </c>
      <c r="S506" s="242">
        <f>S314*0.516</f>
        <v>6.0903925176470581</v>
      </c>
      <c r="T506" s="215"/>
      <c r="U506" s="240" t="s">
        <v>165</v>
      </c>
      <c r="V506" s="241">
        <f>V314*0.516</f>
        <v>6.3134820823529409</v>
      </c>
      <c r="W506" s="242">
        <f>W314*0.516</f>
        <v>6.1172154117647057</v>
      </c>
      <c r="X506" s="215"/>
      <c r="Y506" s="240" t="s">
        <v>165</v>
      </c>
      <c r="Z506" s="241">
        <f>Z314*0.516</f>
        <v>6.2183645647058823</v>
      </c>
    </row>
    <row r="508" spans="1:29" ht="16.5" thickBot="1">
      <c r="A508" s="216">
        <v>2015</v>
      </c>
      <c r="B508" s="215"/>
      <c r="C508" s="215" t="s">
        <v>172</v>
      </c>
      <c r="D508" s="215"/>
      <c r="E508" s="215"/>
      <c r="F508" s="215"/>
      <c r="G508" s="215"/>
      <c r="H508" s="215"/>
      <c r="I508" s="215"/>
      <c r="J508" s="215"/>
      <c r="K508" s="215"/>
      <c r="L508" s="215"/>
      <c r="M508" s="214" t="s">
        <v>88</v>
      </c>
      <c r="N508" s="215"/>
      <c r="O508" s="216">
        <v>2015</v>
      </c>
      <c r="P508" s="217" t="s">
        <v>139</v>
      </c>
      <c r="Q508" s="217"/>
      <c r="R508" s="217"/>
      <c r="S508" s="217"/>
      <c r="T508" s="215"/>
      <c r="U508" s="216">
        <v>2015</v>
      </c>
      <c r="V508" s="217" t="s">
        <v>140</v>
      </c>
      <c r="W508" s="217"/>
      <c r="X508" s="215"/>
      <c r="Y508" s="216">
        <v>2015</v>
      </c>
      <c r="Z508" s="215"/>
    </row>
    <row r="509" spans="1:29" ht="13.5" thickBot="1">
      <c r="A509" s="221"/>
      <c r="B509" s="247" t="s">
        <v>142</v>
      </c>
      <c r="C509" s="247" t="s">
        <v>143</v>
      </c>
      <c r="D509" s="247" t="s">
        <v>144</v>
      </c>
      <c r="E509" s="247" t="s">
        <v>145</v>
      </c>
      <c r="F509" s="247" t="s">
        <v>146</v>
      </c>
      <c r="G509" s="247" t="s">
        <v>147</v>
      </c>
      <c r="H509" s="247" t="s">
        <v>148</v>
      </c>
      <c r="I509" s="247" t="s">
        <v>149</v>
      </c>
      <c r="J509" s="247" t="s">
        <v>150</v>
      </c>
      <c r="K509" s="247" t="s">
        <v>151</v>
      </c>
      <c r="L509" s="247" t="s">
        <v>152</v>
      </c>
      <c r="M509" s="248" t="s">
        <v>153</v>
      </c>
      <c r="N509" s="215"/>
      <c r="O509" s="250"/>
      <c r="P509" s="247" t="s">
        <v>154</v>
      </c>
      <c r="Q509" s="247" t="s">
        <v>155</v>
      </c>
      <c r="R509" s="247" t="s">
        <v>156</v>
      </c>
      <c r="S509" s="248" t="s">
        <v>157</v>
      </c>
      <c r="T509" s="215"/>
      <c r="U509" s="250"/>
      <c r="V509" s="247" t="s">
        <v>158</v>
      </c>
      <c r="W509" s="248" t="s">
        <v>159</v>
      </c>
      <c r="X509" s="215"/>
      <c r="Y509" s="221"/>
      <c r="Z509" s="248" t="s">
        <v>160</v>
      </c>
    </row>
    <row r="510" spans="1:29" ht="13.5" thickBot="1">
      <c r="A510" s="251" t="s">
        <v>161</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161</v>
      </c>
      <c r="P510" s="230">
        <f>P318*0.507</f>
        <v>6.0358648235294119</v>
      </c>
      <c r="Q510" s="230">
        <f>Q318*0.507</f>
        <v>6.3412896221999988</v>
      </c>
      <c r="R510" s="230">
        <f>R318*0.507</f>
        <v>6.0269822730000007</v>
      </c>
      <c r="S510" s="230">
        <f>S318*0.507</f>
        <v>6.2072727912000003</v>
      </c>
      <c r="T510" s="215"/>
      <c r="U510" s="254" t="s">
        <v>161</v>
      </c>
      <c r="V510" s="230">
        <f>V318*0.507</f>
        <v>6.3136226322000004</v>
      </c>
      <c r="W510" s="230">
        <f>W318*0.507</f>
        <v>6.1129205981999997</v>
      </c>
      <c r="X510" s="215"/>
      <c r="Y510" s="254" t="s">
        <v>161</v>
      </c>
      <c r="Z510" s="230">
        <f>Z318*0.507</f>
        <v>6.207381390600001</v>
      </c>
    </row>
    <row r="511" spans="1:29">
      <c r="A511" s="266" t="s">
        <v>166</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166</v>
      </c>
      <c r="P511" s="236">
        <f t="shared" ref="P511:S512" si="235">P319*0.539</f>
        <v>6.8303226696078427</v>
      </c>
      <c r="Q511" s="236">
        <f t="shared" si="235"/>
        <v>6.9287288994000003</v>
      </c>
      <c r="R511" s="236">
        <f t="shared" si="235"/>
        <v>6.8196470496000003</v>
      </c>
      <c r="S511" s="236">
        <f t="shared" si="235"/>
        <v>6.9849054198000005</v>
      </c>
      <c r="T511" s="215"/>
      <c r="U511" s="258" t="s">
        <v>166</v>
      </c>
      <c r="V511" s="236">
        <f>V319*0.539</f>
        <v>7.0209984768000009</v>
      </c>
      <c r="W511" s="236">
        <f>W319*0.539</f>
        <v>6.9009485160000015</v>
      </c>
      <c r="X511" s="215"/>
      <c r="Y511" s="255" t="s">
        <v>166</v>
      </c>
      <c r="Z511" s="236">
        <f>Z319*0.539</f>
        <v>6.9500218788000003</v>
      </c>
    </row>
    <row r="512" spans="1:29">
      <c r="A512" s="269" t="s">
        <v>162</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162</v>
      </c>
      <c r="P512" s="233">
        <f t="shared" si="235"/>
        <v>6.9457289107843136</v>
      </c>
      <c r="Q512" s="233">
        <f t="shared" si="235"/>
        <v>7.1303552165999999</v>
      </c>
      <c r="R512" s="233">
        <f t="shared" si="235"/>
        <v>7.0237858613999995</v>
      </c>
      <c r="S512" s="233">
        <f t="shared" si="235"/>
        <v>7.3601962433999999</v>
      </c>
      <c r="T512" s="215"/>
      <c r="U512" s="232" t="s">
        <v>162</v>
      </c>
      <c r="V512" s="233">
        <f>V320*0.539</f>
        <v>7.1798079275999998</v>
      </c>
      <c r="W512" s="233">
        <f>W320*0.539</f>
        <v>7.1871639840000006</v>
      </c>
      <c r="X512" s="215"/>
      <c r="Y512" s="232" t="s">
        <v>162</v>
      </c>
      <c r="Z512" s="233">
        <f>Z320*0.539</f>
        <v>7.1835299382000004</v>
      </c>
    </row>
    <row r="513" spans="1:28">
      <c r="A513" s="269" t="s">
        <v>163</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163</v>
      </c>
      <c r="P513" s="233">
        <f>P321*0.535</f>
        <v>6.8623212156862747</v>
      </c>
      <c r="Q513" s="233">
        <f>Q321*0.535</f>
        <v>7.0442011920000001</v>
      </c>
      <c r="R513" s="233">
        <f>R321*0.535</f>
        <v>6.9369984270000007</v>
      </c>
      <c r="S513" s="233">
        <f>S321*0.535</f>
        <v>7.2371989110000001</v>
      </c>
      <c r="T513" s="215"/>
      <c r="U513" s="232" t="s">
        <v>163</v>
      </c>
      <c r="V513" s="233">
        <f>V321*0.535</f>
        <v>7.0863728879999996</v>
      </c>
      <c r="W513" s="233">
        <f>W321*0.535</f>
        <v>7.0655435190000011</v>
      </c>
      <c r="X513" s="215"/>
      <c r="Y513" s="232" t="s">
        <v>163</v>
      </c>
      <c r="Z513" s="233">
        <f>Z321*0.535</f>
        <v>7.0773906660000003</v>
      </c>
    </row>
    <row r="514" spans="1:28">
      <c r="A514" s="269" t="s">
        <v>164</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164</v>
      </c>
      <c r="P514" s="233" t="e">
        <f>#REF!*0.54</f>
        <v>#REF!</v>
      </c>
      <c r="Q514" s="233" t="e">
        <f>#REF!*0.54</f>
        <v>#REF!</v>
      </c>
      <c r="R514" s="233" t="e">
        <f>#REF!*0.54</f>
        <v>#REF!</v>
      </c>
      <c r="S514" s="233" t="e">
        <f>#REF!*0.54</f>
        <v>#REF!</v>
      </c>
      <c r="T514" s="215"/>
      <c r="U514" s="232" t="s">
        <v>164</v>
      </c>
      <c r="V514" s="233" t="e">
        <f>#REF!*0.54</f>
        <v>#REF!</v>
      </c>
      <c r="W514" s="233" t="e">
        <f>#REF!*0.54</f>
        <v>#REF!</v>
      </c>
      <c r="X514" s="215"/>
      <c r="Y514" s="232" t="s">
        <v>164</v>
      </c>
      <c r="Z514" s="233" t="e">
        <f>#REF!*0.54</f>
        <v>#REF!</v>
      </c>
    </row>
    <row r="515" spans="1:28">
      <c r="A515" s="269" t="s">
        <v>69</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69</v>
      </c>
      <c r="P515" s="233">
        <f>P322*0.465</f>
        <v>4.6751847647058833</v>
      </c>
      <c r="Q515" s="233">
        <f>Q322*0.465</f>
        <v>5.0544538380000006</v>
      </c>
      <c r="R515" s="233">
        <f>R322*0.465</f>
        <v>4.6692923571000007</v>
      </c>
      <c r="S515" s="233">
        <f>S322*0.465</f>
        <v>4.7064158181000009</v>
      </c>
      <c r="T515" s="215"/>
      <c r="U515" s="232" t="s">
        <v>69</v>
      </c>
      <c r="V515" s="233">
        <f>V322*0.465</f>
        <v>4.9496003369999997</v>
      </c>
      <c r="W515" s="233">
        <f>W322*0.465</f>
        <v>4.6871649297000006</v>
      </c>
      <c r="X515" s="215"/>
      <c r="Y515" s="232" t="s">
        <v>69</v>
      </c>
      <c r="Z515" s="233">
        <f>Z322*0.465</f>
        <v>4.799991888000001</v>
      </c>
    </row>
    <row r="516" spans="1:28" ht="13.5" thickBot="1">
      <c r="A516" s="270" t="s">
        <v>165</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165</v>
      </c>
      <c r="P516" s="241">
        <f>P323*0.516</f>
        <v>6.3681254705882351</v>
      </c>
      <c r="Q516" s="241">
        <f>Q323*0.516</f>
        <v>6.5769947208000001</v>
      </c>
      <c r="R516" s="241">
        <f>R323*0.516</f>
        <v>6.3680088384000006</v>
      </c>
      <c r="S516" s="241">
        <f>S323*0.516</f>
        <v>6.5058520464000003</v>
      </c>
      <c r="T516" s="215"/>
      <c r="U516" s="240" t="s">
        <v>165</v>
      </c>
      <c r="V516" s="241">
        <f>V323*0.516</f>
        <v>6.6001106952000006</v>
      </c>
      <c r="W516" s="241">
        <f>W323*0.516</f>
        <v>6.4321251408000002</v>
      </c>
      <c r="X516" s="215"/>
      <c r="Y516" s="240" t="s">
        <v>165</v>
      </c>
      <c r="Z516" s="241">
        <f>Z323*0.516</f>
        <v>6.5064309984000008</v>
      </c>
    </row>
    <row r="518" spans="1:28" ht="16.5" thickBot="1">
      <c r="A518" s="216">
        <v>2016</v>
      </c>
      <c r="B518" s="215"/>
      <c r="C518" s="215" t="s">
        <v>172</v>
      </c>
      <c r="D518" s="215"/>
      <c r="E518" s="215"/>
      <c r="F518" s="215"/>
      <c r="G518" s="215"/>
      <c r="H518" s="215"/>
      <c r="I518" s="215"/>
      <c r="J518" s="215"/>
      <c r="K518" s="215"/>
      <c r="L518" s="215"/>
      <c r="M518" s="214" t="s">
        <v>88</v>
      </c>
      <c r="N518" s="215"/>
      <c r="O518" s="216">
        <v>2016</v>
      </c>
      <c r="P518" s="217" t="s">
        <v>139</v>
      </c>
      <c r="Q518" s="217"/>
      <c r="R518" s="217"/>
      <c r="S518" s="217"/>
      <c r="T518" s="215"/>
      <c r="U518" s="216">
        <v>2016</v>
      </c>
      <c r="V518" s="217" t="s">
        <v>140</v>
      </c>
      <c r="W518" s="217"/>
      <c r="X518" s="215"/>
      <c r="Y518" s="216">
        <v>2016</v>
      </c>
      <c r="Z518" s="215"/>
    </row>
    <row r="519" spans="1:28" ht="13.5" thickBot="1">
      <c r="A519" s="221"/>
      <c r="B519" s="247" t="s">
        <v>142</v>
      </c>
      <c r="C519" s="247" t="s">
        <v>143</v>
      </c>
      <c r="D519" s="247" t="s">
        <v>144</v>
      </c>
      <c r="E519" s="247" t="s">
        <v>145</v>
      </c>
      <c r="F519" s="247" t="s">
        <v>146</v>
      </c>
      <c r="G519" s="247" t="s">
        <v>147</v>
      </c>
      <c r="H519" s="247" t="s">
        <v>148</v>
      </c>
      <c r="I519" s="247" t="s">
        <v>149</v>
      </c>
      <c r="J519" s="247" t="s">
        <v>150</v>
      </c>
      <c r="K519" s="247" t="s">
        <v>151</v>
      </c>
      <c r="L519" s="247" t="s">
        <v>152</v>
      </c>
      <c r="M519" s="248" t="s">
        <v>153</v>
      </c>
      <c r="N519" s="215"/>
      <c r="O519" s="250"/>
      <c r="P519" s="247" t="s">
        <v>154</v>
      </c>
      <c r="Q519" s="247" t="s">
        <v>155</v>
      </c>
      <c r="R519" s="247" t="s">
        <v>156</v>
      </c>
      <c r="S519" s="248" t="s">
        <v>157</v>
      </c>
      <c r="T519" s="215"/>
      <c r="U519" s="250"/>
      <c r="V519" s="247" t="s">
        <v>158</v>
      </c>
      <c r="W519" s="248" t="s">
        <v>159</v>
      </c>
      <c r="X519" s="215"/>
      <c r="Y519" s="221"/>
      <c r="Z519" s="248" t="s">
        <v>160</v>
      </c>
    </row>
    <row r="520" spans="1:28" ht="13.5" thickBot="1">
      <c r="A520" s="251" t="s">
        <v>161</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161</v>
      </c>
      <c r="P520" s="230">
        <f>P327*0.507</f>
        <v>6.0406465294117648</v>
      </c>
      <c r="Q520" s="230">
        <f>Q327*0.507</f>
        <v>6.077026264705883</v>
      </c>
      <c r="R520" s="230">
        <f>R327*0.507</f>
        <v>6.0054944149312304</v>
      </c>
      <c r="S520" s="230">
        <f>S327*0.507</f>
        <v>6.1470467016817514</v>
      </c>
      <c r="T520" s="215"/>
      <c r="U520" s="254" t="s">
        <v>161</v>
      </c>
      <c r="V520" s="230">
        <f>V327*0.507</f>
        <v>6.0594999705882344</v>
      </c>
      <c r="W520" s="230">
        <f>W327*0.507</f>
        <v>6.0769175109495368</v>
      </c>
      <c r="X520" s="215"/>
      <c r="Y520" s="254" t="s">
        <v>161</v>
      </c>
      <c r="Z520" s="230">
        <f>Z327*0.507</f>
        <v>6.0680676110876881</v>
      </c>
    </row>
    <row r="521" spans="1:28">
      <c r="A521" s="266" t="s">
        <v>166</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166</v>
      </c>
      <c r="P521" s="236">
        <f t="shared" ref="P521:S522" si="241">P328*0.539</f>
        <v>6.703299921568628</v>
      </c>
      <c r="Q521" s="236">
        <f t="shared" si="241"/>
        <v>6.7880550294117654</v>
      </c>
      <c r="R521" s="236">
        <f t="shared" si="241"/>
        <v>7.0961022436199066</v>
      </c>
      <c r="S521" s="236">
        <f t="shared" si="241"/>
        <v>7.1507215178291679</v>
      </c>
      <c r="T521" s="215"/>
      <c r="U521" s="258" t="s">
        <v>166</v>
      </c>
      <c r="V521" s="236">
        <f>V328*0.539</f>
        <v>6.7548695392156874</v>
      </c>
      <c r="W521" s="236">
        <f>W328*0.539</f>
        <v>7.1103629376757826</v>
      </c>
      <c r="X521" s="215"/>
      <c r="Y521" s="255" t="s">
        <v>166</v>
      </c>
      <c r="Z521" s="236">
        <f>Z328*0.539</f>
        <v>7.0137515860932487</v>
      </c>
    </row>
    <row r="522" spans="1:28">
      <c r="A522" s="269" t="s">
        <v>162</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162</v>
      </c>
      <c r="P522" s="233">
        <f t="shared" si="241"/>
        <v>6.995268823529412</v>
      </c>
      <c r="Q522" s="233">
        <f t="shared" si="241"/>
        <v>6.9424521078431383</v>
      </c>
      <c r="R522" s="233">
        <f t="shared" si="241"/>
        <v>7.030156096262723</v>
      </c>
      <c r="S522" s="233">
        <f t="shared" si="241"/>
        <v>7.1765564506373094</v>
      </c>
      <c r="T522" s="215"/>
      <c r="U522" s="232" t="s">
        <v>162</v>
      </c>
      <c r="V522" s="233">
        <f>V329*0.539</f>
        <v>6.968007049019608</v>
      </c>
      <c r="W522" s="233">
        <f>W329*0.539</f>
        <v>7.1050827769704021</v>
      </c>
      <c r="X522" s="215"/>
      <c r="Y522" s="232" t="s">
        <v>162</v>
      </c>
      <c r="Z522" s="233">
        <f>Z329*0.539</f>
        <v>7.0321400268869185</v>
      </c>
    </row>
    <row r="523" spans="1:28">
      <c r="A523" s="269" t="s">
        <v>163</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163</v>
      </c>
      <c r="P523" s="233">
        <f>P330*0.535</f>
        <v>6.8949803431372549</v>
      </c>
      <c r="Q523" s="233">
        <f>Q330*0.535</f>
        <v>6.8878102941176476</v>
      </c>
      <c r="R523" s="233">
        <f>R330*0.535</f>
        <v>7.0210658616019961</v>
      </c>
      <c r="S523" s="233">
        <f>S330*0.535</f>
        <v>7.1723506130051673</v>
      </c>
      <c r="T523" s="215"/>
      <c r="U523" s="232" t="s">
        <v>163</v>
      </c>
      <c r="V523" s="233">
        <f>V330*0.535</f>
        <v>6.8906374019607846</v>
      </c>
      <c r="W523" s="233">
        <f>W330*0.535</f>
        <v>7.1032660937767709</v>
      </c>
      <c r="X523" s="215"/>
      <c r="Y523" s="232" t="s">
        <v>163</v>
      </c>
      <c r="Z523" s="233">
        <f>Z330*0.535</f>
        <v>6.9991687354567924</v>
      </c>
    </row>
    <row r="524" spans="1:28">
      <c r="A524" s="269" t="s">
        <v>164</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164</v>
      </c>
      <c r="P524" s="233">
        <f>P331*0.54</f>
        <v>6.5985882352941188</v>
      </c>
      <c r="Q524" s="233">
        <f>Q331*0.54</f>
        <v>6.0078600000000009</v>
      </c>
      <c r="R524" s="233">
        <f>R331*0.54</f>
        <v>5.9513395649587277</v>
      </c>
      <c r="S524" s="233">
        <f>S331*0.54</f>
        <v>4.1558823529411768</v>
      </c>
      <c r="T524" s="215"/>
      <c r="U524" s="232" t="s">
        <v>164</v>
      </c>
      <c r="V524" s="233">
        <f>V331*0.54</f>
        <v>6.0455647058823532</v>
      </c>
      <c r="W524" s="233">
        <f>W331*0.54</f>
        <v>5.7498292156862751</v>
      </c>
      <c r="X524" s="215"/>
      <c r="Y524" s="232" t="s">
        <v>164</v>
      </c>
      <c r="Z524" s="233">
        <f>Z331*0.54</f>
        <v>5.7902351658686744</v>
      </c>
    </row>
    <row r="525" spans="1:28">
      <c r="A525" s="269" t="s">
        <v>69</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69</v>
      </c>
      <c r="P525" s="233">
        <f>P332*0.465</f>
        <v>4.633642941176471</v>
      </c>
      <c r="Q525" s="233">
        <f>Q332*0.465</f>
        <v>4.6996547058823532</v>
      </c>
      <c r="R525" s="233">
        <f>R332*0.465</f>
        <v>4.5349299447351354</v>
      </c>
      <c r="S525" s="233">
        <f>S332*0.465</f>
        <v>4.6097520626580959</v>
      </c>
      <c r="T525" s="215"/>
      <c r="U525" s="232" t="s">
        <v>69</v>
      </c>
      <c r="V525" s="233">
        <f>V332*0.465</f>
        <v>4.6664527941176477</v>
      </c>
      <c r="W525" s="233">
        <f>W332*0.465</f>
        <v>4.5716938819478949</v>
      </c>
      <c r="X525" s="215"/>
      <c r="Y525" s="232" t="s">
        <v>69</v>
      </c>
      <c r="Z525" s="233">
        <f>Z332*0.465</f>
        <v>4.6183478356723455</v>
      </c>
    </row>
    <row r="526" spans="1:28" ht="13.5" thickBot="1">
      <c r="A526" s="270" t="s">
        <v>165</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165</v>
      </c>
      <c r="P526" s="241">
        <f>P333*0.516</f>
        <v>6.2584021176470586</v>
      </c>
      <c r="Q526" s="241">
        <f>Q333*0.516</f>
        <v>6.267760941176471</v>
      </c>
      <c r="R526" s="241">
        <f>R333*0.516</f>
        <v>6.2594939461548655</v>
      </c>
      <c r="S526" s="241">
        <f>S333*0.516</f>
        <v>6.3534313114462133</v>
      </c>
      <c r="T526" s="215"/>
      <c r="U526" s="240" t="s">
        <v>165</v>
      </c>
      <c r="V526" s="241">
        <f>V333*0.516</f>
        <v>6.263187764705882</v>
      </c>
      <c r="W526" s="241">
        <f>W333*0.516</f>
        <v>6.306518425184616</v>
      </c>
      <c r="X526" s="215"/>
      <c r="Y526" s="240" t="s">
        <v>165</v>
      </c>
      <c r="Z526" s="241">
        <f>Z333*0.516</f>
        <v>6.2851311104702576</v>
      </c>
      <c r="AB526" s="272"/>
    </row>
    <row r="528" spans="1:28" ht="16.5" thickBot="1">
      <c r="A528" s="216">
        <v>2017</v>
      </c>
      <c r="B528" s="215"/>
      <c r="C528" s="215" t="s">
        <v>172</v>
      </c>
      <c r="D528" s="215"/>
      <c r="E528" s="215"/>
      <c r="F528" s="215"/>
      <c r="G528" s="215"/>
      <c r="H528" s="215"/>
      <c r="I528" s="215"/>
      <c r="J528" s="215"/>
      <c r="K528" s="215"/>
      <c r="L528" s="215"/>
      <c r="M528" s="214" t="s">
        <v>88</v>
      </c>
      <c r="N528" s="215"/>
      <c r="O528" s="216">
        <v>2017</v>
      </c>
      <c r="P528" s="217" t="s">
        <v>139</v>
      </c>
      <c r="Q528" s="217"/>
      <c r="R528" s="217"/>
      <c r="S528" s="217"/>
      <c r="T528" s="215"/>
      <c r="U528" s="216">
        <v>2017</v>
      </c>
      <c r="V528" s="217" t="s">
        <v>140</v>
      </c>
      <c r="W528" s="217"/>
      <c r="X528" s="215"/>
      <c r="Y528" s="216">
        <v>2017</v>
      </c>
      <c r="Z528" s="215"/>
    </row>
    <row r="529" spans="1:26" ht="13.5" thickBot="1">
      <c r="A529" s="221"/>
      <c r="B529" s="247" t="s">
        <v>142</v>
      </c>
      <c r="C529" s="247" t="s">
        <v>143</v>
      </c>
      <c r="D529" s="247" t="s">
        <v>144</v>
      </c>
      <c r="E529" s="247" t="s">
        <v>145</v>
      </c>
      <c r="F529" s="247" t="s">
        <v>146</v>
      </c>
      <c r="G529" s="247" t="s">
        <v>147</v>
      </c>
      <c r="H529" s="247" t="s">
        <v>148</v>
      </c>
      <c r="I529" s="247" t="s">
        <v>149</v>
      </c>
      <c r="J529" s="247" t="s">
        <v>150</v>
      </c>
      <c r="K529" s="247" t="s">
        <v>151</v>
      </c>
      <c r="L529" s="247" t="s">
        <v>152</v>
      </c>
      <c r="M529" s="248" t="s">
        <v>153</v>
      </c>
      <c r="N529" s="215"/>
      <c r="O529" s="250"/>
      <c r="P529" s="247" t="s">
        <v>154</v>
      </c>
      <c r="Q529" s="247" t="s">
        <v>155</v>
      </c>
      <c r="R529" s="247" t="s">
        <v>156</v>
      </c>
      <c r="S529" s="248" t="s">
        <v>157</v>
      </c>
      <c r="T529" s="215"/>
      <c r="U529" s="250"/>
      <c r="V529" s="247" t="s">
        <v>158</v>
      </c>
      <c r="W529" s="248" t="s">
        <v>159</v>
      </c>
      <c r="X529" s="215"/>
      <c r="Y529" s="221"/>
      <c r="Z529" s="248" t="s">
        <v>160</v>
      </c>
    </row>
    <row r="530" spans="1:26" ht="13.5" thickBot="1">
      <c r="A530" s="251" t="s">
        <v>161</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161</v>
      </c>
      <c r="P530" s="230">
        <f>P337*0.507</f>
        <v>6.3219899582297092</v>
      </c>
      <c r="Q530" s="230">
        <f>Q337*0.507</f>
        <v>6.28609342282674</v>
      </c>
      <c r="R530" s="230">
        <f>R337*0.507</f>
        <v>6.351054139057422</v>
      </c>
      <c r="S530" s="230">
        <f>S337*0.507</f>
        <v>6.6642182761925204</v>
      </c>
      <c r="T530" s="215"/>
      <c r="U530" s="254" t="s">
        <v>161</v>
      </c>
      <c r="V530" s="230">
        <f>V337*0.507</f>
        <v>6.3040903493040465</v>
      </c>
      <c r="W530" s="230">
        <f>W337*0.507</f>
        <v>6.505057053543057</v>
      </c>
      <c r="X530" s="215"/>
      <c r="Y530" s="254" t="s">
        <v>161</v>
      </c>
      <c r="Z530" s="230">
        <f>Z337*0.507</f>
        <v>6.403627708768826</v>
      </c>
    </row>
    <row r="531" spans="1:26">
      <c r="A531" s="266" t="s">
        <v>166</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166</v>
      </c>
      <c r="P531" s="236">
        <f t="shared" ref="P531:S532" si="248">P338*0.539</f>
        <v>6.775939891230867</v>
      </c>
      <c r="Q531" s="236">
        <f t="shared" si="248"/>
        <v>6.5965527015325645</v>
      </c>
      <c r="R531" s="236">
        <f t="shared" si="248"/>
        <v>6.9233973184362698</v>
      </c>
      <c r="S531" s="236">
        <f t="shared" si="248"/>
        <v>7.2156960377510098</v>
      </c>
      <c r="T531" s="215"/>
      <c r="U531" s="258" t="s">
        <v>166</v>
      </c>
      <c r="V531" s="236">
        <f>V338*0.539</f>
        <v>6.7081490443894181</v>
      </c>
      <c r="W531" s="236">
        <f>W338*0.539</f>
        <v>7.0488745673030877</v>
      </c>
      <c r="X531" s="215"/>
      <c r="Y531" s="255" t="s">
        <v>166</v>
      </c>
      <c r="Z531" s="236">
        <f>Z338*0.539</f>
        <v>6.9375788658498498</v>
      </c>
    </row>
    <row r="532" spans="1:26">
      <c r="A532" s="269" t="s">
        <v>162</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162</v>
      </c>
      <c r="P532" s="233">
        <f t="shared" si="248"/>
        <v>7.1945413578334279</v>
      </c>
      <c r="Q532" s="233">
        <f t="shared" si="248"/>
        <v>7.0476395716859148</v>
      </c>
      <c r="R532" s="233">
        <f t="shared" si="248"/>
        <v>7.215826808263694</v>
      </c>
      <c r="S532" s="233">
        <f t="shared" si="248"/>
        <v>7.6187057787862278</v>
      </c>
      <c r="T532" s="215"/>
      <c r="U532" s="232" t="s">
        <v>162</v>
      </c>
      <c r="V532" s="233">
        <f>V339*0.539</f>
        <v>7.1225263436376798</v>
      </c>
      <c r="W532" s="233">
        <f>W339*0.539</f>
        <v>7.4170657086392016</v>
      </c>
      <c r="X532" s="215"/>
      <c r="Y532" s="232" t="s">
        <v>162</v>
      </c>
      <c r="Z532" s="233">
        <f>Z339*0.539</f>
        <v>7.2672070886742874</v>
      </c>
    </row>
    <row r="533" spans="1:26">
      <c r="A533" s="269" t="s">
        <v>163</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163</v>
      </c>
      <c r="P533" s="233">
        <f>P340*0.535</f>
        <v>7.1095792266788047</v>
      </c>
      <c r="Q533" s="233">
        <f>Q340*0.535</f>
        <v>6.9320871667542932</v>
      </c>
      <c r="R533" s="233">
        <f>R340*0.535</f>
        <v>7.0850512126066292</v>
      </c>
      <c r="S533" s="233">
        <f>S340*0.535</f>
        <v>7.4761238197306978</v>
      </c>
      <c r="T533" s="215"/>
      <c r="U533" s="232" t="s">
        <v>163</v>
      </c>
      <c r="V533" s="233">
        <f>V340*0.535</f>
        <v>7.0160454819270743</v>
      </c>
      <c r="W533" s="233">
        <f>W340*0.535</f>
        <v>7.2569314099036237</v>
      </c>
      <c r="X533" s="215"/>
      <c r="Y533" s="232" t="s">
        <v>163</v>
      </c>
      <c r="Z533" s="233">
        <f>Z340*0.535</f>
        <v>7.1229468473569471</v>
      </c>
    </row>
    <row r="534" spans="1:26">
      <c r="A534" s="269" t="s">
        <v>164</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164</v>
      </c>
      <c r="P534" s="233">
        <f>P341*0.54</f>
        <v>6.8257338935574214</v>
      </c>
      <c r="Q534" s="233">
        <f>Q341*0.54</f>
        <v>7.3168313859790501</v>
      </c>
      <c r="R534" s="233">
        <f>R341*0.54</f>
        <v>0</v>
      </c>
      <c r="S534" s="233">
        <f>S341*0.54</f>
        <v>6.5486911764705882</v>
      </c>
      <c r="T534" s="215"/>
      <c r="U534" s="232" t="s">
        <v>164</v>
      </c>
      <c r="V534" s="233">
        <f>V341*0.54</f>
        <v>7.1238637642167042</v>
      </c>
      <c r="W534" s="233">
        <f>W341*0.54</f>
        <v>6.5486911764705882</v>
      </c>
      <c r="X534" s="215"/>
      <c r="Y534" s="232" t="s">
        <v>164</v>
      </c>
      <c r="Z534" s="233">
        <f>Z341*0.54</f>
        <v>6.9857496515193747</v>
      </c>
    </row>
    <row r="535" spans="1:26">
      <c r="A535" s="269" t="s">
        <v>69</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69</v>
      </c>
      <c r="P535" s="233">
        <f>P342*0.465</f>
        <v>4.8813032931044402</v>
      </c>
      <c r="Q535" s="233">
        <f>Q342*0.465</f>
        <v>5.0403241710974589</v>
      </c>
      <c r="R535" s="233">
        <f>R342*0.465</f>
        <v>5.0699890693316574</v>
      </c>
      <c r="S535" s="233">
        <f>S342*0.465</f>
        <v>5.3517339345812864</v>
      </c>
      <c r="T535" s="215"/>
      <c r="U535" s="232" t="s">
        <v>69</v>
      </c>
      <c r="V535" s="233">
        <f>V342*0.465</f>
        <v>4.9600781182263711</v>
      </c>
      <c r="W535" s="233">
        <f>W342*0.465</f>
        <v>5.2129034563299221</v>
      </c>
      <c r="X535" s="215"/>
      <c r="Y535" s="232" t="s">
        <v>69</v>
      </c>
      <c r="Z535" s="233">
        <f>Z342*0.465</f>
        <v>5.0942375319134401</v>
      </c>
    </row>
    <row r="536" spans="1:26" ht="13.5" thickBot="1">
      <c r="A536" s="270" t="s">
        <v>165</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165</v>
      </c>
      <c r="P536" s="241">
        <f>P343*0.516</f>
        <v>6.5110891058542055</v>
      </c>
      <c r="Q536" s="241">
        <f>Q343*0.516</f>
        <v>6.4969116852293762</v>
      </c>
      <c r="R536" s="241">
        <f>R343*0.516</f>
        <v>6.5338013108937156</v>
      </c>
      <c r="S536" s="241">
        <f>S343*0.516</f>
        <v>6.7724651494105679</v>
      </c>
      <c r="T536" s="215"/>
      <c r="U536" s="240" t="s">
        <v>165</v>
      </c>
      <c r="V536" s="241">
        <f>V343*0.516</f>
        <v>6.5039350325899727</v>
      </c>
      <c r="W536" s="241">
        <f>W343*0.516</f>
        <v>6.6477657612749734</v>
      </c>
      <c r="X536" s="215"/>
      <c r="Y536" s="240" t="s">
        <v>165</v>
      </c>
      <c r="Z536" s="241">
        <f>Z343*0.516</f>
        <v>6.5732149619844158</v>
      </c>
    </row>
    <row r="539" spans="1:26" ht="16.5" thickBot="1">
      <c r="A539" s="216">
        <v>2018</v>
      </c>
      <c r="B539" s="215"/>
      <c r="C539" s="215" t="s">
        <v>172</v>
      </c>
      <c r="D539" s="215"/>
      <c r="E539" s="215"/>
      <c r="F539" s="215"/>
      <c r="G539" s="215"/>
      <c r="H539" s="215"/>
      <c r="I539" s="215"/>
      <c r="J539" s="215"/>
      <c r="K539" s="215"/>
      <c r="L539" s="215"/>
      <c r="M539" s="214" t="s">
        <v>88</v>
      </c>
      <c r="N539" s="215"/>
      <c r="O539" s="216">
        <v>2018</v>
      </c>
      <c r="P539" s="217" t="s">
        <v>139</v>
      </c>
      <c r="Q539" s="217"/>
      <c r="R539" s="217"/>
      <c r="S539" s="217"/>
      <c r="T539" s="215"/>
      <c r="U539" s="216">
        <v>2018</v>
      </c>
      <c r="V539" s="217" t="s">
        <v>140</v>
      </c>
      <c r="W539" s="217"/>
      <c r="X539" s="215"/>
      <c r="Y539" s="216">
        <v>2018</v>
      </c>
      <c r="Z539" s="215"/>
    </row>
    <row r="540" spans="1:26" ht="13.5" thickBot="1">
      <c r="A540" s="221"/>
      <c r="B540" s="247" t="s">
        <v>142</v>
      </c>
      <c r="C540" s="247" t="s">
        <v>143</v>
      </c>
      <c r="D540" s="247" t="s">
        <v>144</v>
      </c>
      <c r="E540" s="247" t="s">
        <v>145</v>
      </c>
      <c r="F540" s="247" t="s">
        <v>146</v>
      </c>
      <c r="G540" s="247" t="s">
        <v>147</v>
      </c>
      <c r="H540" s="247" t="s">
        <v>148</v>
      </c>
      <c r="I540" s="247" t="s">
        <v>149</v>
      </c>
      <c r="J540" s="247" t="s">
        <v>150</v>
      </c>
      <c r="K540" s="247" t="s">
        <v>151</v>
      </c>
      <c r="L540" s="247" t="s">
        <v>152</v>
      </c>
      <c r="M540" s="248" t="s">
        <v>153</v>
      </c>
      <c r="N540" s="215"/>
      <c r="O540" s="250"/>
      <c r="P540" s="247" t="s">
        <v>154</v>
      </c>
      <c r="Q540" s="247" t="s">
        <v>155</v>
      </c>
      <c r="R540" s="247" t="s">
        <v>156</v>
      </c>
      <c r="S540" s="248" t="s">
        <v>157</v>
      </c>
      <c r="T540" s="215"/>
      <c r="U540" s="250"/>
      <c r="V540" s="247" t="s">
        <v>158</v>
      </c>
      <c r="W540" s="248" t="s">
        <v>159</v>
      </c>
      <c r="X540" s="215"/>
      <c r="Y540" s="221"/>
      <c r="Z540" s="248" t="s">
        <v>160</v>
      </c>
    </row>
    <row r="541" spans="1:26" ht="13.5" thickBot="1">
      <c r="A541" s="251" t="s">
        <v>161</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161</v>
      </c>
      <c r="P541" s="230">
        <f>P347*0.518</f>
        <v>6.853254484383446</v>
      </c>
      <c r="Q541" s="230">
        <f>Q347*0.518</f>
        <v>6.8635923848100955</v>
      </c>
      <c r="R541" s="230">
        <f>R347*0.518</f>
        <v>6.7250527077031075</v>
      </c>
      <c r="S541" s="230">
        <f>S347*0.518</f>
        <v>6.687597688957049</v>
      </c>
      <c r="T541" s="215"/>
      <c r="U541" s="254" t="s">
        <v>161</v>
      </c>
      <c r="V541" s="230">
        <f>V347*0.518</f>
        <v>6.8584250635498991</v>
      </c>
      <c r="W541" s="230">
        <f>W347*0.518</f>
        <v>6.7069252940501061</v>
      </c>
      <c r="X541" s="215"/>
      <c r="Y541" s="254" t="s">
        <v>161</v>
      </c>
      <c r="Z541" s="230">
        <f>Z347*0.518</f>
        <v>6.7862603363820293</v>
      </c>
    </row>
    <row r="542" spans="1:26">
      <c r="A542" s="266" t="s">
        <v>166</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166</v>
      </c>
      <c r="P542" s="236">
        <f>P348*0.539</f>
        <v>7.1233843648775066</v>
      </c>
      <c r="Q542" s="236">
        <f>Q348*0.539</f>
        <v>7.2109807006816258</v>
      </c>
      <c r="R542" s="236">
        <f>R348*0.539</f>
        <v>7.074471543224357</v>
      </c>
      <c r="S542" s="236">
        <f>S348*0.539</f>
        <v>7.2108642793440438</v>
      </c>
      <c r="T542" s="215"/>
      <c r="U542" s="258" t="s">
        <v>166</v>
      </c>
      <c r="V542" s="236">
        <f>V348*0.539</f>
        <v>7.1636652881929237</v>
      </c>
      <c r="W542" s="236">
        <f>W348*0.539</f>
        <v>7.1431909097890118</v>
      </c>
      <c r="X542" s="215"/>
      <c r="Y542" s="255" t="s">
        <v>166</v>
      </c>
      <c r="Z542" s="236">
        <f>Z348*0.539</f>
        <v>7.1514993645621665</v>
      </c>
    </row>
    <row r="543" spans="1:26">
      <c r="A543" s="269" t="s">
        <v>162</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162</v>
      </c>
      <c r="P543" s="233">
        <f>P349*0.533</f>
        <v>7.4638140987456225</v>
      </c>
      <c r="Q543" s="233">
        <f t="shared" ref="Q543:S544" si="256">Q349*0.533</f>
        <v>7.4119634653662834</v>
      </c>
      <c r="R543" s="233">
        <f t="shared" si="256"/>
        <v>7.4004940677809676</v>
      </c>
      <c r="S543" s="233">
        <f t="shared" si="256"/>
        <v>7.4106405610293633</v>
      </c>
      <c r="T543" s="215"/>
      <c r="U543" s="232" t="s">
        <v>162</v>
      </c>
      <c r="V543" s="233">
        <f>V349*0.533</f>
        <v>7.4385458230182815</v>
      </c>
      <c r="W543" s="233">
        <f>W349*0.533</f>
        <v>7.4053304105383413</v>
      </c>
      <c r="X543" s="215"/>
      <c r="Y543" s="232" t="s">
        <v>162</v>
      </c>
      <c r="Z543" s="233">
        <f>Z349*0.533</f>
        <v>7.4235547874208283</v>
      </c>
    </row>
    <row r="544" spans="1:26">
      <c r="A544" s="269" t="s">
        <v>163</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163</v>
      </c>
      <c r="P544" s="233">
        <f>P350*0.533</f>
        <v>7.3929595195970617</v>
      </c>
      <c r="Q544" s="233">
        <f t="shared" si="256"/>
        <v>7.3649664475373742</v>
      </c>
      <c r="R544" s="233">
        <f t="shared" si="256"/>
        <v>7.3536500742343254</v>
      </c>
      <c r="S544" s="233">
        <f t="shared" si="256"/>
        <v>7.3268899544362869</v>
      </c>
      <c r="T544" s="215"/>
      <c r="U544" s="232" t="s">
        <v>163</v>
      </c>
      <c r="V544" s="233">
        <f>V350*0.533</f>
        <v>7.3778790360444582</v>
      </c>
      <c r="W544" s="233">
        <f>W350*0.533</f>
        <v>7.3403876787028306</v>
      </c>
      <c r="X544" s="215"/>
      <c r="Y544" s="232" t="s">
        <v>163</v>
      </c>
      <c r="Z544" s="233">
        <f>Z350*0.533</f>
        <v>7.3609333432358666</v>
      </c>
    </row>
    <row r="545" spans="1:30">
      <c r="A545" s="269" t="s">
        <v>164</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164</v>
      </c>
      <c r="P545" s="233">
        <f>P351*0.521</f>
        <v>5.9605311470588243</v>
      </c>
      <c r="Q545" s="233">
        <f>Q351*0.521</f>
        <v>7.1058423823529413</v>
      </c>
      <c r="R545" s="233">
        <f>R351*0.521</f>
        <v>5.2947295671682628</v>
      </c>
      <c r="S545" s="233">
        <f>S351*0.521</f>
        <v>6.0624990196078432</v>
      </c>
      <c r="T545" s="215"/>
      <c r="U545" s="232" t="s">
        <v>164</v>
      </c>
      <c r="V545" s="233">
        <f>V351*0.521</f>
        <v>6.2572439023163673</v>
      </c>
      <c r="W545" s="233">
        <f>W351*0.521</f>
        <v>5.9544686319936355</v>
      </c>
      <c r="X545" s="215"/>
      <c r="Y545" s="232" t="s">
        <v>164</v>
      </c>
      <c r="Z545" s="233">
        <f>Z351*0.521</f>
        <v>5.9724543590395847</v>
      </c>
    </row>
    <row r="546" spans="1:30">
      <c r="A546" s="269" t="s">
        <v>69</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69</v>
      </c>
      <c r="P546" s="233">
        <f>P352*0.487</f>
        <v>5.6597914805114611</v>
      </c>
      <c r="Q546" s="233">
        <f>Q352*0.487</f>
        <v>5.7303638639409451</v>
      </c>
      <c r="R546" s="233">
        <f>R352*0.487</f>
        <v>5.5171067540495864</v>
      </c>
      <c r="S546" s="233">
        <f>S352*0.487</f>
        <v>5.4073511132637702</v>
      </c>
      <c r="T546" s="215"/>
      <c r="U546" s="232" t="s">
        <v>69</v>
      </c>
      <c r="V546" s="233">
        <f>V352*0.487</f>
        <v>5.6939485765705635</v>
      </c>
      <c r="W546" s="233">
        <f>W352*0.487</f>
        <v>5.4627979866837277</v>
      </c>
      <c r="X546" s="215"/>
      <c r="Y546" s="232" t="s">
        <v>69</v>
      </c>
      <c r="Z546" s="233">
        <f>Z352*0.487</f>
        <v>5.5743104075825372</v>
      </c>
    </row>
    <row r="547" spans="1:30" ht="13.5" thickBot="1">
      <c r="A547" s="270" t="s">
        <v>165</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165</v>
      </c>
      <c r="P547" s="241">
        <f>P353*0.518</f>
        <v>6.8571488028799035</v>
      </c>
      <c r="Q547" s="241">
        <f>Q353*0.518</f>
        <v>6.8905082274033882</v>
      </c>
      <c r="R547" s="241">
        <f>R353*0.518</f>
        <v>6.815721069188247</v>
      </c>
      <c r="S547" s="241">
        <f>S353*0.518</f>
        <v>6.8801273940415886</v>
      </c>
      <c r="T547" s="215"/>
      <c r="U547" s="240" t="s">
        <v>165</v>
      </c>
      <c r="V547" s="241">
        <f>V353*0.518</f>
        <v>6.8748077285224038</v>
      </c>
      <c r="W547" s="241">
        <f>W353*0.518</f>
        <v>6.8463624710681135</v>
      </c>
      <c r="X547" s="215"/>
      <c r="Y547" s="240" t="s">
        <v>165</v>
      </c>
      <c r="Z547" s="241">
        <f>Z353*0.518</f>
        <v>6.8609991162458019</v>
      </c>
      <c r="AB547" s="3"/>
      <c r="AC547" s="3"/>
      <c r="AD547" s="3"/>
    </row>
    <row r="548" spans="1:30">
      <c r="AB548" s="3"/>
      <c r="AC548" s="3"/>
      <c r="AD548" s="3"/>
    </row>
    <row r="549" spans="1:30" ht="16.5" thickBot="1">
      <c r="A549" s="216">
        <v>2019</v>
      </c>
      <c r="B549" s="215"/>
      <c r="C549" s="215" t="s">
        <v>172</v>
      </c>
      <c r="D549" s="215"/>
      <c r="E549" s="215"/>
      <c r="F549" s="215"/>
      <c r="G549" s="215"/>
      <c r="H549" s="215"/>
      <c r="I549" s="215"/>
      <c r="J549" s="215"/>
      <c r="K549" s="215"/>
      <c r="L549" s="215"/>
      <c r="M549" s="214" t="s">
        <v>88</v>
      </c>
      <c r="N549" s="215"/>
      <c r="O549" s="216">
        <v>2019</v>
      </c>
      <c r="P549" s="217" t="s">
        <v>139</v>
      </c>
      <c r="Q549" s="217"/>
      <c r="R549" s="217"/>
      <c r="S549" s="217"/>
      <c r="T549" s="215"/>
      <c r="U549" s="216">
        <v>2019</v>
      </c>
      <c r="V549" s="217" t="s">
        <v>140</v>
      </c>
      <c r="W549" s="217"/>
      <c r="X549" s="215"/>
      <c r="Y549" s="216">
        <v>2019</v>
      </c>
      <c r="Z549" s="215"/>
      <c r="AB549" s="3"/>
      <c r="AC549" s="3"/>
      <c r="AD549" s="3"/>
    </row>
    <row r="550" spans="1:30" ht="13.5" thickBot="1">
      <c r="A550" s="221"/>
      <c r="B550" s="247" t="s">
        <v>142</v>
      </c>
      <c r="C550" s="247" t="s">
        <v>143</v>
      </c>
      <c r="D550" s="247" t="s">
        <v>144</v>
      </c>
      <c r="E550" s="247" t="s">
        <v>145</v>
      </c>
      <c r="F550" s="247" t="s">
        <v>146</v>
      </c>
      <c r="G550" s="247" t="s">
        <v>147</v>
      </c>
      <c r="H550" s="247" t="s">
        <v>148</v>
      </c>
      <c r="I550" s="247" t="s">
        <v>149</v>
      </c>
      <c r="J550" s="247" t="s">
        <v>150</v>
      </c>
      <c r="K550" s="247" t="s">
        <v>151</v>
      </c>
      <c r="L550" s="247" t="s">
        <v>152</v>
      </c>
      <c r="M550" s="248" t="s">
        <v>153</v>
      </c>
      <c r="N550" s="215"/>
      <c r="O550" s="250"/>
      <c r="P550" s="247" t="s">
        <v>154</v>
      </c>
      <c r="Q550" s="247" t="s">
        <v>155</v>
      </c>
      <c r="R550" s="247" t="s">
        <v>156</v>
      </c>
      <c r="S550" s="248" t="s">
        <v>157</v>
      </c>
      <c r="T550" s="215"/>
      <c r="U550" s="250"/>
      <c r="V550" s="247" t="s">
        <v>158</v>
      </c>
      <c r="W550" s="248" t="s">
        <v>159</v>
      </c>
      <c r="X550" s="215"/>
      <c r="Y550" s="221"/>
      <c r="Z550" s="248" t="s">
        <v>160</v>
      </c>
      <c r="AB550" s="3"/>
      <c r="AC550" s="3"/>
      <c r="AD550" s="3"/>
    </row>
    <row r="551" spans="1:30" ht="13.5" thickBot="1">
      <c r="A551" s="251" t="s">
        <v>161</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161</v>
      </c>
      <c r="P551" s="230">
        <f>P357*0.518</f>
        <v>6.3982648978943049</v>
      </c>
      <c r="Q551" s="230">
        <f>Q357*0.518</f>
        <v>6.2266890701763487</v>
      </c>
      <c r="R551" s="230">
        <f>R357*0.518</f>
        <v>5.8790049670245876</v>
      </c>
      <c r="S551" s="230">
        <f>S357*0.518</f>
        <v>6.1091104353554062</v>
      </c>
      <c r="T551" s="215"/>
      <c r="U551" s="254" t="s">
        <v>161</v>
      </c>
      <c r="V551" s="230">
        <f>V357*0.518</f>
        <v>6.3738286028035676</v>
      </c>
      <c r="W551" s="230">
        <f>W357*0.518</f>
        <v>6.0080102222505234</v>
      </c>
      <c r="X551" s="215"/>
      <c r="Y551" s="254" t="s">
        <v>161</v>
      </c>
      <c r="Z551" s="230">
        <f>Z357*0.518</f>
        <v>6.181004161957703</v>
      </c>
      <c r="AB551" s="3"/>
      <c r="AC551" s="3"/>
      <c r="AD551" s="3"/>
    </row>
    <row r="552" spans="1:30">
      <c r="A552" s="266" t="s">
        <v>166</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166</v>
      </c>
      <c r="P552" s="236">
        <f>P358*0.539</f>
        <v>6.6502601970435338</v>
      </c>
      <c r="Q552" s="236">
        <f>Q358*0.539</f>
        <v>6.4672896157596007</v>
      </c>
      <c r="R552" s="236">
        <f>R358*0.539</f>
        <v>6.1082008265880576</v>
      </c>
      <c r="S552" s="236">
        <f>S358*0.539</f>
        <v>6.4020519231945059</v>
      </c>
      <c r="T552" s="215"/>
      <c r="U552" s="258" t="s">
        <v>166</v>
      </c>
      <c r="V552" s="236">
        <f>V358*0.539</f>
        <v>6.6056304654608207</v>
      </c>
      <c r="W552" s="236">
        <f>W358*0.539</f>
        <v>6.2942122909628022</v>
      </c>
      <c r="X552" s="215"/>
      <c r="Y552" s="255" t="s">
        <v>166</v>
      </c>
      <c r="Z552" s="236">
        <f>Z358*0.539</f>
        <v>6.4149255437156079</v>
      </c>
      <c r="AB552" s="3"/>
      <c r="AC552" s="3"/>
      <c r="AD552" s="3"/>
    </row>
    <row r="553" spans="1:30">
      <c r="A553" s="269" t="s">
        <v>162</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162</v>
      </c>
      <c r="P553" s="233">
        <f>P359*0.533</f>
        <v>6.9841151387994387</v>
      </c>
      <c r="Q553" s="233">
        <f t="shared" ref="Q553:S554" si="263">Q359*0.533</f>
        <v>6.6022963610264425</v>
      </c>
      <c r="R553" s="233">
        <f t="shared" si="263"/>
        <v>6.272281473509965</v>
      </c>
      <c r="S553" s="233">
        <f t="shared" si="263"/>
        <v>6.6232813760741616</v>
      </c>
      <c r="T553" s="215"/>
      <c r="U553" s="232" t="s">
        <v>162</v>
      </c>
      <c r="V553" s="233">
        <f>V359*0.533</f>
        <v>6.8660378351052751</v>
      </c>
      <c r="W553" s="233">
        <f>W359*0.533</f>
        <v>6.4413188860017838</v>
      </c>
      <c r="X553" s="215"/>
      <c r="Y553" s="232" t="s">
        <v>162</v>
      </c>
      <c r="Z553" s="233">
        <f>Z359*0.533</f>
        <v>6.6556685724332576</v>
      </c>
      <c r="AB553" s="3"/>
      <c r="AC553" s="3"/>
      <c r="AD553" s="3"/>
    </row>
    <row r="554" spans="1:30">
      <c r="A554" s="269" t="s">
        <v>163</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163</v>
      </c>
      <c r="P554" s="233">
        <f>P360*0.533</f>
        <v>6.8914794899571934</v>
      </c>
      <c r="Q554" s="233">
        <f t="shared" si="263"/>
        <v>6.4459247924675855</v>
      </c>
      <c r="R554" s="233">
        <f t="shared" si="263"/>
        <v>6.1103438349868204</v>
      </c>
      <c r="S554" s="233">
        <f t="shared" si="263"/>
        <v>6.5879319251020414</v>
      </c>
      <c r="T554" s="215"/>
      <c r="U554" s="232" t="s">
        <v>163</v>
      </c>
      <c r="V554" s="233">
        <f>V360*0.533</f>
        <v>6.7142058595742364</v>
      </c>
      <c r="W554" s="233">
        <f>W360*0.533</f>
        <v>6.3078594071340719</v>
      </c>
      <c r="X554" s="215"/>
      <c r="Y554" s="232" t="s">
        <v>163</v>
      </c>
      <c r="Z554" s="233">
        <f>Z360*0.533</f>
        <v>6.5302250992155537</v>
      </c>
      <c r="AB554" s="3"/>
      <c r="AC554" s="3"/>
      <c r="AD554" s="3"/>
    </row>
    <row r="555" spans="1:30">
      <c r="A555" s="269" t="s">
        <v>164</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164</v>
      </c>
      <c r="P555" s="233">
        <f>P361*0.521</f>
        <v>6.6729504441437486</v>
      </c>
      <c r="Q555" s="233">
        <f>Q361*0.521</f>
        <v>6.1678068966519417</v>
      </c>
      <c r="R555" s="233">
        <f>R361*0.521</f>
        <v>5.7462484183946954</v>
      </c>
      <c r="S555" s="233">
        <f>S361*0.521</f>
        <v>0</v>
      </c>
      <c r="T555" s="215"/>
      <c r="U555" s="232" t="s">
        <v>164</v>
      </c>
      <c r="V555" s="233">
        <f>V361*0.521</f>
        <v>6.4633809036364003</v>
      </c>
      <c r="W555" s="233">
        <f>W361*0.521</f>
        <v>5.8861399093200921</v>
      </c>
      <c r="X555" s="215"/>
      <c r="Y555" s="232" t="s">
        <v>164</v>
      </c>
      <c r="Z555" s="233">
        <f>Z361*0.521</f>
        <v>6.2433336289154377</v>
      </c>
      <c r="AB555" s="3"/>
      <c r="AC555" s="3"/>
      <c r="AD555" s="3"/>
    </row>
    <row r="556" spans="1:30">
      <c r="A556" s="269" t="s">
        <v>69</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69</v>
      </c>
      <c r="P556" s="233">
        <f>P362*0.487</f>
        <v>5.0968040991455084</v>
      </c>
      <c r="Q556" s="233">
        <f>Q362*0.487</f>
        <v>5.1570898249999777</v>
      </c>
      <c r="R556" s="233">
        <f>R362*0.487</f>
        <v>4.8002426973340508</v>
      </c>
      <c r="S556" s="233">
        <f>S362*0.487</f>
        <v>4.8963047448956667</v>
      </c>
      <c r="T556" s="215"/>
      <c r="U556" s="232" t="s">
        <v>69</v>
      </c>
      <c r="V556" s="233">
        <f>V362*0.487</f>
        <v>5.1781075213787826</v>
      </c>
      <c r="W556" s="233">
        <f>W362*0.487</f>
        <v>4.8821238843289896</v>
      </c>
      <c r="X556" s="215"/>
      <c r="Y556" s="232" t="s">
        <v>69</v>
      </c>
      <c r="Z556" s="233">
        <f>Z362*0.487</f>
        <v>5.0035552662301104</v>
      </c>
      <c r="AB556" s="3"/>
      <c r="AC556" s="3"/>
      <c r="AD556" s="3"/>
    </row>
    <row r="557" spans="1:30" ht="13.5" thickBot="1">
      <c r="A557" s="270" t="s">
        <v>165</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165</v>
      </c>
      <c r="P557" s="241">
        <f>P363*0.518</f>
        <v>6.6780545955207726</v>
      </c>
      <c r="Q557" s="241">
        <f>Q363*0.518</f>
        <v>6.7012823042807854</v>
      </c>
      <c r="R557" s="241">
        <f>R363*0.518</f>
        <v>6.4260466054828047</v>
      </c>
      <c r="S557" s="241">
        <f>S363*0.518</f>
        <v>6.6271346203322139</v>
      </c>
      <c r="T557" s="215"/>
      <c r="U557" s="240" t="s">
        <v>165</v>
      </c>
      <c r="V557" s="241">
        <f>V363*0.518</f>
        <v>6.7525744459767463</v>
      </c>
      <c r="W557" s="241">
        <f>W363*0.518</f>
        <v>6.5404357950297127</v>
      </c>
      <c r="X557" s="215"/>
      <c r="Y557" s="240" t="s">
        <v>165</v>
      </c>
      <c r="Z557" s="241">
        <f>Z363*0.518</f>
        <v>6.6386322104113678</v>
      </c>
      <c r="AB557" s="3"/>
      <c r="AC557" s="3"/>
      <c r="AD557" s="3"/>
    </row>
    <row r="559" spans="1:30" ht="16.5" thickBot="1">
      <c r="A559" s="216">
        <v>2020</v>
      </c>
      <c r="B559" s="215"/>
      <c r="C559" s="215" t="s">
        <v>172</v>
      </c>
      <c r="D559" s="215"/>
      <c r="E559" s="215"/>
      <c r="F559" s="215"/>
      <c r="G559" s="215"/>
      <c r="H559" s="215"/>
      <c r="I559" s="215"/>
      <c r="J559" s="215"/>
      <c r="K559" s="215"/>
      <c r="L559" s="215"/>
      <c r="M559" s="214" t="s">
        <v>88</v>
      </c>
      <c r="N559" s="215"/>
      <c r="O559" s="216">
        <v>2020</v>
      </c>
      <c r="P559" s="217" t="s">
        <v>139</v>
      </c>
      <c r="Q559" s="217"/>
      <c r="R559" s="217"/>
      <c r="S559" s="217"/>
      <c r="T559" s="215"/>
      <c r="U559" s="216">
        <v>2020</v>
      </c>
      <c r="V559" s="217" t="s">
        <v>140</v>
      </c>
      <c r="W559" s="217"/>
      <c r="X559" s="215"/>
      <c r="Y559" s="216">
        <v>2020</v>
      </c>
      <c r="Z559" s="215"/>
    </row>
    <row r="560" spans="1:30" ht="13.5" thickBot="1">
      <c r="A560" s="221"/>
      <c r="B560" s="247" t="s">
        <v>142</v>
      </c>
      <c r="C560" s="247" t="s">
        <v>143</v>
      </c>
      <c r="D560" s="247" t="s">
        <v>144</v>
      </c>
      <c r="E560" s="247" t="s">
        <v>145</v>
      </c>
      <c r="F560" s="247" t="s">
        <v>146</v>
      </c>
      <c r="G560" s="247" t="s">
        <v>147</v>
      </c>
      <c r="H560" s="247" t="s">
        <v>148</v>
      </c>
      <c r="I560" s="247" t="s">
        <v>149</v>
      </c>
      <c r="J560" s="247" t="s">
        <v>150</v>
      </c>
      <c r="K560" s="247" t="s">
        <v>151</v>
      </c>
      <c r="L560" s="247" t="s">
        <v>152</v>
      </c>
      <c r="M560" s="248" t="s">
        <v>153</v>
      </c>
      <c r="N560" s="215"/>
      <c r="O560" s="250"/>
      <c r="P560" s="247" t="s">
        <v>154</v>
      </c>
      <c r="Q560" s="247" t="s">
        <v>155</v>
      </c>
      <c r="R560" s="247" t="s">
        <v>156</v>
      </c>
      <c r="S560" s="248" t="s">
        <v>157</v>
      </c>
      <c r="T560" s="215"/>
      <c r="U560" s="250"/>
      <c r="V560" s="247" t="s">
        <v>158</v>
      </c>
      <c r="W560" s="248" t="s">
        <v>159</v>
      </c>
      <c r="X560" s="215"/>
      <c r="Y560" s="221"/>
      <c r="Z560" s="248" t="s">
        <v>160</v>
      </c>
    </row>
    <row r="561" spans="1:26" ht="13.5" thickBot="1">
      <c r="A561" s="251" t="s">
        <v>161</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161</v>
      </c>
      <c r="P561" s="230">
        <f>P367*0.518</f>
        <v>6.2283121354624624</v>
      </c>
      <c r="Q561" s="230">
        <f>Q367*0.518</f>
        <v>5.9749867217986026</v>
      </c>
      <c r="R561" s="230">
        <f>R367*0.518</f>
        <v>6.1924418263653065</v>
      </c>
      <c r="S561" s="230">
        <f>S367*0.518</f>
        <v>6.3204507261079153</v>
      </c>
      <c r="T561" s="215"/>
      <c r="U561" s="254" t="s">
        <v>161</v>
      </c>
      <c r="V561" s="230">
        <f>V367*0.518</f>
        <v>6.1083825809069321</v>
      </c>
      <c r="W561" s="230">
        <f>W367*0.518</f>
        <v>6.2506619710195404</v>
      </c>
      <c r="X561" s="215"/>
      <c r="Y561" s="254" t="s">
        <v>161</v>
      </c>
      <c r="Z561" s="230">
        <f>Z367*0.518</f>
        <v>6.1804803083585318</v>
      </c>
    </row>
    <row r="562" spans="1:26">
      <c r="A562" s="266" t="s">
        <v>166</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166</v>
      </c>
      <c r="P562" s="236">
        <f>P368*0.539</f>
        <v>6.4629412932026344</v>
      </c>
      <c r="Q562" s="236">
        <f>Q368*0.539</f>
        <v>6.0316290550611802</v>
      </c>
      <c r="R562" s="236">
        <f>R368*0.539</f>
        <v>6.5991403675747202</v>
      </c>
      <c r="S562" s="236">
        <f>S368*0.539</f>
        <v>6.7723985624638328</v>
      </c>
      <c r="T562" s="215"/>
      <c r="U562" s="258" t="s">
        <v>166</v>
      </c>
      <c r="V562" s="236">
        <f>V368*0.539</f>
        <v>6.2681784286644984</v>
      </c>
      <c r="W562" s="236">
        <f>W368*0.539</f>
        <v>6.675196372698105</v>
      </c>
      <c r="X562" s="215"/>
      <c r="Y562" s="255" t="s">
        <v>166</v>
      </c>
      <c r="Z562" s="236">
        <f>Z368*0.539</f>
        <v>6.5217434671317465</v>
      </c>
    </row>
    <row r="563" spans="1:26">
      <c r="A563" s="269" t="s">
        <v>162</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162</v>
      </c>
      <c r="P563" s="233">
        <f>P369*0.533</f>
        <v>6.7044633829794087</v>
      </c>
      <c r="Q563" s="233">
        <f t="shared" ref="Q563:S564" si="270">Q369*0.533</f>
        <v>6.4405032979771732</v>
      </c>
      <c r="R563" s="233">
        <f t="shared" si="270"/>
        <v>6.7522117849864305</v>
      </c>
      <c r="S563" s="233">
        <f t="shared" si="270"/>
        <v>7.0933499123019752</v>
      </c>
      <c r="T563" s="215"/>
      <c r="U563" s="232" t="s">
        <v>162</v>
      </c>
      <c r="V563" s="233">
        <f>V369*0.533</f>
        <v>6.5822095634179263</v>
      </c>
      <c r="W563" s="233">
        <f>W369*0.533</f>
        <v>6.9027757993643366</v>
      </c>
      <c r="X563" s="215"/>
      <c r="Y563" s="232" t="s">
        <v>162</v>
      </c>
      <c r="Z563" s="233">
        <f>Z369*0.533</f>
        <v>6.7372637051551463</v>
      </c>
    </row>
    <row r="564" spans="1:26">
      <c r="A564" s="269" t="s">
        <v>163</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163</v>
      </c>
      <c r="P564" s="233">
        <f>P370*0.533</f>
        <v>6.6319715726358419</v>
      </c>
      <c r="Q564" s="233">
        <f t="shared" si="270"/>
        <v>6.3775084369103521</v>
      </c>
      <c r="R564" s="233">
        <f t="shared" si="270"/>
        <v>6.7188044097983459</v>
      </c>
      <c r="S564" s="233">
        <f t="shared" si="270"/>
        <v>7.0561050911787531</v>
      </c>
      <c r="T564" s="215"/>
      <c r="U564" s="232" t="s">
        <v>163</v>
      </c>
      <c r="V564" s="233">
        <f>V370*0.533</f>
        <v>6.5056151564541089</v>
      </c>
      <c r="W564" s="233">
        <f>W370*0.533</f>
        <v>6.8602528904341726</v>
      </c>
      <c r="X564" s="215"/>
      <c r="Y564" s="232" t="s">
        <v>163</v>
      </c>
      <c r="Z564" s="233">
        <f>Z370*0.533</f>
        <v>6.6767981561019081</v>
      </c>
    </row>
    <row r="565" spans="1:26">
      <c r="A565" s="269" t="s">
        <v>164</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164</v>
      </c>
      <c r="P565" s="233">
        <f>P371*0.521</f>
        <v>0</v>
      </c>
      <c r="Q565" s="233">
        <f>Q371*0.521</f>
        <v>6.5088833374925725</v>
      </c>
      <c r="R565" s="233">
        <f>R371*0.521</f>
        <v>7.31651537254902</v>
      </c>
      <c r="S565" s="233">
        <f>S371*0.521</f>
        <v>0</v>
      </c>
      <c r="T565" s="215"/>
      <c r="U565" s="232" t="s">
        <v>164</v>
      </c>
      <c r="V565" s="233">
        <f>V371*0.521</f>
        <v>6.1988784313725489</v>
      </c>
      <c r="W565" s="233">
        <f>W371*0.521</f>
        <v>6.9542454327872427</v>
      </c>
      <c r="X565" s="215"/>
      <c r="Y565" s="232" t="s">
        <v>164</v>
      </c>
      <c r="Z565" s="233">
        <f>Z371*0.521</f>
        <v>6.7039869422018494</v>
      </c>
    </row>
    <row r="566" spans="1:26">
      <c r="A566" s="269" t="s">
        <v>69</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69</v>
      </c>
      <c r="P566" s="233">
        <f>P372*0.487</f>
        <v>5.0017573434365188</v>
      </c>
      <c r="Q566" s="233">
        <f>Q372*0.487</f>
        <v>4.7770475025826471</v>
      </c>
      <c r="R566" s="233">
        <f>R372*0.487</f>
        <v>4.9418599789000162</v>
      </c>
      <c r="S566" s="233">
        <f>S372*0.487</f>
        <v>4.930112603110806</v>
      </c>
      <c r="T566" s="215"/>
      <c r="U566" s="232" t="s">
        <v>69</v>
      </c>
      <c r="V566" s="233">
        <f>V372*0.487</f>
        <v>4.8967298893693174</v>
      </c>
      <c r="W566" s="233">
        <f>W372*0.487</f>
        <v>4.9360382887605576</v>
      </c>
      <c r="X566" s="215"/>
      <c r="Y566" s="232" t="s">
        <v>69</v>
      </c>
      <c r="Z566" s="233">
        <f>Z372*0.487</f>
        <v>4.9181428731554799</v>
      </c>
    </row>
    <row r="567" spans="1:26" ht="13.5" thickBot="1">
      <c r="A567" s="270" t="s">
        <v>165</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165</v>
      </c>
      <c r="P567" s="241">
        <f>P373*0.518</f>
        <v>6.6567107229159435</v>
      </c>
      <c r="Q567" s="241">
        <f>Q373*0.518</f>
        <v>6.3463054008892961</v>
      </c>
      <c r="R567" s="241">
        <f>R373*0.518</f>
        <v>6.5117223536918889</v>
      </c>
      <c r="S567" s="241">
        <f>S373*0.518</f>
        <v>6.6850519394726735</v>
      </c>
      <c r="T567" s="215"/>
      <c r="U567" s="240" t="s">
        <v>165</v>
      </c>
      <c r="V567" s="241">
        <f>V373*0.518</f>
        <v>6.5041485195263311</v>
      </c>
      <c r="W567" s="241">
        <f>W373*0.518</f>
        <v>6.5880169871399037</v>
      </c>
      <c r="X567" s="215"/>
      <c r="Y567" s="240" t="s">
        <v>165</v>
      </c>
      <c r="Z567" s="241">
        <f>Z373*0.518</f>
        <v>6.5474131334445227</v>
      </c>
    </row>
    <row r="569" spans="1:26" ht="16.5" thickBot="1">
      <c r="A569" s="216">
        <v>2021</v>
      </c>
      <c r="B569" s="215"/>
      <c r="C569" s="215" t="s">
        <v>172</v>
      </c>
      <c r="D569" s="215"/>
      <c r="E569" s="215"/>
      <c r="F569" s="215"/>
      <c r="G569" s="215"/>
      <c r="H569" s="215"/>
      <c r="I569" s="215"/>
      <c r="J569" s="215"/>
      <c r="K569" s="215"/>
      <c r="L569" s="215"/>
      <c r="M569" s="214" t="s">
        <v>88</v>
      </c>
      <c r="N569" s="215"/>
      <c r="O569" s="216">
        <v>2021</v>
      </c>
      <c r="P569" s="217" t="s">
        <v>139</v>
      </c>
      <c r="Q569" s="217"/>
      <c r="R569" s="217"/>
      <c r="S569" s="217"/>
      <c r="T569" s="215"/>
      <c r="U569" s="216">
        <v>2021</v>
      </c>
      <c r="V569" s="217" t="s">
        <v>140</v>
      </c>
      <c r="W569" s="217"/>
      <c r="X569" s="215"/>
      <c r="Y569" s="216">
        <v>2021</v>
      </c>
      <c r="Z569" s="215"/>
    </row>
    <row r="570" spans="1:26" ht="13.5" thickBot="1">
      <c r="A570" s="221"/>
      <c r="B570" s="247" t="s">
        <v>142</v>
      </c>
      <c r="C570" s="247" t="s">
        <v>143</v>
      </c>
      <c r="D570" s="247" t="s">
        <v>144</v>
      </c>
      <c r="E570" s="247" t="s">
        <v>145</v>
      </c>
      <c r="F570" s="247" t="s">
        <v>146</v>
      </c>
      <c r="G570" s="247" t="s">
        <v>147</v>
      </c>
      <c r="H570" s="247" t="s">
        <v>148</v>
      </c>
      <c r="I570" s="247" t="s">
        <v>149</v>
      </c>
      <c r="J570" s="247" t="s">
        <v>150</v>
      </c>
      <c r="K570" s="247" t="s">
        <v>151</v>
      </c>
      <c r="L570" s="247" t="s">
        <v>152</v>
      </c>
      <c r="M570" s="248" t="s">
        <v>153</v>
      </c>
      <c r="N570" s="215"/>
      <c r="O570" s="250"/>
      <c r="P570" s="247" t="s">
        <v>154</v>
      </c>
      <c r="Q570" s="247" t="s">
        <v>155</v>
      </c>
      <c r="R570" s="247" t="s">
        <v>156</v>
      </c>
      <c r="S570" s="248" t="s">
        <v>157</v>
      </c>
      <c r="T570" s="215"/>
      <c r="U570" s="250"/>
      <c r="V570" s="247" t="s">
        <v>158</v>
      </c>
      <c r="W570" s="248" t="s">
        <v>159</v>
      </c>
      <c r="X570" s="215"/>
      <c r="Y570" s="221"/>
      <c r="Z570" s="248" t="s">
        <v>160</v>
      </c>
    </row>
    <row r="571" spans="1:26" ht="13.5" thickBot="1">
      <c r="A571" s="251" t="s">
        <v>161</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161</v>
      </c>
      <c r="P571" s="230">
        <f>P377*0.518</f>
        <v>6.7132871696505916</v>
      </c>
      <c r="Q571" s="230">
        <f>Q377*0.518</f>
        <v>7.1688632820428726</v>
      </c>
      <c r="R571" s="230">
        <f>R377*0.518</f>
        <v>7.4823382865065176</v>
      </c>
      <c r="S571" s="230">
        <f>S377*0.518</f>
        <v>9.0333213830705024</v>
      </c>
      <c r="T571" s="215"/>
      <c r="U571" s="254" t="s">
        <v>161</v>
      </c>
      <c r="V571" s="230">
        <f>V377*0.518</f>
        <v>6.9498538083148604</v>
      </c>
      <c r="W571" s="230">
        <f>W377*0.518</f>
        <v>8.3218604364544326</v>
      </c>
      <c r="X571" s="215"/>
      <c r="Y571" s="254" t="s">
        <v>161</v>
      </c>
      <c r="Z571" s="230">
        <f>Z377*0.518</f>
        <v>7.6350903299219262</v>
      </c>
    </row>
    <row r="572" spans="1:26">
      <c r="A572" s="266" t="s">
        <v>166</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166</v>
      </c>
      <c r="P572" s="236">
        <f>P378*0.539</f>
        <v>6.7908597531394612</v>
      </c>
      <c r="Q572" s="236">
        <f>Q378*0.539</f>
        <v>7.2377723754321606</v>
      </c>
      <c r="R572" s="236">
        <f>R378*0.539</f>
        <v>7.874058679359762</v>
      </c>
      <c r="S572" s="236">
        <f>S378*0.539</f>
        <v>9.7205078862752945</v>
      </c>
      <c r="T572" s="215"/>
      <c r="U572" s="258" t="s">
        <v>166</v>
      </c>
      <c r="V572" s="236">
        <f>V378*0.539</f>
        <v>7.0330620131879416</v>
      </c>
      <c r="W572" s="236">
        <f>W378*0.539</f>
        <v>9.1111234510671029</v>
      </c>
      <c r="X572" s="215"/>
      <c r="Y572" s="255" t="s">
        <v>166</v>
      </c>
      <c r="Z572" s="236">
        <f>Z378*0.539</f>
        <v>8.4223945173700017</v>
      </c>
    </row>
    <row r="573" spans="1:26">
      <c r="A573" s="269" t="s">
        <v>162</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162</v>
      </c>
      <c r="P573" s="233">
        <f t="shared" ref="P573:S574" si="277">P379*0.533</f>
        <v>7.4240372464890898</v>
      </c>
      <c r="Q573" s="233">
        <f t="shared" si="277"/>
        <v>7.818700948712932</v>
      </c>
      <c r="R573" s="233">
        <f t="shared" si="277"/>
        <v>8.3301820233759205</v>
      </c>
      <c r="S573" s="233">
        <f t="shared" si="277"/>
        <v>10.160644334979024</v>
      </c>
      <c r="T573" s="215"/>
      <c r="U573" s="232" t="s">
        <v>162</v>
      </c>
      <c r="V573" s="233">
        <f>V379*0.533</f>
        <v>7.6334293301978065</v>
      </c>
      <c r="W573" s="233">
        <f>W379*0.533</f>
        <v>9.2837793691476218</v>
      </c>
      <c r="X573" s="215"/>
      <c r="Y573" s="232" t="s">
        <v>162</v>
      </c>
      <c r="Z573" s="233">
        <f>Z379*0.533</f>
        <v>8.4369577054965248</v>
      </c>
    </row>
    <row r="574" spans="1:26">
      <c r="A574" s="269" t="s">
        <v>163</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163</v>
      </c>
      <c r="P574" s="233">
        <f t="shared" si="277"/>
        <v>7.3979412581751882</v>
      </c>
      <c r="Q574" s="233">
        <f t="shared" si="277"/>
        <v>7.8036006889657292</v>
      </c>
      <c r="R574" s="233">
        <f t="shared" si="277"/>
        <v>8.2977955825896625</v>
      </c>
      <c r="S574" s="233">
        <f t="shared" si="277"/>
        <v>10.094360931357574</v>
      </c>
      <c r="T574" s="215"/>
      <c r="U574" s="232" t="s">
        <v>163</v>
      </c>
      <c r="V574" s="233">
        <f>V380*0.533</f>
        <v>7.6165532041051449</v>
      </c>
      <c r="W574" s="233">
        <f>W380*0.533</f>
        <v>9.1726395270199159</v>
      </c>
      <c r="X574" s="215"/>
      <c r="Y574" s="232" t="s">
        <v>163</v>
      </c>
      <c r="Z574" s="233">
        <f>Z380*0.533</f>
        <v>8.2677930797438552</v>
      </c>
    </row>
    <row r="575" spans="1:26">
      <c r="A575" s="269" t="s">
        <v>164</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164</v>
      </c>
      <c r="P575" s="233">
        <f>P381*0.521</f>
        <v>0</v>
      </c>
      <c r="Q575" s="233">
        <f>Q381*0.521</f>
        <v>0</v>
      </c>
      <c r="R575" s="233">
        <f>R381*0.521</f>
        <v>0</v>
      </c>
      <c r="S575" s="233">
        <f>S381*0.521</f>
        <v>0</v>
      </c>
      <c r="T575" s="215"/>
      <c r="U575" s="232" t="s">
        <v>164</v>
      </c>
      <c r="V575" s="233">
        <f>V381*0.521</f>
        <v>0</v>
      </c>
      <c r="W575" s="233">
        <f>W381*0.521</f>
        <v>0</v>
      </c>
      <c r="X575" s="215"/>
      <c r="Y575" s="232" t="s">
        <v>164</v>
      </c>
      <c r="Z575" s="233">
        <f>Z381*0.521</f>
        <v>9.0052537744292405</v>
      </c>
    </row>
    <row r="576" spans="1:26">
      <c r="A576" s="269" t="s">
        <v>69</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69</v>
      </c>
      <c r="P576" s="233">
        <f>P382*0.487</f>
        <v>5.3052812392511157</v>
      </c>
      <c r="Q576" s="233">
        <f>Q382*0.487</f>
        <v>5.7584540333601826</v>
      </c>
      <c r="R576" s="233">
        <f>R382*0.487</f>
        <v>5.9500221130309203</v>
      </c>
      <c r="S576" s="233">
        <f>S382*0.487</f>
        <v>7.2843611089175333</v>
      </c>
      <c r="T576" s="215"/>
      <c r="U576" s="232" t="s">
        <v>69</v>
      </c>
      <c r="V576" s="233">
        <f>V382*0.487</f>
        <v>5.5248781252229584</v>
      </c>
      <c r="W576" s="233">
        <f>W382*0.487</f>
        <v>6.7149153849908405</v>
      </c>
      <c r="X576" s="215"/>
      <c r="Y576" s="232" t="s">
        <v>69</v>
      </c>
      <c r="Z576" s="233">
        <f>Z382*0.487</f>
        <v>6.1745111762757068</v>
      </c>
    </row>
    <row r="577" spans="1:26" ht="13.5" thickBot="1">
      <c r="A577" s="270" t="s">
        <v>165</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165</v>
      </c>
      <c r="P577" s="241">
        <f>P383*0.518</f>
        <v>6.9639026550865895</v>
      </c>
      <c r="Q577" s="241">
        <f>Q383*0.518</f>
        <v>7.3026654112907012</v>
      </c>
      <c r="R577" s="241">
        <f>R383*0.518</f>
        <v>7.6611052009474507</v>
      </c>
      <c r="S577" s="241">
        <f>S383*0.518</f>
        <v>9.3741071856476239</v>
      </c>
      <c r="T577" s="215"/>
      <c r="U577" s="240" t="s">
        <v>165</v>
      </c>
      <c r="V577" s="241">
        <f>V383*0.518</f>
        <v>7.1436969922674312</v>
      </c>
      <c r="W577" s="241">
        <f>W383*0.518</f>
        <v>8.578266676605633</v>
      </c>
      <c r="X577" s="215"/>
      <c r="Y577" s="240" t="s">
        <v>165</v>
      </c>
      <c r="Z577" s="241">
        <f>Z383*0.518</f>
        <v>7.8534932592583377</v>
      </c>
    </row>
    <row r="578" spans="1:26">
      <c r="A578"/>
      <c r="B578"/>
      <c r="C578"/>
      <c r="D578"/>
      <c r="E578"/>
      <c r="F578"/>
    </row>
    <row r="579" spans="1:26" ht="16.5" thickBot="1">
      <c r="A579" s="216">
        <v>2022</v>
      </c>
      <c r="B579" s="215"/>
      <c r="C579" s="215" t="s">
        <v>172</v>
      </c>
      <c r="D579" s="215"/>
      <c r="E579" s="215"/>
      <c r="F579" s="215"/>
      <c r="G579" s="215"/>
      <c r="H579" s="215"/>
      <c r="I579" s="215"/>
      <c r="J579" s="215"/>
      <c r="K579" s="215"/>
      <c r="L579" s="215"/>
      <c r="M579" s="214" t="s">
        <v>88</v>
      </c>
      <c r="N579" s="215"/>
      <c r="O579" s="216">
        <v>2022</v>
      </c>
      <c r="P579" s="217" t="s">
        <v>139</v>
      </c>
      <c r="Q579" s="217"/>
      <c r="R579" s="217"/>
      <c r="S579" s="217"/>
      <c r="T579" s="215"/>
      <c r="U579" s="216">
        <v>2022</v>
      </c>
      <c r="V579" s="217" t="s">
        <v>140</v>
      </c>
      <c r="W579" s="217"/>
      <c r="X579" s="215"/>
      <c r="Y579" s="216">
        <v>2022</v>
      </c>
      <c r="Z579" s="215"/>
    </row>
    <row r="580" spans="1:26" ht="13.5" thickBot="1">
      <c r="A580" s="221"/>
      <c r="B580" s="247" t="s">
        <v>142</v>
      </c>
      <c r="C580" s="247" t="s">
        <v>143</v>
      </c>
      <c r="D580" s="247" t="s">
        <v>144</v>
      </c>
      <c r="E580" s="247" t="s">
        <v>145</v>
      </c>
      <c r="F580" s="247" t="s">
        <v>146</v>
      </c>
      <c r="G580" s="247" t="s">
        <v>147</v>
      </c>
      <c r="H580" s="247" t="s">
        <v>148</v>
      </c>
      <c r="I580" s="247" t="s">
        <v>149</v>
      </c>
      <c r="J580" s="247" t="s">
        <v>150</v>
      </c>
      <c r="K580" s="247" t="s">
        <v>151</v>
      </c>
      <c r="L580" s="247" t="s">
        <v>152</v>
      </c>
      <c r="M580" s="248" t="s">
        <v>153</v>
      </c>
      <c r="N580" s="215"/>
      <c r="O580" s="250"/>
      <c r="P580" s="247" t="s">
        <v>154</v>
      </c>
      <c r="Q580" s="247" t="s">
        <v>155</v>
      </c>
      <c r="R580" s="247" t="s">
        <v>156</v>
      </c>
      <c r="S580" s="248" t="s">
        <v>157</v>
      </c>
      <c r="T580" s="215"/>
      <c r="U580" s="250"/>
      <c r="V580" s="247" t="s">
        <v>158</v>
      </c>
      <c r="W580" s="248" t="s">
        <v>159</v>
      </c>
      <c r="X580" s="215"/>
      <c r="Y580" s="221"/>
      <c r="Z580" s="248" t="s">
        <v>160</v>
      </c>
    </row>
    <row r="581" spans="1:26" ht="13.5" thickBot="1">
      <c r="A581" s="251" t="s">
        <v>161</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161</v>
      </c>
      <c r="P581" s="230">
        <f>P387*0.518</f>
        <v>9.9356658587913547</v>
      </c>
      <c r="Q581" s="230">
        <f>Q387*0.518</f>
        <v>11.264665713670079</v>
      </c>
      <c r="R581" s="230">
        <f>R387*0.518</f>
        <v>10.954339126985401</v>
      </c>
      <c r="S581" s="230">
        <f>S387*0.518</f>
        <v>10.859652315935241</v>
      </c>
      <c r="T581" s="215"/>
      <c r="U581" s="254" t="s">
        <v>161</v>
      </c>
      <c r="V581" s="230">
        <f>V387*0.518</f>
        <v>10.589057775563226</v>
      </c>
      <c r="W581" s="230">
        <f>W387*0.518</f>
        <v>10.906467585824432</v>
      </c>
      <c r="X581" s="215"/>
      <c r="Y581" s="254" t="s">
        <v>161</v>
      </c>
      <c r="Z581" s="230">
        <f>Z387*0.518</f>
        <v>10.739329926185153</v>
      </c>
    </row>
    <row r="582" spans="1:26">
      <c r="A582" s="255" t="s">
        <v>166</v>
      </c>
      <c r="B582" s="256">
        <f>B388*0.539</f>
        <v>10.252197100007869</v>
      </c>
      <c r="C582" s="256">
        <f t="shared" ref="C582:M582" si="283">C388*0.539</f>
        <v>9.9176645106776906</v>
      </c>
      <c r="D582" s="794">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166</v>
      </c>
      <c r="P582" s="236">
        <f>P388*0.539</f>
        <v>10.668148097858124</v>
      </c>
      <c r="Q582" s="236">
        <f>Q388*0.539</f>
        <v>11.592514888379167</v>
      </c>
      <c r="R582" s="236">
        <f>R388*0.539</f>
        <v>11.186580804721411</v>
      </c>
      <c r="S582" s="236">
        <f>S388*0.539</f>
        <v>11.243789998650431</v>
      </c>
      <c r="T582" s="215"/>
      <c r="U582" s="258" t="s">
        <v>166</v>
      </c>
      <c r="V582" s="236">
        <f>V388*0.539</f>
        <v>11.125496839614737</v>
      </c>
      <c r="W582" s="236">
        <f>W388*0.539</f>
        <v>11.216149324889491</v>
      </c>
      <c r="X582" s="215"/>
      <c r="Y582" s="255" t="s">
        <v>166</v>
      </c>
      <c r="Z582" s="236">
        <f>Z388*0.539</f>
        <v>11.166716801462918</v>
      </c>
    </row>
    <row r="583" spans="1:26">
      <c r="A583" s="232" t="s">
        <v>162</v>
      </c>
      <c r="B583" s="233">
        <f>B389*0.533</f>
        <v>10.456725243307369</v>
      </c>
      <c r="C583" s="233">
        <f t="shared" ref="C583:M583" si="284">C389*0.533</f>
        <v>10.52458735428189</v>
      </c>
      <c r="D583" s="795">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162</v>
      </c>
      <c r="P583" s="233">
        <f t="shared" ref="P583:S584" si="285">P389*0.533</f>
        <v>10.84583712116401</v>
      </c>
      <c r="Q583" s="233">
        <f t="shared" si="285"/>
        <v>12.015512970418781</v>
      </c>
      <c r="R583" s="233">
        <f t="shared" si="285"/>
        <v>11.738952168459358</v>
      </c>
      <c r="S583" s="233">
        <f t="shared" si="285"/>
        <v>11.756111989496956</v>
      </c>
      <c r="T583" s="215"/>
      <c r="U583" s="232" t="s">
        <v>162</v>
      </c>
      <c r="V583" s="233">
        <f>V389*0.533</f>
        <v>11.416510874139322</v>
      </c>
      <c r="W583" s="233">
        <f>W389*0.533</f>
        <v>11.747473675198071</v>
      </c>
      <c r="X583" s="215"/>
      <c r="Y583" s="232" t="s">
        <v>162</v>
      </c>
      <c r="Z583" s="233">
        <f>Z389*0.533</f>
        <v>11.564269223094966</v>
      </c>
    </row>
    <row r="584" spans="1:26">
      <c r="A584" s="232" t="s">
        <v>163</v>
      </c>
      <c r="B584" s="233">
        <f>B390*0.533</f>
        <v>10.393475284630448</v>
      </c>
      <c r="C584" s="233">
        <f t="shared" ref="C584:M584" si="286">C390*0.533</f>
        <v>10.470450674713996</v>
      </c>
      <c r="D584" s="795">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163</v>
      </c>
      <c r="P584" s="233">
        <f t="shared" si="285"/>
        <v>10.737867057614775</v>
      </c>
      <c r="Q584" s="233">
        <f t="shared" si="285"/>
        <v>11.958414151594351</v>
      </c>
      <c r="R584" s="233">
        <f t="shared" si="285"/>
        <v>11.699268191775218</v>
      </c>
      <c r="S584" s="233">
        <f t="shared" si="285"/>
        <v>11.683769404578143</v>
      </c>
      <c r="T584" s="215"/>
      <c r="U584" s="232" t="s">
        <v>163</v>
      </c>
      <c r="V584" s="233">
        <f>V390*0.533</f>
        <v>11.334965585509105</v>
      </c>
      <c r="W584" s="233">
        <f>W390*0.533</f>
        <v>11.691260385374024</v>
      </c>
      <c r="X584" s="215"/>
      <c r="Y584" s="232" t="s">
        <v>163</v>
      </c>
      <c r="Z584" s="233">
        <f>Z390*0.533</f>
        <v>11.501891053049874</v>
      </c>
    </row>
    <row r="585" spans="1:26">
      <c r="A585" s="232" t="s">
        <v>164</v>
      </c>
      <c r="B585" s="233">
        <f>B391*0.533</f>
        <v>10.688684204855274</v>
      </c>
      <c r="C585" s="233">
        <f t="shared" ref="C585:K585" si="287">C391*0.521</f>
        <v>10.501578320915952</v>
      </c>
      <c r="D585" s="795">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164</v>
      </c>
      <c r="P585" s="233">
        <f>P391*0.521</f>
        <v>10.609310296268509</v>
      </c>
      <c r="Q585" s="233">
        <f>Q391*0.521</f>
        <v>11.673463738370444</v>
      </c>
      <c r="R585" s="233">
        <f>R391*0.521</f>
        <v>11.37819411551715</v>
      </c>
      <c r="S585" s="233">
        <f>S391*0.521</f>
        <v>11.751841601197503</v>
      </c>
      <c r="T585" s="215"/>
      <c r="U585" s="232" t="s">
        <v>164</v>
      </c>
      <c r="V585" s="233">
        <f>V391*0.521</f>
        <v>11.126653121553852</v>
      </c>
      <c r="W585" s="233">
        <f>W391*0.521</f>
        <v>11.606448644856592</v>
      </c>
      <c r="X585" s="215"/>
      <c r="Y585" s="232" t="s">
        <v>164</v>
      </c>
      <c r="Z585" s="233">
        <f>Z391*0.521</f>
        <v>11.409038001108417</v>
      </c>
    </row>
    <row r="586" spans="1:26">
      <c r="A586" s="232" t="s">
        <v>69</v>
      </c>
      <c r="B586" s="233">
        <f>B392*0.521</f>
        <v>8.2173773041296023</v>
      </c>
      <c r="C586" s="233">
        <f t="shared" ref="C586:K586" si="288">C392*0.487</f>
        <v>8.1185815960576662</v>
      </c>
      <c r="D586" s="795">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69</v>
      </c>
      <c r="P586" s="233">
        <f>P392*0.487</f>
        <v>8.3220810952990405</v>
      </c>
      <c r="Q586" s="233">
        <f>Q392*0.487</f>
        <v>9.8145175559987354</v>
      </c>
      <c r="R586" s="233">
        <f>R392*0.487</f>
        <v>9.4744012514641049</v>
      </c>
      <c r="S586" s="233">
        <f>S392*0.487</f>
        <v>9.2089102249925485</v>
      </c>
      <c r="T586" s="215"/>
      <c r="U586" s="232" t="s">
        <v>69</v>
      </c>
      <c r="V586" s="233">
        <f>V392*0.487</f>
        <v>9.0333521524029123</v>
      </c>
      <c r="W586" s="233">
        <f>W392*0.487</f>
        <v>9.3379649586047933</v>
      </c>
      <c r="X586" s="215"/>
      <c r="Y586" s="232" t="s">
        <v>69</v>
      </c>
      <c r="Z586" s="233">
        <f>Z392*0.487</f>
        <v>9.1882882955476592</v>
      </c>
    </row>
    <row r="587" spans="1:26" ht="13.5" thickBot="1">
      <c r="A587" s="240" t="s">
        <v>165</v>
      </c>
      <c r="B587" s="241">
        <f>B393*0.487</f>
        <v>9.1427237339550587</v>
      </c>
      <c r="C587" s="241">
        <f t="shared" ref="C587:K587" si="289">C393*0.518</f>
        <v>9.8760139880975828</v>
      </c>
      <c r="D587" s="796">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165</v>
      </c>
      <c r="P587" s="241">
        <f>P393*0.518</f>
        <v>10.121015529035819</v>
      </c>
      <c r="Q587" s="241">
        <f>Q393*0.518</f>
        <v>11.436324674086563</v>
      </c>
      <c r="R587" s="241">
        <f>R393*0.518</f>
        <v>11.37453775653346</v>
      </c>
      <c r="S587" s="241">
        <f>S393*0.518</f>
        <v>11.434513481419945</v>
      </c>
      <c r="T587" s="215"/>
      <c r="U587" s="240" t="s">
        <v>165</v>
      </c>
      <c r="V587" s="241">
        <f>V393*0.518</f>
        <v>10.805724941758147</v>
      </c>
      <c r="W587" s="241">
        <f>W393*0.518</f>
        <v>11.40468765886253</v>
      </c>
      <c r="X587" s="215"/>
      <c r="Y587" s="240" t="s">
        <v>165</v>
      </c>
      <c r="Z587" s="241">
        <f>Z393*0.518</f>
        <v>11.088341290018477</v>
      </c>
    </row>
    <row r="588" spans="1:26">
      <c r="A588" s="3"/>
      <c r="B588" s="3"/>
      <c r="C588" s="3"/>
      <c r="D588" s="3"/>
      <c r="E588" s="3"/>
      <c r="F588" s="3"/>
    </row>
    <row r="589" spans="1:26" ht="16.5" thickBot="1">
      <c r="A589" s="216">
        <v>2023</v>
      </c>
      <c r="B589" s="215"/>
      <c r="C589" s="215" t="s">
        <v>172</v>
      </c>
      <c r="D589" s="215"/>
      <c r="E589" s="215"/>
      <c r="F589" s="215"/>
      <c r="G589" s="215"/>
      <c r="H589" s="215"/>
      <c r="I589" s="215"/>
      <c r="J589" s="215"/>
      <c r="K589" s="215"/>
      <c r="L589" s="215"/>
      <c r="M589" s="214" t="s">
        <v>88</v>
      </c>
      <c r="N589" s="215"/>
      <c r="O589" s="216">
        <v>2023</v>
      </c>
      <c r="P589" s="217" t="s">
        <v>139</v>
      </c>
      <c r="Q589" s="217"/>
      <c r="R589" s="217"/>
      <c r="S589" s="217"/>
      <c r="T589" s="215"/>
      <c r="U589" s="216">
        <v>2023</v>
      </c>
      <c r="V589" s="217" t="s">
        <v>140</v>
      </c>
      <c r="W589" s="217"/>
      <c r="X589" s="215"/>
      <c r="Y589" s="216">
        <v>2023</v>
      </c>
      <c r="Z589" s="215"/>
    </row>
    <row r="590" spans="1:26" ht="13.5" thickBot="1">
      <c r="A590" s="221"/>
      <c r="B590" s="247" t="s">
        <v>142</v>
      </c>
      <c r="C590" s="247" t="s">
        <v>143</v>
      </c>
      <c r="D590" s="247" t="s">
        <v>144</v>
      </c>
      <c r="E590" s="247" t="s">
        <v>145</v>
      </c>
      <c r="F590" s="247" t="s">
        <v>146</v>
      </c>
      <c r="G590" s="247" t="s">
        <v>147</v>
      </c>
      <c r="H590" s="247" t="s">
        <v>148</v>
      </c>
      <c r="I590" s="247" t="s">
        <v>149</v>
      </c>
      <c r="J590" s="247" t="s">
        <v>150</v>
      </c>
      <c r="K590" s="247" t="s">
        <v>151</v>
      </c>
      <c r="L590" s="247" t="s">
        <v>152</v>
      </c>
      <c r="M590" s="248" t="s">
        <v>153</v>
      </c>
      <c r="N590" s="215"/>
      <c r="O590" s="250"/>
      <c r="P590" s="247" t="s">
        <v>154</v>
      </c>
      <c r="Q590" s="247" t="s">
        <v>155</v>
      </c>
      <c r="R590" s="247" t="s">
        <v>156</v>
      </c>
      <c r="S590" s="248" t="s">
        <v>157</v>
      </c>
      <c r="T590" s="215"/>
      <c r="U590" s="250"/>
      <c r="V590" s="247" t="s">
        <v>158</v>
      </c>
      <c r="W590" s="248" t="s">
        <v>159</v>
      </c>
      <c r="X590" s="215"/>
      <c r="Y590" s="221"/>
      <c r="Z590" s="248" t="s">
        <v>160</v>
      </c>
    </row>
    <row r="591" spans="1:26" ht="13.5" thickBot="1">
      <c r="A591" s="251" t="s">
        <v>161</v>
      </c>
      <c r="B591" s="273">
        <f>B397*0.518</f>
        <v>10.722206776083063</v>
      </c>
      <c r="C591" s="273">
        <f t="shared" ref="C591:M591" si="290">C397*0.518</f>
        <v>10.732260515461231</v>
      </c>
      <c r="D591" s="274">
        <f t="shared" si="290"/>
        <v>0</v>
      </c>
      <c r="E591" s="273">
        <f t="shared" si="290"/>
        <v>0</v>
      </c>
      <c r="F591" s="273">
        <f t="shared" si="290"/>
        <v>0</v>
      </c>
      <c r="G591" s="273">
        <f t="shared" si="290"/>
        <v>0</v>
      </c>
      <c r="H591" s="273">
        <f t="shared" si="290"/>
        <v>0</v>
      </c>
      <c r="I591" s="273">
        <f t="shared" si="290"/>
        <v>0</v>
      </c>
      <c r="J591" s="273">
        <f t="shared" si="290"/>
        <v>0</v>
      </c>
      <c r="K591" s="273">
        <f t="shared" si="290"/>
        <v>0</v>
      </c>
      <c r="L591" s="273">
        <f t="shared" si="290"/>
        <v>0</v>
      </c>
      <c r="M591" s="275">
        <f t="shared" si="290"/>
        <v>0</v>
      </c>
      <c r="N591" s="215"/>
      <c r="O591" s="254" t="s">
        <v>161</v>
      </c>
      <c r="P591" s="230">
        <f>P397*0.518</f>
        <v>0</v>
      </c>
      <c r="Q591" s="230">
        <f>Q397*0.518</f>
        <v>0</v>
      </c>
      <c r="R591" s="230">
        <f>R397*0.518</f>
        <v>0</v>
      </c>
      <c r="S591" s="230">
        <f>S397*0.518</f>
        <v>0</v>
      </c>
      <c r="T591" s="215"/>
      <c r="U591" s="254" t="s">
        <v>161</v>
      </c>
      <c r="V591" s="230">
        <f>V397*0.518</f>
        <v>0</v>
      </c>
      <c r="W591" s="230">
        <f>W397*0.518</f>
        <v>0</v>
      </c>
      <c r="X591" s="215"/>
      <c r="Y591" s="254" t="s">
        <v>161</v>
      </c>
      <c r="Z591" s="230">
        <f>Z397*0.518</f>
        <v>0</v>
      </c>
    </row>
    <row r="592" spans="1:26">
      <c r="A592" s="255" t="s">
        <v>166</v>
      </c>
      <c r="B592" s="256">
        <f>B398*0.539</f>
        <v>11.458941294145017</v>
      </c>
      <c r="C592" s="256">
        <f t="shared" ref="C592:M592" si="291">C398*0.539</f>
        <v>10.82536812554314</v>
      </c>
      <c r="D592" s="794">
        <f t="shared" si="291"/>
        <v>0</v>
      </c>
      <c r="E592" s="256">
        <f t="shared" si="291"/>
        <v>0</v>
      </c>
      <c r="F592" s="256">
        <f t="shared" si="291"/>
        <v>0</v>
      </c>
      <c r="G592" s="256">
        <f t="shared" si="291"/>
        <v>0</v>
      </c>
      <c r="H592" s="256">
        <f t="shared" si="291"/>
        <v>0</v>
      </c>
      <c r="I592" s="256">
        <f t="shared" si="291"/>
        <v>0</v>
      </c>
      <c r="J592" s="256">
        <f t="shared" si="291"/>
        <v>0</v>
      </c>
      <c r="K592" s="256">
        <f t="shared" si="291"/>
        <v>0</v>
      </c>
      <c r="L592" s="256">
        <f t="shared" si="291"/>
        <v>0</v>
      </c>
      <c r="M592" s="257">
        <f t="shared" si="291"/>
        <v>0</v>
      </c>
      <c r="N592" s="215"/>
      <c r="O592" s="258" t="s">
        <v>166</v>
      </c>
      <c r="P592" s="236">
        <f>P398*0.539</f>
        <v>0</v>
      </c>
      <c r="Q592" s="236">
        <f>Q398*0.539</f>
        <v>0</v>
      </c>
      <c r="R592" s="236">
        <f>R398*0.539</f>
        <v>0</v>
      </c>
      <c r="S592" s="236">
        <f>S398*0.539</f>
        <v>0</v>
      </c>
      <c r="T592" s="215"/>
      <c r="U592" s="258" t="s">
        <v>166</v>
      </c>
      <c r="V592" s="236">
        <f>V398*0.539</f>
        <v>0</v>
      </c>
      <c r="W592" s="236">
        <f>W398*0.539</f>
        <v>0</v>
      </c>
      <c r="X592" s="215"/>
      <c r="Y592" s="255" t="s">
        <v>166</v>
      </c>
      <c r="Z592" s="236">
        <f>Z398*0.539</f>
        <v>0</v>
      </c>
    </row>
    <row r="593" spans="1:26">
      <c r="A593" s="232" t="s">
        <v>162</v>
      </c>
      <c r="B593" s="233">
        <f>B399*0.533</f>
        <v>11.634280540569197</v>
      </c>
      <c r="C593" s="233">
        <f t="shared" ref="C593:M593" si="292">C399*0.533</f>
        <v>11.659223087893494</v>
      </c>
      <c r="D593" s="795">
        <f t="shared" si="292"/>
        <v>0</v>
      </c>
      <c r="E593" s="233">
        <f t="shared" si="292"/>
        <v>0</v>
      </c>
      <c r="F593" s="233">
        <f t="shared" si="292"/>
        <v>0</v>
      </c>
      <c r="G593" s="233">
        <f t="shared" si="292"/>
        <v>0</v>
      </c>
      <c r="H593" s="233">
        <f t="shared" si="292"/>
        <v>0</v>
      </c>
      <c r="I593" s="233">
        <f t="shared" si="292"/>
        <v>0</v>
      </c>
      <c r="J593" s="233">
        <f t="shared" si="292"/>
        <v>0</v>
      </c>
      <c r="K593" s="233">
        <f t="shared" si="292"/>
        <v>0</v>
      </c>
      <c r="L593" s="233">
        <f t="shared" si="292"/>
        <v>0</v>
      </c>
      <c r="M593" s="234">
        <f t="shared" si="292"/>
        <v>0</v>
      </c>
      <c r="N593" s="215"/>
      <c r="O593" s="232" t="s">
        <v>162</v>
      </c>
      <c r="P593" s="233">
        <f t="shared" ref="P593:S594" si="293">P399*0.533</f>
        <v>0</v>
      </c>
      <c r="Q593" s="233">
        <f t="shared" si="293"/>
        <v>0</v>
      </c>
      <c r="R593" s="233">
        <f t="shared" si="293"/>
        <v>0</v>
      </c>
      <c r="S593" s="233">
        <f t="shared" si="293"/>
        <v>0</v>
      </c>
      <c r="T593" s="215"/>
      <c r="U593" s="232" t="s">
        <v>162</v>
      </c>
      <c r="V593" s="233">
        <f>V399*0.533</f>
        <v>0</v>
      </c>
      <c r="W593" s="233">
        <f>W399*0.533</f>
        <v>0</v>
      </c>
      <c r="X593" s="215"/>
      <c r="Y593" s="232" t="s">
        <v>162</v>
      </c>
      <c r="Z593" s="233">
        <f>Z399*0.533</f>
        <v>0</v>
      </c>
    </row>
    <row r="594" spans="1:26">
      <c r="A594" s="232" t="s">
        <v>163</v>
      </c>
      <c r="B594" s="233">
        <f>B400*0.533</f>
        <v>11.534647086321041</v>
      </c>
      <c r="C594" s="233">
        <f t="shared" ref="C594:M594" si="294">C400*0.533</f>
        <v>11.475242771226366</v>
      </c>
      <c r="D594" s="795">
        <f t="shared" si="294"/>
        <v>0</v>
      </c>
      <c r="E594" s="233">
        <f t="shared" si="294"/>
        <v>0</v>
      </c>
      <c r="F594" s="233">
        <f t="shared" si="294"/>
        <v>0</v>
      </c>
      <c r="G594" s="233">
        <f t="shared" si="294"/>
        <v>0</v>
      </c>
      <c r="H594" s="233">
        <f t="shared" si="294"/>
        <v>0</v>
      </c>
      <c r="I594" s="233">
        <f t="shared" si="294"/>
        <v>0</v>
      </c>
      <c r="J594" s="233">
        <f t="shared" si="294"/>
        <v>0</v>
      </c>
      <c r="K594" s="233">
        <f t="shared" si="294"/>
        <v>0</v>
      </c>
      <c r="L594" s="233">
        <f t="shared" si="294"/>
        <v>0</v>
      </c>
      <c r="M594" s="234">
        <f t="shared" si="294"/>
        <v>0</v>
      </c>
      <c r="N594" s="215"/>
      <c r="O594" s="232" t="s">
        <v>163</v>
      </c>
      <c r="P594" s="233">
        <f t="shared" si="293"/>
        <v>0</v>
      </c>
      <c r="Q594" s="233">
        <f t="shared" si="293"/>
        <v>0</v>
      </c>
      <c r="R594" s="233">
        <f t="shared" si="293"/>
        <v>0</v>
      </c>
      <c r="S594" s="233">
        <f t="shared" si="293"/>
        <v>0</v>
      </c>
      <c r="T594" s="215"/>
      <c r="U594" s="232" t="s">
        <v>163</v>
      </c>
      <c r="V594" s="233">
        <f>V400*0.533</f>
        <v>0</v>
      </c>
      <c r="W594" s="233">
        <f>W400*0.533</f>
        <v>0</v>
      </c>
      <c r="X594" s="215"/>
      <c r="Y594" s="232" t="s">
        <v>163</v>
      </c>
      <c r="Z594" s="233">
        <f>Z400*0.533</f>
        <v>0</v>
      </c>
    </row>
    <row r="595" spans="1:26">
      <c r="A595" s="232" t="s">
        <v>164</v>
      </c>
      <c r="B595" s="233">
        <f>B401*0.533</f>
        <v>11.801513925138551</v>
      </c>
      <c r="C595" s="233">
        <f t="shared" ref="C595:K595" si="295">C401*0.521</f>
        <v>11.286966827500336</v>
      </c>
      <c r="D595" s="795">
        <f t="shared" si="295"/>
        <v>0</v>
      </c>
      <c r="E595" s="233">
        <f t="shared" si="295"/>
        <v>0</v>
      </c>
      <c r="F595" s="233">
        <f t="shared" si="295"/>
        <v>0</v>
      </c>
      <c r="G595" s="233">
        <f t="shared" si="295"/>
        <v>0</v>
      </c>
      <c r="H595" s="233">
        <f t="shared" si="295"/>
        <v>0</v>
      </c>
      <c r="I595" s="233">
        <f t="shared" si="295"/>
        <v>0</v>
      </c>
      <c r="J595" s="233">
        <f t="shared" si="295"/>
        <v>0</v>
      </c>
      <c r="K595" s="233">
        <f t="shared" si="295"/>
        <v>0</v>
      </c>
      <c r="L595" s="233">
        <f>L401*0.533</f>
        <v>0</v>
      </c>
      <c r="M595" s="234">
        <f>M401*0.521</f>
        <v>0</v>
      </c>
      <c r="N595" s="215"/>
      <c r="O595" s="232" t="s">
        <v>164</v>
      </c>
      <c r="P595" s="233">
        <f>P401*0.521</f>
        <v>0</v>
      </c>
      <c r="Q595" s="233">
        <f>Q401*0.521</f>
        <v>0</v>
      </c>
      <c r="R595" s="233">
        <f>R401*0.521</f>
        <v>0</v>
      </c>
      <c r="S595" s="233">
        <f>S401*0.521</f>
        <v>0</v>
      </c>
      <c r="T595" s="215"/>
      <c r="U595" s="232" t="s">
        <v>164</v>
      </c>
      <c r="V595" s="233">
        <f>V401*0.521</f>
        <v>0</v>
      </c>
      <c r="W595" s="233">
        <f>W401*0.521</f>
        <v>0</v>
      </c>
      <c r="X595" s="215"/>
      <c r="Y595" s="232" t="s">
        <v>164</v>
      </c>
      <c r="Z595" s="233">
        <f>Z401*0.521</f>
        <v>0</v>
      </c>
    </row>
    <row r="596" spans="1:26">
      <c r="A596" s="232" t="s">
        <v>69</v>
      </c>
      <c r="B596" s="233">
        <f>B402*0.521</f>
        <v>9.3796571828298205</v>
      </c>
      <c r="C596" s="233">
        <f t="shared" ref="C596:K596" si="296">C402*0.487</f>
        <v>8.7966015362727354</v>
      </c>
      <c r="D596" s="795">
        <f t="shared" si="296"/>
        <v>0</v>
      </c>
      <c r="E596" s="233">
        <f t="shared" si="296"/>
        <v>0</v>
      </c>
      <c r="F596" s="233">
        <f t="shared" si="296"/>
        <v>0</v>
      </c>
      <c r="G596" s="233">
        <f t="shared" si="296"/>
        <v>0</v>
      </c>
      <c r="H596" s="233">
        <f t="shared" si="296"/>
        <v>0</v>
      </c>
      <c r="I596" s="233">
        <f t="shared" si="296"/>
        <v>0</v>
      </c>
      <c r="J596" s="233">
        <f t="shared" si="296"/>
        <v>0</v>
      </c>
      <c r="K596" s="233">
        <f t="shared" si="296"/>
        <v>0</v>
      </c>
      <c r="L596" s="233">
        <f>L402*0.521</f>
        <v>0</v>
      </c>
      <c r="M596" s="234">
        <f>M402*0.487</f>
        <v>0</v>
      </c>
      <c r="N596" s="215"/>
      <c r="O596" s="232" t="s">
        <v>69</v>
      </c>
      <c r="P596" s="233">
        <f>P402*0.487</f>
        <v>0</v>
      </c>
      <c r="Q596" s="233">
        <f>Q402*0.487</f>
        <v>0</v>
      </c>
      <c r="R596" s="233">
        <f>R402*0.487</f>
        <v>0</v>
      </c>
      <c r="S596" s="233">
        <f>S402*0.487</f>
        <v>0</v>
      </c>
      <c r="T596" s="215"/>
      <c r="U596" s="232" t="s">
        <v>69</v>
      </c>
      <c r="V596" s="233">
        <f>V402*0.487</f>
        <v>0</v>
      </c>
      <c r="W596" s="233">
        <f>W402*0.487</f>
        <v>0</v>
      </c>
      <c r="X596" s="215"/>
      <c r="Y596" s="232" t="s">
        <v>69</v>
      </c>
      <c r="Z596" s="233">
        <f>Z402*0.487</f>
        <v>0</v>
      </c>
    </row>
    <row r="597" spans="1:26" ht="13.5" thickBot="1">
      <c r="A597" s="240" t="s">
        <v>165</v>
      </c>
      <c r="B597" s="241">
        <f>B403*0.487</f>
        <v>10.777580961771369</v>
      </c>
      <c r="C597" s="241">
        <f t="shared" ref="C597:K597" si="297">C403*0.518</f>
        <v>11.445843131723731</v>
      </c>
      <c r="D597" s="796">
        <f t="shared" si="297"/>
        <v>0</v>
      </c>
      <c r="E597" s="241">
        <f t="shared" si="297"/>
        <v>0</v>
      </c>
      <c r="F597" s="241">
        <f t="shared" si="297"/>
        <v>0</v>
      </c>
      <c r="G597" s="241">
        <f t="shared" si="297"/>
        <v>0</v>
      </c>
      <c r="H597" s="241">
        <f t="shared" si="297"/>
        <v>0</v>
      </c>
      <c r="I597" s="241">
        <f t="shared" si="297"/>
        <v>0</v>
      </c>
      <c r="J597" s="241">
        <f t="shared" si="297"/>
        <v>0</v>
      </c>
      <c r="K597" s="241">
        <f t="shared" si="297"/>
        <v>0</v>
      </c>
      <c r="L597" s="241">
        <f>L403*0.487</f>
        <v>0</v>
      </c>
      <c r="M597" s="242">
        <f>M403*0.518</f>
        <v>0</v>
      </c>
      <c r="N597" s="215"/>
      <c r="O597" s="240" t="s">
        <v>165</v>
      </c>
      <c r="P597" s="241">
        <f>P403*0.518</f>
        <v>0</v>
      </c>
      <c r="Q597" s="241">
        <f>Q403*0.518</f>
        <v>0</v>
      </c>
      <c r="R597" s="241">
        <f>R403*0.518</f>
        <v>0</v>
      </c>
      <c r="S597" s="241">
        <f>S403*0.518</f>
        <v>0</v>
      </c>
      <c r="T597" s="215"/>
      <c r="U597" s="240" t="s">
        <v>165</v>
      </c>
      <c r="V597" s="241">
        <f>V403*0.518</f>
        <v>0</v>
      </c>
      <c r="W597" s="241">
        <f>W403*0.518</f>
        <v>0</v>
      </c>
      <c r="X597" s="215"/>
      <c r="Y597" s="240" t="s">
        <v>165</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175</v>
      </c>
      <c r="F604"/>
    </row>
    <row r="605" spans="1:26" ht="14.25" thickBot="1">
      <c r="A605" s="284" t="s">
        <v>161</v>
      </c>
      <c r="B605" s="285">
        <v>0.52100000000000002</v>
      </c>
      <c r="F605"/>
    </row>
    <row r="606" spans="1:26">
      <c r="A606" s="288" t="s">
        <v>162</v>
      </c>
      <c r="B606" s="287">
        <v>0.55000000000000004</v>
      </c>
      <c r="F606"/>
    </row>
    <row r="607" spans="1:26">
      <c r="A607" s="289" t="s">
        <v>163</v>
      </c>
      <c r="B607" s="290">
        <v>0.52</v>
      </c>
      <c r="F607"/>
    </row>
    <row r="608" spans="1:26">
      <c r="A608" s="289" t="s">
        <v>164</v>
      </c>
      <c r="B608" s="290">
        <v>0.54</v>
      </c>
      <c r="F608"/>
    </row>
    <row r="609" spans="1:15" ht="13.5" thickBot="1">
      <c r="A609" s="291" t="s">
        <v>165</v>
      </c>
      <c r="B609" s="292">
        <v>0.53</v>
      </c>
      <c r="F609"/>
    </row>
    <row r="610" spans="1:15">
      <c r="F610"/>
    </row>
    <row r="611" spans="1:15" ht="13.5" thickBot="1">
      <c r="A611" s="282" t="s">
        <v>173</v>
      </c>
      <c r="B611" s="283"/>
      <c r="F611"/>
    </row>
    <row r="612" spans="1:15" ht="14.25" thickBot="1">
      <c r="A612" s="284" t="s">
        <v>161</v>
      </c>
      <c r="B612" s="285">
        <v>0.50700000000000001</v>
      </c>
      <c r="F612"/>
    </row>
    <row r="613" spans="1:15">
      <c r="A613" s="286" t="s">
        <v>174</v>
      </c>
      <c r="B613" s="287">
        <v>0.53900000000000003</v>
      </c>
      <c r="F613"/>
    </row>
    <row r="614" spans="1:15">
      <c r="A614" s="288" t="s">
        <v>162</v>
      </c>
      <c r="B614" s="287">
        <v>0.53900000000000003</v>
      </c>
      <c r="F614"/>
    </row>
    <row r="615" spans="1:15" ht="15">
      <c r="A615" s="289" t="s">
        <v>163</v>
      </c>
      <c r="B615" s="290">
        <v>0.53500000000000003</v>
      </c>
      <c r="F615"/>
      <c r="G615" s="68"/>
      <c r="H615" s="68"/>
      <c r="I615" s="68"/>
      <c r="J615" s="68"/>
      <c r="K615" s="68"/>
      <c r="L615" s="293"/>
      <c r="M615" s="68"/>
      <c r="N615" s="68"/>
      <c r="O615" s="68"/>
    </row>
    <row r="616" spans="1:15">
      <c r="A616" s="289" t="s">
        <v>164</v>
      </c>
      <c r="B616" s="290">
        <v>0.54</v>
      </c>
      <c r="F616"/>
      <c r="G616" s="54"/>
      <c r="H616" s="54"/>
      <c r="I616" s="54"/>
      <c r="J616" s="54"/>
      <c r="K616" s="54"/>
      <c r="L616" s="54"/>
      <c r="M616" s="54"/>
      <c r="N616" s="68"/>
      <c r="O616" s="68"/>
    </row>
    <row r="617" spans="1:15">
      <c r="A617" s="289" t="s">
        <v>69</v>
      </c>
      <c r="B617" s="290">
        <v>0.46500000000000002</v>
      </c>
      <c r="F617"/>
      <c r="G617" s="294"/>
      <c r="H617" s="294"/>
      <c r="I617" s="294"/>
      <c r="J617" s="295"/>
      <c r="K617" s="294"/>
      <c r="L617" s="294"/>
      <c r="M617" s="294"/>
      <c r="N617" s="68"/>
      <c r="O617" s="68"/>
    </row>
    <row r="618" spans="1:15" ht="13.5" thickBot="1">
      <c r="A618" s="291" t="s">
        <v>165</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248</v>
      </c>
      <c r="F620" s="93"/>
      <c r="G620" s="44"/>
      <c r="H620" s="44"/>
      <c r="I620" s="44"/>
      <c r="J620" s="44"/>
      <c r="K620" s="44"/>
      <c r="L620" s="44"/>
      <c r="M620" s="44"/>
      <c r="N620" s="68"/>
      <c r="O620" s="68"/>
    </row>
    <row r="621" spans="1:15" ht="14.25" thickBot="1">
      <c r="A621" s="284" t="s">
        <v>161</v>
      </c>
      <c r="B621" s="285">
        <v>0.51800000000000002</v>
      </c>
      <c r="F621" s="93"/>
      <c r="G621" s="44"/>
      <c r="H621" s="44"/>
      <c r="I621" s="44"/>
      <c r="J621" s="44"/>
      <c r="K621" s="44"/>
      <c r="L621" s="44"/>
      <c r="M621" s="44"/>
      <c r="N621" s="68"/>
      <c r="O621" s="68"/>
    </row>
    <row r="622" spans="1:15">
      <c r="A622" s="288" t="s">
        <v>162</v>
      </c>
      <c r="B622" s="287">
        <v>0.53300000000000003</v>
      </c>
      <c r="F622" s="93"/>
      <c r="G622" s="44"/>
      <c r="H622" s="44"/>
      <c r="I622" s="44"/>
      <c r="J622" s="44"/>
      <c r="K622" s="44"/>
      <c r="L622" s="44"/>
      <c r="M622" s="44"/>
      <c r="N622" s="68"/>
      <c r="O622" s="68"/>
    </row>
    <row r="623" spans="1:15">
      <c r="A623" s="289" t="s">
        <v>163</v>
      </c>
      <c r="B623" s="290">
        <v>0.53300000000000003</v>
      </c>
      <c r="F623" s="93"/>
      <c r="G623" s="44"/>
      <c r="H623" s="44"/>
      <c r="I623" s="44"/>
      <c r="J623" s="44"/>
      <c r="K623" s="44"/>
      <c r="L623" s="44"/>
      <c r="M623" s="44"/>
      <c r="N623" s="68"/>
      <c r="O623" s="68"/>
    </row>
    <row r="624" spans="1:15">
      <c r="A624" s="289" t="s">
        <v>164</v>
      </c>
      <c r="B624" s="290">
        <v>0.52100000000000002</v>
      </c>
      <c r="E624" s="68"/>
      <c r="F624" s="68"/>
      <c r="G624" s="68"/>
      <c r="H624" s="68"/>
      <c r="I624" s="68"/>
      <c r="J624" s="68"/>
      <c r="K624" s="68"/>
      <c r="L624" s="68"/>
      <c r="M624" s="68"/>
      <c r="N624" s="68"/>
      <c r="O624" s="68"/>
    </row>
    <row r="625" spans="1:15">
      <c r="A625" s="289" t="s">
        <v>69</v>
      </c>
      <c r="B625" s="290">
        <v>0.48699999999999999</v>
      </c>
      <c r="E625" s="54"/>
      <c r="F625" s="68"/>
      <c r="G625" s="68"/>
      <c r="H625" s="68"/>
      <c r="I625" s="68"/>
      <c r="J625" s="68"/>
      <c r="K625" s="68"/>
      <c r="L625" s="68"/>
      <c r="M625" s="68"/>
      <c r="N625" s="68"/>
      <c r="O625" s="68"/>
    </row>
    <row r="626" spans="1:15" ht="13.5" thickBot="1">
      <c r="A626" s="291" t="s">
        <v>165</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6" workbookViewId="0">
      <selection activeCell="U36" sqref="U36"/>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546" t="s">
        <v>325</v>
      </c>
      <c r="B4" s="1546"/>
      <c r="C4" s="1546"/>
      <c r="D4" s="1546"/>
      <c r="E4" s="1546"/>
      <c r="F4" s="1546"/>
      <c r="G4" s="1546"/>
      <c r="H4" s="1546"/>
      <c r="I4" s="1546"/>
      <c r="J4" s="1546"/>
      <c r="K4" s="1546"/>
      <c r="L4" s="1546"/>
      <c r="M4" s="1546"/>
      <c r="N4" s="1546"/>
    </row>
    <row r="6" spans="1:16" ht="16.5" thickBot="1">
      <c r="C6" s="633"/>
      <c r="E6" s="634"/>
      <c r="F6" s="635"/>
    </row>
    <row r="7" spans="1:16" ht="15.75" thickBot="1">
      <c r="A7" s="636" t="s">
        <v>259</v>
      </c>
      <c r="B7" s="637" t="s">
        <v>260</v>
      </c>
      <c r="C7" s="638" t="s">
        <v>261</v>
      </c>
      <c r="D7" s="638" t="s">
        <v>262</v>
      </c>
      <c r="E7" s="638" t="s">
        <v>263</v>
      </c>
      <c r="F7" s="638" t="s">
        <v>264</v>
      </c>
      <c r="G7" s="638" t="s">
        <v>265</v>
      </c>
      <c r="H7" s="638" t="s">
        <v>266</v>
      </c>
      <c r="I7" s="638" t="s">
        <v>267</v>
      </c>
      <c r="J7" s="638" t="s">
        <v>268</v>
      </c>
      <c r="K7" s="638" t="s">
        <v>269</v>
      </c>
      <c r="L7" s="638" t="s">
        <v>270</v>
      </c>
      <c r="M7" s="639" t="s">
        <v>271</v>
      </c>
    </row>
    <row r="8" spans="1:16" ht="16.5" thickBot="1">
      <c r="A8" s="640" t="s">
        <v>272</v>
      </c>
      <c r="B8" s="641"/>
      <c r="C8" s="641"/>
      <c r="D8" s="641"/>
      <c r="E8" s="641"/>
      <c r="F8" s="641"/>
      <c r="G8" s="641"/>
      <c r="H8" s="641"/>
      <c r="I8" s="641"/>
      <c r="J8" s="641"/>
      <c r="K8" s="641"/>
      <c r="L8" s="641"/>
      <c r="M8" s="642"/>
    </row>
    <row r="9" spans="1:16" ht="15.75">
      <c r="A9" s="702" t="s">
        <v>273</v>
      </c>
      <c r="B9" s="785">
        <v>10065.14920330695</v>
      </c>
      <c r="C9" s="704">
        <v>10080.396827870052</v>
      </c>
      <c r="D9" s="704">
        <v>10168.392423032492</v>
      </c>
      <c r="E9" s="704">
        <v>10383.660897394942</v>
      </c>
      <c r="F9" s="704">
        <v>10601.02602540495</v>
      </c>
      <c r="G9" s="704">
        <v>10681.538024962125</v>
      </c>
      <c r="H9" s="704">
        <v>10293.315596828763</v>
      </c>
      <c r="I9" s="704">
        <v>10595.183348072431</v>
      </c>
      <c r="J9" s="704">
        <v>10984.585741483217</v>
      </c>
      <c r="K9" s="704">
        <v>10966.946248088372</v>
      </c>
      <c r="L9" s="704">
        <v>11097.939953548594</v>
      </c>
      <c r="M9" s="705">
        <v>11146.365363995808</v>
      </c>
    </row>
    <row r="10" spans="1:16" ht="15.75">
      <c r="A10" s="643" t="s">
        <v>274</v>
      </c>
      <c r="B10" s="786">
        <v>11132.805994345952</v>
      </c>
      <c r="C10" s="662">
        <v>11233.336791819034</v>
      </c>
      <c r="D10" s="662">
        <v>11549.323679081062</v>
      </c>
      <c r="E10" s="662">
        <v>11779.076383839585</v>
      </c>
      <c r="F10" s="662">
        <v>11597.36140191531</v>
      </c>
      <c r="G10" s="662">
        <v>11706.808799822491</v>
      </c>
      <c r="H10" s="662">
        <v>11199.573228816986</v>
      </c>
      <c r="I10" s="662">
        <v>11073.620546924885</v>
      </c>
      <c r="J10" s="662">
        <v>10919.998910676999</v>
      </c>
      <c r="K10" s="662">
        <v>11083.771594849599</v>
      </c>
      <c r="L10" s="662">
        <v>10697.446356089269</v>
      </c>
      <c r="M10" s="663">
        <v>10922.845842494447</v>
      </c>
    </row>
    <row r="11" spans="1:16" ht="15.75">
      <c r="A11" s="643" t="s">
        <v>275</v>
      </c>
      <c r="B11" s="786">
        <v>10779.101139240223</v>
      </c>
      <c r="C11" s="662">
        <v>10525.243839466166</v>
      </c>
      <c r="D11" s="662">
        <v>10838.862022210526</v>
      </c>
      <c r="E11" s="662">
        <v>10900.833594134192</v>
      </c>
      <c r="F11" s="662">
        <v>10972.865021548203</v>
      </c>
      <c r="G11" s="662">
        <v>10778.598012388826</v>
      </c>
      <c r="H11" s="662">
        <v>10178.357608292003</v>
      </c>
      <c r="I11" s="662">
        <v>10258.950000000001</v>
      </c>
      <c r="J11" s="662">
        <v>10307.35</v>
      </c>
      <c r="K11" s="662">
        <v>10339.77</v>
      </c>
      <c r="L11" s="662">
        <v>10345.82</v>
      </c>
      <c r="M11" s="663">
        <v>10371.826999999999</v>
      </c>
    </row>
    <row r="12" spans="1:16" ht="15.75">
      <c r="A12" s="643">
        <v>2020</v>
      </c>
      <c r="B12" s="786">
        <v>10388.681</v>
      </c>
      <c r="C12" s="662">
        <v>10670.97</v>
      </c>
      <c r="D12" s="662">
        <v>10665.460999999999</v>
      </c>
      <c r="E12" s="662">
        <v>9957.9719999999998</v>
      </c>
      <c r="F12" s="662">
        <v>9862.2099999999991</v>
      </c>
      <c r="G12" s="662">
        <v>10291.19</v>
      </c>
      <c r="H12" s="662">
        <v>10302.44</v>
      </c>
      <c r="I12" s="662">
        <v>10213</v>
      </c>
      <c r="J12" s="662">
        <v>10437</v>
      </c>
      <c r="K12" s="662">
        <v>10396.290000000001</v>
      </c>
      <c r="L12" s="662">
        <v>10067</v>
      </c>
      <c r="M12" s="663">
        <v>10319.477999999999</v>
      </c>
    </row>
    <row r="13" spans="1:16" ht="15.75">
      <c r="A13" s="643">
        <v>2021</v>
      </c>
      <c r="B13" s="786">
        <v>10398</v>
      </c>
      <c r="C13" s="662">
        <v>10453.127</v>
      </c>
      <c r="D13" s="662">
        <v>10670.55</v>
      </c>
      <c r="E13" s="662">
        <v>10847</v>
      </c>
      <c r="F13" s="662">
        <v>11012</v>
      </c>
      <c r="G13" s="662">
        <v>11287.946</v>
      </c>
      <c r="H13" s="662">
        <v>11087.75</v>
      </c>
      <c r="I13" s="662">
        <v>11002.56</v>
      </c>
      <c r="J13" s="787">
        <v>11648.847</v>
      </c>
      <c r="K13" s="662">
        <v>12527.683999999999</v>
      </c>
      <c r="L13" s="662">
        <v>16637.236000000001</v>
      </c>
      <c r="M13" s="663">
        <v>16075.019</v>
      </c>
      <c r="N13"/>
      <c r="O13"/>
      <c r="P13"/>
    </row>
    <row r="14" spans="1:16" ht="15.75">
      <c r="A14" s="643">
        <v>2022</v>
      </c>
      <c r="B14" s="786">
        <v>16598.108</v>
      </c>
      <c r="C14" s="662">
        <v>17069.535</v>
      </c>
      <c r="D14" s="662">
        <v>18605.55</v>
      </c>
      <c r="E14" s="662">
        <v>19717.2</v>
      </c>
      <c r="F14" s="662">
        <v>19727.75</v>
      </c>
      <c r="G14" s="662">
        <v>18956.47</v>
      </c>
      <c r="H14" s="662">
        <v>18594.900000000001</v>
      </c>
      <c r="I14" s="662">
        <v>18826.25</v>
      </c>
      <c r="J14" s="787">
        <v>18535.509999999998</v>
      </c>
      <c r="K14" s="662">
        <v>18496.41</v>
      </c>
      <c r="L14" s="662">
        <v>18400.75</v>
      </c>
      <c r="M14" s="663">
        <v>17534.490000000002</v>
      </c>
      <c r="N14"/>
      <c r="O14"/>
      <c r="P14"/>
    </row>
    <row r="15" spans="1:16" ht="16.5" thickBot="1">
      <c r="A15" s="644">
        <v>2023</v>
      </c>
      <c r="B15" s="788">
        <v>17818.25</v>
      </c>
      <c r="C15" s="664">
        <v>17775.46</v>
      </c>
      <c r="D15" s="664"/>
      <c r="E15" s="664"/>
      <c r="F15" s="664"/>
      <c r="G15" s="664"/>
      <c r="H15" s="664"/>
      <c r="I15" s="664"/>
      <c r="J15" s="665"/>
      <c r="K15" s="664"/>
      <c r="L15" s="664"/>
      <c r="M15" s="666"/>
    </row>
    <row r="16" spans="1:16" ht="16.5" thickBot="1">
      <c r="A16" s="640" t="s">
        <v>276</v>
      </c>
      <c r="B16" s="641"/>
      <c r="C16" s="641"/>
      <c r="D16" s="641"/>
      <c r="E16" s="641"/>
      <c r="F16" s="641"/>
      <c r="G16" s="641"/>
      <c r="H16" s="641"/>
      <c r="I16" s="641"/>
      <c r="J16" s="641"/>
      <c r="K16" s="641"/>
      <c r="L16" s="641"/>
      <c r="M16" s="642"/>
      <c r="N16"/>
      <c r="O16"/>
      <c r="P16"/>
    </row>
    <row r="17" spans="1:30" ht="15.75">
      <c r="A17" s="702" t="s">
        <v>273</v>
      </c>
      <c r="B17" s="703">
        <v>13077.710337994744</v>
      </c>
      <c r="C17" s="704">
        <v>12903.073525758837</v>
      </c>
      <c r="D17" s="704">
        <v>12698.931145933877</v>
      </c>
      <c r="E17" s="704">
        <v>12657.588856436963</v>
      </c>
      <c r="F17" s="704">
        <v>12717.112689021023</v>
      </c>
      <c r="G17" s="704">
        <v>12734.575070390658</v>
      </c>
      <c r="H17" s="704">
        <v>12584.73701594032</v>
      </c>
      <c r="I17" s="704">
        <v>12999.206672696655</v>
      </c>
      <c r="J17" s="704">
        <v>13326.129323653522</v>
      </c>
      <c r="K17" s="704">
        <v>13558.078274143218</v>
      </c>
      <c r="L17" s="704">
        <v>13767.296305638371</v>
      </c>
      <c r="M17" s="705">
        <v>13967.765524559227</v>
      </c>
      <c r="N17"/>
      <c r="O17"/>
      <c r="P17"/>
    </row>
    <row r="18" spans="1:30" ht="15.75">
      <c r="A18" s="643" t="s">
        <v>274</v>
      </c>
      <c r="B18" s="661">
        <v>13863.291293383541</v>
      </c>
      <c r="C18" s="662">
        <v>13743.276622380532</v>
      </c>
      <c r="D18" s="662">
        <v>13723.137993721932</v>
      </c>
      <c r="E18" s="662">
        <v>13676.483392698095</v>
      </c>
      <c r="F18" s="662">
        <v>13897.183799781353</v>
      </c>
      <c r="G18" s="662">
        <v>13819.293352302531</v>
      </c>
      <c r="H18" s="662">
        <v>13646.185847959312</v>
      </c>
      <c r="I18" s="662">
        <v>13665.272297680553</v>
      </c>
      <c r="J18" s="662">
        <v>13574.108658165709</v>
      </c>
      <c r="K18" s="662">
        <v>13788.120289112323</v>
      </c>
      <c r="L18" s="662">
        <v>13662.087019707555</v>
      </c>
      <c r="M18" s="663">
        <v>13626.144742652335</v>
      </c>
      <c r="N18"/>
      <c r="O18"/>
      <c r="P18"/>
    </row>
    <row r="19" spans="1:30" ht="15.75">
      <c r="A19" s="643" t="s">
        <v>275</v>
      </c>
      <c r="B19" s="661">
        <v>13645.090499529209</v>
      </c>
      <c r="C19" s="662">
        <v>13282.733991297373</v>
      </c>
      <c r="D19" s="662">
        <v>13143.170864206666</v>
      </c>
      <c r="E19" s="662">
        <v>12928.022364758031</v>
      </c>
      <c r="F19" s="662">
        <v>12944.684877391548</v>
      </c>
      <c r="G19" s="662">
        <v>12448.358236205486</v>
      </c>
      <c r="H19" s="662">
        <v>12124.260986050436</v>
      </c>
      <c r="I19" s="662">
        <v>12505.99</v>
      </c>
      <c r="J19" s="662">
        <v>12412.7</v>
      </c>
      <c r="K19" s="662">
        <v>12447.57</v>
      </c>
      <c r="L19" s="662">
        <v>12852.25</v>
      </c>
      <c r="M19" s="663">
        <v>12965.558000000001</v>
      </c>
    </row>
    <row r="20" spans="1:30" ht="15.75">
      <c r="A20" s="643">
        <v>2020</v>
      </c>
      <c r="B20" s="661">
        <v>12890.187</v>
      </c>
      <c r="C20" s="662">
        <v>12798.79</v>
      </c>
      <c r="D20" s="662">
        <v>12923.992</v>
      </c>
      <c r="E20" s="662">
        <v>12783.698</v>
      </c>
      <c r="F20" s="662">
        <v>12556.07</v>
      </c>
      <c r="G20" s="662">
        <v>12505.63</v>
      </c>
      <c r="H20" s="662">
        <v>12371</v>
      </c>
      <c r="I20" s="662">
        <v>12752</v>
      </c>
      <c r="J20" s="662">
        <v>13005</v>
      </c>
      <c r="K20" s="662">
        <v>13157.57</v>
      </c>
      <c r="L20" s="662">
        <v>13347.61</v>
      </c>
      <c r="M20" s="663">
        <v>13744.629000000001</v>
      </c>
    </row>
    <row r="21" spans="1:30" ht="15.75">
      <c r="A21" s="643">
        <v>2021</v>
      </c>
      <c r="B21" s="661">
        <v>13694</v>
      </c>
      <c r="C21" s="662">
        <v>13743.79</v>
      </c>
      <c r="D21" s="662">
        <v>13486.798000000001</v>
      </c>
      <c r="E21" s="662">
        <v>13623</v>
      </c>
      <c r="F21" s="662">
        <v>13728</v>
      </c>
      <c r="G21" s="662">
        <v>14111.507</v>
      </c>
      <c r="H21" s="662">
        <v>14366.423000000001</v>
      </c>
      <c r="I21" s="662">
        <v>14518.18</v>
      </c>
      <c r="J21" s="787">
        <v>15241.027</v>
      </c>
      <c r="K21" s="662">
        <v>16628.157999999999</v>
      </c>
      <c r="L21" s="662">
        <v>19714.106</v>
      </c>
      <c r="M21" s="663">
        <v>19026.96</v>
      </c>
    </row>
    <row r="22" spans="1:30" ht="15.75">
      <c r="A22" s="643">
        <v>2022</v>
      </c>
      <c r="B22" s="661">
        <v>19163.422999999999</v>
      </c>
      <c r="C22" s="662">
        <v>19501.355</v>
      </c>
      <c r="D22" s="662">
        <v>20959.18</v>
      </c>
      <c r="E22" s="662">
        <v>22393.4</v>
      </c>
      <c r="F22" s="662">
        <v>22089.08</v>
      </c>
      <c r="G22" s="662">
        <v>21293.47</v>
      </c>
      <c r="H22" s="662">
        <v>21148.04</v>
      </c>
      <c r="I22" s="662">
        <v>21754.34</v>
      </c>
      <c r="J22" s="787">
        <v>21750.74</v>
      </c>
      <c r="K22" s="662">
        <v>21897.5</v>
      </c>
      <c r="L22" s="662">
        <v>21754.82</v>
      </c>
      <c r="M22" s="663">
        <v>21499.32</v>
      </c>
    </row>
    <row r="23" spans="1:30" ht="16.5" thickBot="1">
      <c r="A23" s="644">
        <v>2023</v>
      </c>
      <c r="B23" s="788">
        <v>21326.672999999999</v>
      </c>
      <c r="C23" s="664">
        <v>21353.59</v>
      </c>
      <c r="D23" s="664"/>
      <c r="E23" s="664"/>
      <c r="F23" s="664"/>
      <c r="G23" s="664"/>
      <c r="H23" s="664"/>
      <c r="I23" s="664"/>
      <c r="J23" s="665"/>
      <c r="K23" s="664"/>
      <c r="L23" s="664"/>
      <c r="M23" s="666"/>
    </row>
    <row r="24" spans="1:30">
      <c r="O24"/>
      <c r="P24"/>
      <c r="Q24"/>
      <c r="R24"/>
      <c r="S24"/>
      <c r="T24"/>
      <c r="U24"/>
      <c r="V24"/>
      <c r="W24"/>
      <c r="X24"/>
      <c r="Y24"/>
      <c r="Z24"/>
      <c r="AA24"/>
      <c r="AB24"/>
      <c r="AC24"/>
      <c r="AD24"/>
    </row>
    <row r="25" spans="1:30" ht="15.75">
      <c r="A25" s="1546" t="s">
        <v>326</v>
      </c>
      <c r="B25" s="1546"/>
      <c r="C25" s="1546"/>
      <c r="D25" s="1546"/>
      <c r="E25" s="1546"/>
      <c r="F25" s="1546"/>
      <c r="G25" s="1546"/>
      <c r="H25" s="1546"/>
      <c r="I25" s="1546"/>
      <c r="J25" s="1546"/>
      <c r="K25" s="1546"/>
      <c r="L25" s="1546"/>
      <c r="M25" s="1546"/>
      <c r="N25" s="1546"/>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36" t="s">
        <v>259</v>
      </c>
      <c r="B27" s="637" t="s">
        <v>260</v>
      </c>
      <c r="C27" s="638" t="s">
        <v>261</v>
      </c>
      <c r="D27" s="638" t="s">
        <v>262</v>
      </c>
      <c r="E27" s="638" t="s">
        <v>263</v>
      </c>
      <c r="F27" s="638" t="s">
        <v>264</v>
      </c>
      <c r="G27" s="638" t="s">
        <v>265</v>
      </c>
      <c r="H27" s="638" t="s">
        <v>266</v>
      </c>
      <c r="I27" s="638" t="s">
        <v>267</v>
      </c>
      <c r="J27" s="638" t="s">
        <v>268</v>
      </c>
      <c r="K27" s="638" t="s">
        <v>269</v>
      </c>
      <c r="L27" s="638" t="s">
        <v>270</v>
      </c>
      <c r="M27" s="639" t="s">
        <v>271</v>
      </c>
    </row>
    <row r="28" spans="1:30" ht="16.5" thickBot="1">
      <c r="A28" s="645" t="s">
        <v>277</v>
      </c>
      <c r="B28" s="646"/>
      <c r="C28" s="646"/>
      <c r="D28" s="646"/>
      <c r="E28" s="646"/>
      <c r="F28" s="646"/>
      <c r="G28" s="646"/>
      <c r="H28" s="646"/>
      <c r="I28" s="646"/>
      <c r="J28" s="646"/>
      <c r="K28" s="646"/>
      <c r="L28" s="646"/>
      <c r="M28" s="647"/>
    </row>
    <row r="29" spans="1:30" ht="15.75">
      <c r="A29" s="702" t="s">
        <v>273</v>
      </c>
      <c r="B29" s="703">
        <v>27851.705456255884</v>
      </c>
      <c r="C29" s="704">
        <v>27123.64730249999</v>
      </c>
      <c r="D29" s="704">
        <v>26582.674622279141</v>
      </c>
      <c r="E29" s="704">
        <v>27784.630848493467</v>
      </c>
      <c r="F29" s="704">
        <v>29598.213320045077</v>
      </c>
      <c r="G29" s="704">
        <v>28787.621133339711</v>
      </c>
      <c r="H29" s="704">
        <v>29300.536472176766</v>
      </c>
      <c r="I29" s="704">
        <v>30504.441266437731</v>
      </c>
      <c r="J29" s="704">
        <v>30498.821648031102</v>
      </c>
      <c r="K29" s="704">
        <v>28648.548081830173</v>
      </c>
      <c r="L29" s="704">
        <v>27467.131642772347</v>
      </c>
      <c r="M29" s="705">
        <v>27778.199839529283</v>
      </c>
    </row>
    <row r="30" spans="1:30" ht="15.75">
      <c r="A30" s="643" t="s">
        <v>274</v>
      </c>
      <c r="B30" s="661">
        <v>25833.94075375775</v>
      </c>
      <c r="C30" s="662">
        <v>25340.374581887783</v>
      </c>
      <c r="D30" s="662">
        <v>26641.953903275295</v>
      </c>
      <c r="E30" s="662">
        <v>26658.495362448899</v>
      </c>
      <c r="F30" s="662">
        <v>28853.883794903919</v>
      </c>
      <c r="G30" s="662">
        <v>29543.034993483714</v>
      </c>
      <c r="H30" s="662">
        <v>28801.681986809574</v>
      </c>
      <c r="I30" s="662">
        <v>28392.787205244891</v>
      </c>
      <c r="J30" s="662">
        <v>28466.022011387158</v>
      </c>
      <c r="K30" s="662">
        <v>27616.704977122507</v>
      </c>
      <c r="L30" s="662">
        <v>26839.808929233062</v>
      </c>
      <c r="M30" s="663">
        <v>27141.214844955597</v>
      </c>
    </row>
    <row r="31" spans="1:30" ht="15.75">
      <c r="A31" s="643" t="s">
        <v>275</v>
      </c>
      <c r="B31" s="661">
        <v>25776.336953005964</v>
      </c>
      <c r="C31" s="662">
        <v>23649.071175292673</v>
      </c>
      <c r="D31" s="662">
        <v>24244.69587026758</v>
      </c>
      <c r="E31" s="662">
        <v>25502.655897270379</v>
      </c>
      <c r="F31" s="662">
        <v>25923.582065295945</v>
      </c>
      <c r="G31" s="662">
        <v>27055.720758505297</v>
      </c>
      <c r="H31" s="662">
        <v>29655.713761194031</v>
      </c>
      <c r="I31" s="662">
        <v>30642.32</v>
      </c>
      <c r="J31" s="662">
        <v>30399.279999999999</v>
      </c>
      <c r="K31" s="662">
        <v>31237.96</v>
      </c>
      <c r="L31" s="662">
        <v>24570.28</v>
      </c>
      <c r="M31" s="663">
        <v>24086.651999999998</v>
      </c>
    </row>
    <row r="32" spans="1:30" ht="15.75">
      <c r="A32" s="643">
        <v>2020</v>
      </c>
      <c r="B32" s="661">
        <v>24209.279999999999</v>
      </c>
      <c r="C32" s="662">
        <v>23642.53</v>
      </c>
      <c r="D32" s="662">
        <v>20911.437000000002</v>
      </c>
      <c r="E32" s="662">
        <v>17388.701000000001</v>
      </c>
      <c r="F32" s="662">
        <v>18760.21</v>
      </c>
      <c r="G32" s="662">
        <v>26428.68</v>
      </c>
      <c r="H32" s="662">
        <v>26919</v>
      </c>
      <c r="I32" s="662">
        <v>30003</v>
      </c>
      <c r="J32" s="662">
        <v>29393</v>
      </c>
      <c r="K32" s="662">
        <v>24818.12</v>
      </c>
      <c r="L32" s="662">
        <v>20329.59</v>
      </c>
      <c r="M32" s="663">
        <v>25794</v>
      </c>
    </row>
    <row r="33" spans="1:13" ht="15.75">
      <c r="A33" s="643">
        <v>2021</v>
      </c>
      <c r="B33" s="661">
        <v>26085</v>
      </c>
      <c r="C33" s="662">
        <v>23426.741999999998</v>
      </c>
      <c r="D33" s="662">
        <v>31132.74</v>
      </c>
      <c r="E33" s="662">
        <v>29199.13</v>
      </c>
      <c r="F33" s="662">
        <v>28211.43</v>
      </c>
      <c r="G33" s="662">
        <v>31559.022000000001</v>
      </c>
      <c r="H33" s="662">
        <v>32040.15</v>
      </c>
      <c r="I33" s="662">
        <v>33924.506000000001</v>
      </c>
      <c r="J33" s="787">
        <v>35372.811000000002</v>
      </c>
      <c r="K33" s="662">
        <v>38936.569000000003</v>
      </c>
      <c r="L33" s="662">
        <v>36206.178</v>
      </c>
      <c r="M33" s="663">
        <v>36018.209000000003</v>
      </c>
    </row>
    <row r="34" spans="1:13" ht="15.75">
      <c r="A34" s="643">
        <v>2022</v>
      </c>
      <c r="B34" s="661">
        <v>36822.337</v>
      </c>
      <c r="C34" s="662">
        <v>38700.521000000001</v>
      </c>
      <c r="D34" s="662">
        <v>40156.949000000001</v>
      </c>
      <c r="E34" s="662">
        <v>46373.279999999999</v>
      </c>
      <c r="F34" s="662">
        <v>45073.696000000004</v>
      </c>
      <c r="G34" s="662">
        <v>47169.4</v>
      </c>
      <c r="H34" s="662">
        <v>44679.77</v>
      </c>
      <c r="I34" s="662">
        <v>48077.74</v>
      </c>
      <c r="J34" s="787">
        <v>47264.82</v>
      </c>
      <c r="K34" s="662">
        <v>45356.375</v>
      </c>
      <c r="L34" s="662">
        <v>43595.25</v>
      </c>
      <c r="M34" s="663">
        <v>43805</v>
      </c>
    </row>
    <row r="35" spans="1:13" ht="16.5" thickBot="1">
      <c r="A35" s="644">
        <v>2023</v>
      </c>
      <c r="B35" s="788">
        <v>44422.080000000002</v>
      </c>
      <c r="C35" s="664">
        <v>44158.29</v>
      </c>
      <c r="D35" s="664"/>
      <c r="E35" s="664"/>
      <c r="F35" s="664"/>
      <c r="G35" s="664"/>
      <c r="H35" s="664"/>
      <c r="I35" s="664"/>
      <c r="J35" s="665"/>
      <c r="K35" s="664"/>
      <c r="L35" s="664"/>
      <c r="M35" s="666"/>
    </row>
    <row r="36" spans="1:13" ht="16.5" thickBot="1">
      <c r="A36" s="640" t="s">
        <v>280</v>
      </c>
      <c r="B36" s="641"/>
      <c r="C36" s="641"/>
      <c r="D36" s="641"/>
      <c r="E36" s="641"/>
      <c r="F36" s="641"/>
      <c r="G36" s="641"/>
      <c r="H36" s="641"/>
      <c r="I36" s="641"/>
      <c r="J36" s="641"/>
      <c r="K36" s="641"/>
      <c r="L36" s="641"/>
      <c r="M36" s="642"/>
    </row>
    <row r="37" spans="1:13" ht="15.75">
      <c r="A37" s="702" t="s">
        <v>273</v>
      </c>
      <c r="B37" s="703">
        <v>21663.966949699432</v>
      </c>
      <c r="C37" s="704">
        <v>21525.397673001702</v>
      </c>
      <c r="D37" s="704">
        <v>21115.733438107225</v>
      </c>
      <c r="E37" s="704">
        <v>21302.128362253105</v>
      </c>
      <c r="F37" s="704">
        <v>21200.291742224468</v>
      </c>
      <c r="G37" s="704">
        <v>20822.118697379927</v>
      </c>
      <c r="H37" s="704">
        <v>20206.889065246851</v>
      </c>
      <c r="I37" s="704">
        <v>20948.119652057965</v>
      </c>
      <c r="J37" s="704">
        <v>21116.098043152244</v>
      </c>
      <c r="K37" s="704">
        <v>21873.281641223013</v>
      </c>
      <c r="L37" s="704">
        <v>21354.087891290288</v>
      </c>
      <c r="M37" s="705">
        <v>22297.314513329471</v>
      </c>
    </row>
    <row r="38" spans="1:13" ht="15.75">
      <c r="A38" s="643" t="s">
        <v>274</v>
      </c>
      <c r="B38" s="661">
        <v>21402.312901691836</v>
      </c>
      <c r="C38" s="662">
        <v>21211.519078437537</v>
      </c>
      <c r="D38" s="662">
        <v>21982.387355191033</v>
      </c>
      <c r="E38" s="662">
        <v>21460.556994517105</v>
      </c>
      <c r="F38" s="662">
        <v>22185.677427629282</v>
      </c>
      <c r="G38" s="662">
        <v>21834.028071648627</v>
      </c>
      <c r="H38" s="662">
        <v>21564.632920196203</v>
      </c>
      <c r="I38" s="662">
        <v>21295.617981644409</v>
      </c>
      <c r="J38" s="662">
        <v>20755.561440894948</v>
      </c>
      <c r="K38" s="662">
        <v>20670.700563797891</v>
      </c>
      <c r="L38" s="662">
        <v>21400.192230924309</v>
      </c>
      <c r="M38" s="663">
        <v>22220.298261284093</v>
      </c>
    </row>
    <row r="39" spans="1:13" ht="15.75">
      <c r="A39" s="643" t="s">
        <v>275</v>
      </c>
      <c r="B39" s="661">
        <v>21710.465139517379</v>
      </c>
      <c r="C39" s="662">
        <v>21462.727974698573</v>
      </c>
      <c r="D39" s="662">
        <v>21517.060154219016</v>
      </c>
      <c r="E39" s="662">
        <v>21946.164324302244</v>
      </c>
      <c r="F39" s="662">
        <v>21378.921701744526</v>
      </c>
      <c r="G39" s="662">
        <v>21331.314775808616</v>
      </c>
      <c r="H39" s="662">
        <v>20629.234211361087</v>
      </c>
      <c r="I39" s="662">
        <v>22365.58</v>
      </c>
      <c r="J39" s="662">
        <v>22334.37</v>
      </c>
      <c r="K39" s="662">
        <v>21397.7</v>
      </c>
      <c r="L39" s="662">
        <v>21495.15</v>
      </c>
      <c r="M39" s="663">
        <v>21850.143</v>
      </c>
    </row>
    <row r="40" spans="1:13" ht="15.75">
      <c r="A40" s="643">
        <v>2020</v>
      </c>
      <c r="B40" s="661">
        <v>21970.524000000001</v>
      </c>
      <c r="C40" s="662">
        <v>22113.47</v>
      </c>
      <c r="D40" s="662">
        <v>22176.83</v>
      </c>
      <c r="E40" s="662">
        <v>22601.621999999999</v>
      </c>
      <c r="F40" s="662">
        <v>21531.78</v>
      </c>
      <c r="G40" s="662">
        <v>22298.91</v>
      </c>
      <c r="H40" s="662">
        <v>22148</v>
      </c>
      <c r="I40" s="662">
        <v>21174</v>
      </c>
      <c r="J40" s="662">
        <v>21958.95</v>
      </c>
      <c r="K40" s="662">
        <v>22332.32</v>
      </c>
      <c r="L40" s="662">
        <v>22496.45</v>
      </c>
      <c r="M40" s="663">
        <v>24268.09</v>
      </c>
    </row>
    <row r="41" spans="1:13" ht="15.75">
      <c r="A41" s="643">
        <v>2021</v>
      </c>
      <c r="B41" s="661">
        <v>23537</v>
      </c>
      <c r="C41" s="662">
        <v>23987.297999999999</v>
      </c>
      <c r="D41" s="662">
        <v>25008.2</v>
      </c>
      <c r="E41" s="662">
        <v>25529.7</v>
      </c>
      <c r="F41" s="662">
        <v>26093.87</v>
      </c>
      <c r="G41" s="662">
        <v>26164.330999999998</v>
      </c>
      <c r="H41" s="662">
        <v>26081.738000000001</v>
      </c>
      <c r="I41" s="662">
        <v>26325.151999999998</v>
      </c>
      <c r="J41" s="787">
        <v>27717.081999999999</v>
      </c>
      <c r="K41" s="662">
        <v>29878.120999999999</v>
      </c>
      <c r="L41" s="662">
        <v>31911.654999999999</v>
      </c>
      <c r="M41" s="663">
        <v>33766.857000000004</v>
      </c>
    </row>
    <row r="42" spans="1:13" ht="15.75">
      <c r="A42" s="643">
        <v>2022</v>
      </c>
      <c r="B42" s="661">
        <v>32528.581999999999</v>
      </c>
      <c r="C42" s="662">
        <v>33022.875999999997</v>
      </c>
      <c r="D42" s="662">
        <v>34617.415000000001</v>
      </c>
      <c r="E42" s="662">
        <v>37618</v>
      </c>
      <c r="F42" s="662">
        <v>37820.519999999997</v>
      </c>
      <c r="G42" s="662">
        <v>35596.400000000001</v>
      </c>
      <c r="H42" s="662">
        <v>34750.089999999997</v>
      </c>
      <c r="I42" s="662">
        <v>34986.65</v>
      </c>
      <c r="J42" s="787">
        <v>34782.400000000001</v>
      </c>
      <c r="K42" s="662">
        <v>34308.35</v>
      </c>
      <c r="L42" s="662">
        <v>34677.51</v>
      </c>
      <c r="M42" s="663">
        <v>36327.949999999997</v>
      </c>
    </row>
    <row r="43" spans="1:13" ht="16.5" thickBot="1">
      <c r="A43" s="644">
        <v>2023</v>
      </c>
      <c r="B43" s="788">
        <v>35216.26</v>
      </c>
      <c r="C43" s="664">
        <v>35142.31</v>
      </c>
      <c r="D43" s="664"/>
      <c r="E43" s="664"/>
      <c r="F43" s="664"/>
      <c r="G43" s="664"/>
      <c r="H43" s="664"/>
      <c r="I43" s="664"/>
      <c r="J43" s="665"/>
      <c r="K43" s="664"/>
      <c r="L43" s="664"/>
      <c r="M43" s="666"/>
    </row>
    <row r="54" spans="19:19">
      <c r="S54" s="3" t="s">
        <v>278</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 UE kat. ACZ</vt:lpstr>
      <vt:lpstr>Ceny_UE bydła żywego</vt:lpstr>
      <vt:lpstr>Handel _ zagr. I 2023</vt:lpstr>
      <vt:lpstr>Eksport_I 2023</vt:lpstr>
      <vt:lpstr>Import_I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2023-04-07T06:14:31Z</dcterms:modified>
</cp:coreProperties>
</file>