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activeTab="7"/>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V_2021" sheetId="65" r:id="rId12"/>
    <sheet name="Eksport I-IV_2021" sheetId="66" r:id="rId13"/>
    <sheet name="Import I-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I-IV_2021'!$A$6:$D$21</definedName>
    <definedName name="_xlnm._FilterDatabase" localSheetId="15" hidden="1">'Eksport I-XII_2020'!$A$6:$D$25</definedName>
    <definedName name="_xlnm._FilterDatabase" localSheetId="13" hidden="1">'Import I-IV_2021'!$P$7:$S$25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<sst xmlns="http://schemas.openxmlformats.org/spreadsheetml/2006/main" count="6361" uniqueCount="514">
  <si>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</si>
  <si>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</si>
  <si>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</si>
  <si>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</si>
  <si>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</si>
  <si>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</si>
  <si>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</si>
  <si>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</si>
  <si>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</si>
  <si>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</si>
  <si>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</si>
  <si>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</si>
  <si>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</si>
  <si>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</si>
  <si>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</si>
  <si>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</si>
  <si>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</si>
  <si>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</si>
  <si>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</si>
  <si>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</si>
  <si>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</si>
  <si>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</si>
  <si>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</si>
  <si>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</si>
  <si>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</si>
  <si>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</si>
  <si>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</si>
  <si>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</si>
  <si>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</si>
  <si>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</si>
  <si>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</si>
  <si>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</si>
  <si>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</si>
  <si>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</si>
  <si>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</si>
  <si>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</si>
  <si>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</si>
  <si>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</si>
  <si>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</si>
  <si>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</si>
  <si>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</si>
  <si>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</si>
  <si>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</si>
  <si>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</si>
  <si>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</si>
  <si>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</si>
  <si>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</si>
  <si>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</si>
  <si>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</si>
  <si>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</si>
  <si>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</si>
  <si>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</si>
  <si>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</si>
  <si>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</si>
  <si>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</si>
  <si>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</si>
  <si>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</si>
  <si>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</si>
  <si>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</si>
  <si>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</si>
  <si>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</si>
  <si>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</si>
  <si>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</si>
  <si>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</si>
  <si>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</si>
  <si>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</si>
  <si>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</si>
  <si>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</si>
  <si>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</si>
  <si>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</si>
  <si>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</si>
  <si>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</si>
  <si>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</si>
  <si>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</si>
  <si>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</si>
  <si>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</si>
  <si>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</si>
  <si>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</si>
  <si>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</si>
  <si>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</si>
  <si>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</si>
  <si>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</si>
  <si>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</si>
  <si>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</si>
  <si>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</si>
  <si>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</si>
  <si>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</si>
  <si>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</si>
  <si>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</si>
  <si>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</si>
  <si>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</si>
  <si>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</si>
  <si>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</si>
  <si>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</si>
  <si>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</si>
  <si>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</si>
  <si>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</si>
  <si>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</si>
  <si>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</si>
  <si>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</si>
  <si>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</si>
  <si>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</si>
  <si>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</si>
  <si>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</si>
  <si>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</si>
  <si>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</si>
  <si>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</si>
  <si>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</si>
  <si>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</si>
  <si>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</si>
  <si>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</si>
  <si>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</si>
  <si>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</si>
  <si>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</si>
  <si>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</si>
  <si>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</si>
  <si>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</si>
  <si>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</si>
  <si>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</si>
  <si>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</si>
  <si>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</si>
  <si>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</si>
  <si>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</si>
  <si>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</si>
  <si>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</si>
  <si>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</si>
  <si>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</si>
  <si>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</si>
  <si>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</si>
  <si>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</si>
  <si>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</si>
  <si>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</si>
  <si>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</si>
  <si>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</si>
  <si>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</si>
  <si>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</si>
  <si>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</si>
  <si>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</si>
  <si>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</si>
  <si>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</si>
  <si>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</si>
  <si>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</si>
  <si>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</si>
  <si>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</si>
  <si>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</si>
  <si>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</si>
  <si>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</si>
  <si>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</si>
  <si>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</si>
  <si>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</si>
  <si>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</si>
  <si>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</si>
  <si>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</si>
  <si>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</si>
  <si>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</si>
  <si>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</si>
  <si>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</si>
  <si>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</si>
  <si>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</si>
  <si>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</si>
  <si>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</si>
  <si>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</si>
  <si>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</si>
  <si>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</si>
  <si>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</si>
  <si>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</si>
  <si>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</si>
  <si>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</si>
  <si>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</si>
  <si>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</si>
  <si>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</si>
  <si>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</si>
  <si>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</si>
  <si>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</si>
  <si>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</si>
  <si>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</si>
  <si>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</si>
  <si>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</si>
  <si>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</si>
  <si>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</si>
  <si>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</si>
  <si>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</si>
  <si>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</si>
  <si>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</si>
  <si>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</si>
  <si>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</si>
  <si>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</si>
  <si>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</si>
  <si>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</si>
  <si>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</si>
  <si>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</si>
  <si>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</si>
  <si>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</si>
  <si>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</si>
  <si>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</si>
  <si>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</si>
  <si>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</si>
  <si>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</si>
  <si>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</si>
  <si>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</si>
  <si>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</si>
  <si>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</si>
  <si>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</si>
  <si>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</si>
  <si>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</si>
  <si>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</si>
  <si>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</si>
  <si>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</si>
  <si>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</si>
  <si>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</si>
  <si>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</si>
  <si>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</si>
  <si>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</si>
  <si>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</si>
  <si>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</si>
  <si>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</si>
  <si>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</si>
  <si>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</si>
  <si>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</si>
  <si>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</si>
  <si>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</si>
  <si>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</si>
  <si>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</si>
  <si>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</si>
  <si>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</si>
  <si>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</si>
  <si>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</si>
  <si>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</si>
  <si>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</si>
  <si>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</si>
  <si>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</si>
  <si>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</si>
  <si>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</si>
  <si>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</si>
  <si>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</si>
  <si>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</si>
  <si>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</si>
  <si>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</si>
  <si>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</si>
  <si>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</si>
  <si>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</si>
  <si>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</si>
  <si>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</si>
  <si>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</si>
  <si>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</si>
  <si>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</si>
  <si>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</si>
  <si>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</si>
  <si>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</si>
  <si>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</si>
  <si>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</si>
  <si>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</si>
  <si>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</si>
  <si>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</si>
  <si>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</si>
  <si>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</si>
  <si>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</si>
  <si>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</si>
  <si>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</si>
  <si>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</si>
  <si>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</si>
  <si>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</si>
  <si>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</si>
  <si>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</si>
  <si>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</si>
  <si>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</si>
  <si>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</si>
  <si>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</si>
  <si>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</si>
  <si>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</si>
  <si>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</si>
  <si>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</si>
  <si>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</si>
  <si>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</si>
  <si>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</si>
  <si>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</si>
  <si>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</si>
  <si>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</si>
  <si>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</si>
  <si>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</si>
  <si>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</si>
  <si>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</si>
  <si>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</si>
  <si>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</si>
  <si>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</si>
  <si>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</si>
  <si>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</si>
  <si>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</si>
  <si>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</si>
  <si>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</si>
  <si>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</si>
  <si>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</si>
  <si>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</si>
  <si>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</si>
  <si>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</si>
  <si>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</si>
  <si>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</si>
  <si>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</si>
  <si>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</si>
  <si>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</si>
  <si>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</si>
  <si>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</si>
  <si>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</si>
  <si>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</si>
  <si>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</si>
  <si>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</si>
  <si>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</si>
  <si>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</si>
  <si>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</si>
  <si>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</si>
  <si>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</si>
  <si>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</si>
  <si>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</si>
  <si>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</si>
  <si>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</si>
  <si>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</si>
  <si>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</si>
  <si>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</si>
  <si>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</si>
  <si>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</si>
  <si>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</si>
  <si>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</si>
  <si>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</si>
  <si>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</si>
  <si>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</si>
  <si>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</si>
  <si>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</si>
  <si>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</si>
  <si>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</si>
  <si>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</si>
  <si>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</si>
  <si>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</si>
  <si>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</si>
  <si>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</si>
  <si>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</si>
  <si>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</si>
  <si>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</si>
  <si>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</si>
  <si>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</si>
  <si>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</si>
  <si>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</si>
  <si>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</si>
  <si>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</si>
  <si>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</si>
  <si>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</si>
  <si>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</si>
  <si>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</si>
  <si>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</si>
  <si>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</si>
  <si>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</si>
  <si>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</si>
  <si>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</si>
  <si>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</si>
  <si>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</si>
  <si>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</si>
  <si>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</si>
  <si>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</si>
  <si>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</si>
  <si>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</si>
  <si>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</si>
  <si>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</si>
  <si>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</si>
  <si>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</si>
  <si>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</si>
  <si>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</si>
  <si>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</si>
  <si>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</si>
  <si>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</si>
  <si>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</si>
  <si>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</si>
  <si>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</si>
  <si>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</si>
  <si>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</si>
  <si>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</si>
  <si>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</si>
  <si>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</si>
  <si>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</si>
  <si>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</si>
  <si>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</si>
  <si>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</si>
  <si>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</si>
  <si>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</si>
  <si>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</si>
  <si>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</si>
  <si>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</si>
  <si>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</si>
  <si>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</si>
  <si>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</si>
  <si>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</si>
  <si>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</si>
  <si>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</si>
  <si>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</si>
  <si>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</si>
  <si>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</si>
  <si>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</si>
  <si>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</si>
  <si>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</si>
  <si>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</si>
  <si>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</si>
  <si>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</si>
  <si>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</si>
  <si>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</si>
  <si>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</si>
  <si>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</si>
  <si>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</si>
  <si>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</si>
  <si>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</si>
  <si>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</si>
  <si>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</si>
  <si>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</si>
  <si>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</si>
  <si>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</si>
  <si>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</si>
  <si>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</si>
  <si>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</si>
  <si>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</si>
  <si>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</si>
  <si>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</si>
  <si>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</si>
  <si>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</si>
  <si>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</si>
  <si>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</si>
  <si>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</si>
  <si>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</si>
  <si>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</si>
  <si>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</si>
  <si>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</si>
  <si>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</si>
  <si>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</si>
  <si>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</si>
  <si>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</si>
  <si>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</si>
  <si>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</si>
  <si>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</si>
  <si>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</si>
  <si>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</si>
  <si>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</si>
  <si>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</si>
  <si>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</si>
  <si>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</si>
  <si>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</si>
  <si>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</si>
  <si>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</si>
  <si>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</si>
  <si>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</si>
  <si>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</si>
  <si>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</si>
  <si>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</si>
  <si>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</si>
  <si>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</si>
  <si>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</si>
  <si>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</si>
  <si>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</si>
  <si>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</si>
  <si>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</si>
  <si>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</si>
  <si>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</si>
  <si>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</si>
  <si>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</si>
  <si>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</si>
  <si>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</si>
  <si>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</si>
  <si>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</si>
  <si>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</si>
  <si>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</si>
  <si>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</si>
  <si>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</si>
  <si>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</si>
  <si>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</si>
  <si>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</si>
  <si>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</si>
  <si>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</si>
  <si>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</si>
  <si>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</si>
  <si>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</si>
  <si>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</si>
  <si>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</si>
  <si>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</si>
  <si>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</si>
  <si>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</si>
  <si>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</si>
  <si>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</si>
  <si>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</si>
  <si>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</si>
  <si>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</si>
  <si>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</si>
  <si>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</si>
  <si>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</si>
  <si>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</si>
  <si>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</si>
  <si>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</si>
  <si>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</si>
  <si>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</si>
  <si>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</si>
  <si>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</si>
  <si>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</si>
  <si>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Prices not received - Same prices as last week : EL</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</si>
  <si>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I-IV 2021 r.</t>
    </r>
    <r>
      <rPr>
        <b/>
        <sz val="14"/>
        <color indexed="8"/>
        <rFont val="Arial"/>
        <family val="2"/>
        <charset val="238"/>
      </rPr>
      <t xml:space="preserve"> (dane wstępne)</t>
    </r>
  </si>
  <si>
    <t>OKRES: I-IV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</si>
  <si>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I-IV 2021 r. (dane wstępne) </t>
    </r>
    <r>
      <rPr>
        <b/>
        <sz val="11"/>
        <rFont val="Times New Roman"/>
        <family val="1"/>
        <charset val="238"/>
      </rPr>
      <t xml:space="preserve">w porównaniu do I-IV 2020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</si>
  <si>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I-IV 2021 r.</t>
    </r>
    <r>
      <rPr>
        <b/>
        <sz val="14"/>
        <color indexed="8"/>
        <rFont val="Arial"/>
        <family val="2"/>
        <charset val="238"/>
      </rPr>
      <t xml:space="preserve"> (dane wstępne)</t>
    </r>
  </si>
  <si>
    <t>I-IV 2021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</si>
  <si>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I-IV 2021 r. (dane wstępne)  </t>
    </r>
    <r>
      <rPr>
        <b/>
        <sz val="11"/>
        <rFont val="Times New Roman"/>
        <family val="1"/>
        <charset val="238"/>
      </rPr>
      <t>w porównaniu do I-IV 2020 r.  (</t>
    </r>
    <r>
      <rPr>
        <i/>
        <sz val="11"/>
        <rFont val="Times New Roman"/>
        <family val="1"/>
        <charset val="238"/>
      </rPr>
      <t>wg wstępnych danych Min. Finansów</t>
    </r>
    <r>
      <rPr>
        <b/>
        <sz val="11"/>
        <rFont val="Times New Roman"/>
        <family val="1"/>
        <charset val="238"/>
      </rPr>
      <t>).</t>
    </r>
  </si>
  <si>
    <t>I-IV 2020 r.</t>
  </si>
  <si>
    <t>zmiana w stos. do I-IV 2020r. (%)</t>
  </si>
  <si>
    <t>2021-06-13</t>
  </si>
  <si>
    <t>NR 24/2021</t>
  </si>
  <si>
    <t>24.06.2021 r.</t>
  </si>
  <si>
    <t>Notowania z okresu: 14.06 - 20.06.2021r.</t>
  </si>
  <si>
    <t>2021-06-20</t>
  </si>
  <si>
    <t>14.06.2021 - 20.06.2021</t>
  </si>
  <si>
    <r>
      <t xml:space="preserve">Tablica 5. Średnie ceny sprzedaży netto (bez VAT) elementów mięsa wołowego wg makroregionów: </t>
    </r>
    <r>
      <rPr>
        <b/>
        <sz val="14"/>
        <color rgb="FF0000FF"/>
        <rFont val="Times New Roman CE"/>
        <charset val="238"/>
      </rPr>
      <t>14.06 - 20.06.2021</t>
    </r>
  </si>
  <si>
    <t>17.06.2021</t>
  </si>
  <si>
    <t>Week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</si>
</sst>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4"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164"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0" fillId="0" borderId="0"/>
    <xf numFmtId="0" fontId="203"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06" fillId="0" borderId="0"/>
    <xf numFmtId="164" fontId="58" fillId="0" borderId="0" applyFont="0" applyFill="0" applyBorder="0" applyAlignment="0" applyProtection="0"/>
    <xf numFmtId="164" fontId="58" fillId="0" borderId="0" applyFont="0" applyFill="0" applyBorder="0" applyAlignment="0" applyProtection="0"/>
    <xf numFmtId="0" fontId="207"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09"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226" fillId="0" borderId="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cellStyleXfs>
  <cellXfs count="161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8" fillId="0" borderId="21" xfId="0" applyNumberFormat="1" applyFont="1" applyFill="1" applyBorder="1"/>
    <xf numFmtId="165" fontId="168" fillId="0" borderId="29" xfId="0" applyNumberFormat="1" applyFont="1" applyFill="1" applyBorder="1"/>
    <xf numFmtId="165" fontId="171" fillId="0" borderId="21" xfId="0" quotePrefix="1" applyNumberFormat="1" applyFont="1" applyFill="1" applyBorder="1" applyAlignment="1">
      <alignment horizontal="center"/>
    </xf>
    <xf numFmtId="165" fontId="168" fillId="0" borderId="23" xfId="0" applyNumberFormat="1" applyFont="1" applyFill="1" applyBorder="1"/>
    <xf numFmtId="165" fontId="171" fillId="0" borderId="15" xfId="0" quotePrefix="1" applyNumberFormat="1" applyFont="1" applyFill="1" applyBorder="1" applyAlignment="1">
      <alignment horizontal="center"/>
    </xf>
    <xf numFmtId="165" fontId="171" fillId="0" borderId="29" xfId="0" applyNumberFormat="1" applyFont="1" applyFill="1" applyBorder="1"/>
    <xf numFmtId="165" fontId="168" fillId="0" borderId="30" xfId="0" applyNumberFormat="1" applyFont="1" applyFill="1" applyBorder="1"/>
    <xf numFmtId="165" fontId="171" fillId="0" borderId="28" xfId="0" applyNumberFormat="1" applyFont="1" applyFill="1" applyBorder="1"/>
    <xf numFmtId="3" fontId="173" fillId="3" borderId="0" xfId="188" applyNumberFormat="1" applyFont="1" applyFill="1"/>
    <xf numFmtId="0" fontId="174"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0" fillId="0" borderId="19" xfId="0" applyNumberFormat="1" applyFont="1" applyFill="1" applyBorder="1" applyAlignment="1">
      <alignment horizontal="centerContinuous" vertical="center" wrapText="1"/>
    </xf>
    <xf numFmtId="165" fontId="170"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7" fillId="0" borderId="0" xfId="0" applyFont="1" applyAlignment="1">
      <alignment vertical="center"/>
    </xf>
    <xf numFmtId="0" fontId="0" fillId="0" borderId="0" xfId="0" applyAlignment="1">
      <alignment vertical="center"/>
    </xf>
    <xf numFmtId="0" fontId="178"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1"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1" fillId="4" borderId="29" xfId="0" applyNumberFormat="1" applyFont="1" applyFill="1" applyBorder="1"/>
    <xf numFmtId="165" fontId="168" fillId="4" borderId="29" xfId="0" applyNumberFormat="1" applyFont="1" applyFill="1" applyBorder="1"/>
    <xf numFmtId="165" fontId="168" fillId="4" borderId="30" xfId="0" applyNumberFormat="1" applyFont="1" applyFill="1" applyBorder="1"/>
    <xf numFmtId="165" fontId="171" fillId="4" borderId="28" xfId="0" applyNumberFormat="1" applyFont="1" applyFill="1" applyBorder="1"/>
    <xf numFmtId="2" fontId="170"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6"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6" fillId="0" borderId="0" xfId="0" applyFont="1" applyAlignment="1">
      <alignment horizontal="justify" vertical="center"/>
    </xf>
    <xf numFmtId="0" fontId="172" fillId="4" borderId="45" xfId="0" applyFont="1" applyFill="1" applyBorder="1" applyAlignment="1">
      <alignment horizontal="center" vertical="center" wrapText="1"/>
    </xf>
    <xf numFmtId="0" fontId="172"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0"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0" fillId="0" borderId="19" xfId="0" applyNumberFormat="1" applyFont="1" applyFill="1" applyBorder="1" applyAlignment="1">
      <alignment horizontal="centerContinuous" vertical="center" wrapText="1"/>
    </xf>
    <xf numFmtId="49" fontId="170" fillId="0" borderId="7" xfId="0" applyNumberFormat="1" applyFont="1" applyFill="1" applyBorder="1" applyAlignment="1">
      <alignment horizontal="centerContinuous" vertical="center" wrapText="1"/>
    </xf>
    <xf numFmtId="3" fontId="4" fillId="0" borderId="0" xfId="188" applyNumberFormat="1"/>
    <xf numFmtId="0" fontId="182"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2" fillId="0" borderId="37" xfId="0" applyFont="1" applyFill="1" applyBorder="1" applyAlignment="1">
      <alignment horizontal="center" vertical="center" wrapText="1"/>
    </xf>
    <xf numFmtId="0" fontId="172"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4" fillId="0" borderId="23" xfId="0" applyFont="1" applyBorder="1" applyAlignment="1">
      <alignment horizontal="center" vertical="center" wrapText="1"/>
    </xf>
    <xf numFmtId="0" fontId="184"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7"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7" fillId="0" borderId="33" xfId="0" applyFont="1" applyFill="1" applyBorder="1"/>
    <xf numFmtId="0" fontId="0" fillId="0" borderId="33" xfId="0" applyBorder="1"/>
    <xf numFmtId="2" fontId="180" fillId="60" borderId="18" xfId="0" applyNumberFormat="1" applyFont="1" applyFill="1" applyBorder="1" applyAlignment="1"/>
    <xf numFmtId="3" fontId="34" fillId="60" borderId="1" xfId="0" applyNumberFormat="1" applyFont="1" applyFill="1" applyBorder="1"/>
    <xf numFmtId="2" fontId="180" fillId="60" borderId="20" xfId="0" applyNumberFormat="1" applyFont="1" applyFill="1" applyBorder="1" applyAlignment="1"/>
    <xf numFmtId="2" fontId="180"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3" fillId="0" borderId="93" xfId="0" applyFont="1" applyBorder="1" applyAlignment="1">
      <alignment horizontal="center" vertical="center" wrapText="1"/>
    </xf>
    <xf numFmtId="0" fontId="183"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89"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0"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0" fillId="0" borderId="79" xfId="0" applyFont="1" applyBorder="1" applyAlignment="1">
      <alignment horizontal="left" indent="1"/>
    </xf>
    <xf numFmtId="0" fontId="190" fillId="0" borderId="80" xfId="0" applyFont="1" applyBorder="1" applyAlignment="1">
      <alignment horizontal="left" indent="1"/>
    </xf>
    <xf numFmtId="0" fontId="190" fillId="0" borderId="81" xfId="0" applyFont="1" applyBorder="1" applyAlignment="1">
      <alignment horizontal="left" indent="1"/>
    </xf>
    <xf numFmtId="0" fontId="190"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2" fillId="0" borderId="0" xfId="0" applyFont="1"/>
    <xf numFmtId="0" fontId="201" fillId="0" borderId="0" xfId="51" applyFont="1" applyAlignment="1">
      <alignment horizontal="center"/>
    </xf>
    <xf numFmtId="0" fontId="186"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0"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8"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5" fillId="0" borderId="0" xfId="0" applyFont="1" applyFill="1"/>
    <xf numFmtId="0" fontId="7" fillId="0" borderId="0" xfId="0" applyFont="1" applyFill="1"/>
    <xf numFmtId="0" fontId="179"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6" fillId="0" borderId="0" xfId="0" applyFont="1" applyFill="1"/>
    <xf numFmtId="0" fontId="43" fillId="0" borderId="0" xfId="0" applyFont="1" applyFill="1"/>
    <xf numFmtId="0" fontId="44" fillId="0" borderId="0" xfId="0" applyFont="1" applyFill="1"/>
    <xf numFmtId="0" fontId="56" fillId="0" borderId="0" xfId="0" applyFont="1" applyFill="1"/>
    <xf numFmtId="0" fontId="169"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0" fillId="0" borderId="0" xfId="0" applyFont="1"/>
    <xf numFmtId="0" fontId="211" fillId="0" borderId="0" xfId="0" applyFont="1"/>
    <xf numFmtId="0" fontId="210" fillId="0" borderId="0" xfId="0" applyFont="1" applyAlignment="1">
      <alignment vertical="center"/>
    </xf>
    <xf numFmtId="0" fontId="212" fillId="64" borderId="32" xfId="0" applyFont="1" applyFill="1" applyBorder="1" applyAlignment="1">
      <alignment horizontal="left" vertical="center"/>
    </xf>
    <xf numFmtId="0" fontId="212" fillId="64" borderId="33" xfId="0" applyFont="1" applyFill="1" applyBorder="1" applyAlignment="1">
      <alignment horizontal="center" vertical="center"/>
    </xf>
    <xf numFmtId="0" fontId="212" fillId="64" borderId="9" xfId="0" applyFont="1" applyFill="1" applyBorder="1" applyAlignment="1">
      <alignment horizontal="center" vertical="center"/>
    </xf>
    <xf numFmtId="0" fontId="191" fillId="60" borderId="2" xfId="0" applyFont="1" applyFill="1" applyBorder="1" applyAlignment="1">
      <alignment vertical="center"/>
    </xf>
    <xf numFmtId="0" fontId="213" fillId="60" borderId="16" xfId="0" applyFont="1" applyFill="1" applyBorder="1" applyAlignment="1">
      <alignment horizontal="center" vertical="center"/>
    </xf>
    <xf numFmtId="0" fontId="213" fillId="60" borderId="55" xfId="0" applyFont="1" applyFill="1" applyBorder="1" applyAlignment="1">
      <alignment horizontal="center" vertical="center"/>
    </xf>
    <xf numFmtId="0" fontId="213" fillId="60" borderId="56" xfId="0" applyFont="1" applyFill="1" applyBorder="1" applyAlignment="1">
      <alignment horizontal="center" vertical="center"/>
    </xf>
    <xf numFmtId="0" fontId="213" fillId="64" borderId="65" xfId="0" applyFont="1" applyFill="1" applyBorder="1" applyAlignment="1">
      <alignment horizontal="center" vertical="center"/>
    </xf>
    <xf numFmtId="0" fontId="214" fillId="60" borderId="34" xfId="0" applyFont="1" applyFill="1" applyBorder="1"/>
    <xf numFmtId="0" fontId="191" fillId="60" borderId="96" xfId="0" applyFont="1" applyFill="1" applyBorder="1"/>
    <xf numFmtId="0" fontId="191" fillId="60" borderId="97" xfId="0" applyFont="1" applyFill="1" applyBorder="1"/>
    <xf numFmtId="0" fontId="191" fillId="60" borderId="98" xfId="0" applyFont="1" applyFill="1" applyBorder="1"/>
    <xf numFmtId="0" fontId="213" fillId="64" borderId="100" xfId="0" applyFont="1" applyFill="1" applyBorder="1" applyAlignment="1">
      <alignment horizontal="right"/>
    </xf>
    <xf numFmtId="0" fontId="191" fillId="60" borderId="34" xfId="0" applyFont="1" applyFill="1" applyBorder="1" applyAlignment="1">
      <alignment horizontal="right"/>
    </xf>
    <xf numFmtId="0" fontId="216" fillId="0" borderId="0" xfId="0" applyFont="1"/>
    <xf numFmtId="0" fontId="217" fillId="60" borderId="34" xfId="0" applyFont="1" applyFill="1" applyBorder="1" applyAlignment="1">
      <alignment horizontal="right"/>
    </xf>
    <xf numFmtId="0" fontId="219" fillId="0" borderId="0" xfId="0" applyFont="1"/>
    <xf numFmtId="0" fontId="220" fillId="60" borderId="34" xfId="0" applyFont="1" applyFill="1" applyBorder="1" applyAlignment="1">
      <alignment horizontal="right"/>
    </xf>
    <xf numFmtId="0" fontId="220" fillId="60" borderId="50" xfId="0" applyFont="1" applyFill="1" applyBorder="1" applyAlignment="1">
      <alignment horizontal="right"/>
    </xf>
    <xf numFmtId="0" fontId="212" fillId="64" borderId="32" xfId="0" applyFont="1" applyFill="1" applyBorder="1" applyAlignment="1">
      <alignment horizontal="center" vertical="center"/>
    </xf>
    <xf numFmtId="0" fontId="213" fillId="64" borderId="96" xfId="0" applyFont="1" applyFill="1" applyBorder="1" applyAlignment="1">
      <alignment horizontal="right"/>
    </xf>
    <xf numFmtId="0" fontId="224" fillId="0" borderId="0" xfId="0" applyFont="1"/>
    <xf numFmtId="0" fontId="190"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1" fillId="0" borderId="0" xfId="51" applyFont="1" applyBorder="1" applyAlignment="1">
      <alignment horizontal="center"/>
    </xf>
    <xf numFmtId="0" fontId="186"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3" fillId="64" borderId="110" xfId="101" applyNumberFormat="1" applyFont="1" applyFill="1" applyBorder="1"/>
    <xf numFmtId="2" fontId="213" fillId="64" borderId="111" xfId="101" applyNumberFormat="1" applyFont="1" applyFill="1" applyBorder="1"/>
    <xf numFmtId="2" fontId="213" fillId="64" borderId="112" xfId="101" applyNumberFormat="1" applyFont="1" applyFill="1" applyBorder="1"/>
    <xf numFmtId="2" fontId="213" fillId="64" borderId="104" xfId="101" applyNumberFormat="1" applyFont="1" applyFill="1" applyBorder="1"/>
    <xf numFmtId="2" fontId="215" fillId="60" borderId="10" xfId="101" applyNumberFormat="1" applyFont="1" applyFill="1" applyBorder="1"/>
    <xf numFmtId="4" fontId="215" fillId="60" borderId="52" xfId="101" applyNumberFormat="1" applyFont="1" applyFill="1" applyBorder="1"/>
    <xf numFmtId="4" fontId="215" fillId="60" borderId="49" xfId="101" applyNumberFormat="1" applyFont="1" applyFill="1" applyBorder="1"/>
    <xf numFmtId="4" fontId="215" fillId="64" borderId="38" xfId="101" applyNumberFormat="1" applyFont="1" applyFill="1" applyBorder="1"/>
    <xf numFmtId="177" fontId="217" fillId="60" borderId="10" xfId="101" applyNumberFormat="1" applyFont="1" applyFill="1" applyBorder="1"/>
    <xf numFmtId="177" fontId="217" fillId="60" borderId="52" xfId="101" applyNumberFormat="1" applyFont="1" applyFill="1" applyBorder="1"/>
    <xf numFmtId="177" fontId="218" fillId="60" borderId="52" xfId="101" applyNumberFormat="1" applyFont="1" applyFill="1" applyBorder="1"/>
    <xf numFmtId="177" fontId="218" fillId="60" borderId="49" xfId="101" applyNumberFormat="1" applyFont="1" applyFill="1" applyBorder="1"/>
    <xf numFmtId="177" fontId="217" fillId="64" borderId="38" xfId="101" applyNumberFormat="1" applyFont="1" applyFill="1" applyBorder="1"/>
    <xf numFmtId="1" fontId="217" fillId="60" borderId="10" xfId="0" applyNumberFormat="1" applyFont="1" applyFill="1" applyBorder="1"/>
    <xf numFmtId="1" fontId="217" fillId="60" borderId="52" xfId="0" applyNumberFormat="1" applyFont="1" applyFill="1" applyBorder="1"/>
    <xf numFmtId="1" fontId="217" fillId="60" borderId="49" xfId="0" applyNumberFormat="1" applyFont="1" applyFill="1" applyBorder="1"/>
    <xf numFmtId="1" fontId="217" fillId="64" borderId="38" xfId="0" applyNumberFormat="1" applyFont="1" applyFill="1" applyBorder="1"/>
    <xf numFmtId="2" fontId="220" fillId="60" borderId="10" xfId="0" applyNumberFormat="1" applyFont="1" applyFill="1" applyBorder="1"/>
    <xf numFmtId="2" fontId="220" fillId="60" borderId="52" xfId="0" applyNumberFormat="1" applyFont="1" applyFill="1" applyBorder="1"/>
    <xf numFmtId="2" fontId="220" fillId="60" borderId="49" xfId="0" applyNumberFormat="1" applyFont="1" applyFill="1" applyBorder="1"/>
    <xf numFmtId="2" fontId="220" fillId="64" borderId="38" xfId="0" applyNumberFormat="1" applyFont="1" applyFill="1" applyBorder="1"/>
    <xf numFmtId="0" fontId="191" fillId="60" borderId="113" xfId="0" applyFont="1" applyFill="1" applyBorder="1"/>
    <xf numFmtId="0" fontId="191" fillId="60" borderId="114" xfId="0" applyFont="1" applyFill="1" applyBorder="1"/>
    <xf numFmtId="0" fontId="191" fillId="64" borderId="115" xfId="0" applyFont="1" applyFill="1" applyBorder="1"/>
    <xf numFmtId="2" fontId="220" fillId="60" borderId="26" xfId="0" applyNumberFormat="1" applyFont="1" applyFill="1" applyBorder="1"/>
    <xf numFmtId="2" fontId="220" fillId="60" borderId="43" xfId="0" applyNumberFormat="1" applyFont="1" applyFill="1" applyBorder="1"/>
    <xf numFmtId="2" fontId="220" fillId="60" borderId="116" xfId="0" applyNumberFormat="1" applyFont="1" applyFill="1" applyBorder="1"/>
    <xf numFmtId="2" fontId="220" fillId="64" borderId="40" xfId="0" applyNumberFormat="1" applyFont="1" applyFill="1" applyBorder="1"/>
    <xf numFmtId="0" fontId="191" fillId="60" borderId="0" xfId="0" applyFont="1" applyFill="1"/>
    <xf numFmtId="0" fontId="191" fillId="60" borderId="52" xfId="0" applyFont="1" applyFill="1" applyBorder="1"/>
    <xf numFmtId="4" fontId="191" fillId="60" borderId="52" xfId="0" applyNumberFormat="1" applyFont="1" applyFill="1" applyBorder="1"/>
    <xf numFmtId="4" fontId="191" fillId="60" borderId="49" xfId="0" applyNumberFormat="1" applyFont="1" applyFill="1" applyBorder="1"/>
    <xf numFmtId="4" fontId="191" fillId="64" borderId="38" xfId="0" applyNumberFormat="1" applyFont="1" applyFill="1" applyBorder="1"/>
    <xf numFmtId="177" fontId="217" fillId="60" borderId="49" xfId="101" applyNumberFormat="1" applyFont="1" applyFill="1" applyBorder="1"/>
    <xf numFmtId="2" fontId="217" fillId="60" borderId="52" xfId="0" applyNumberFormat="1" applyFont="1" applyFill="1" applyBorder="1"/>
    <xf numFmtId="2" fontId="221" fillId="64" borderId="111" xfId="101" applyNumberFormat="1" applyFont="1" applyFill="1" applyBorder="1"/>
    <xf numFmtId="2" fontId="222" fillId="64" borderId="111" xfId="101" applyNumberFormat="1" applyFont="1" applyFill="1" applyBorder="1"/>
    <xf numFmtId="2" fontId="215" fillId="60" borderId="52" xfId="101" applyNumberFormat="1" applyFont="1" applyFill="1" applyBorder="1"/>
    <xf numFmtId="0" fontId="213" fillId="64" borderId="27" xfId="0" applyFont="1" applyFill="1" applyBorder="1" applyAlignment="1">
      <alignment horizontal="center" vertical="center"/>
    </xf>
    <xf numFmtId="0" fontId="213" fillId="64" borderId="117" xfId="0" applyFont="1" applyFill="1" applyBorder="1"/>
    <xf numFmtId="0" fontId="213" fillId="64" borderId="118" xfId="0" applyFont="1" applyFill="1" applyBorder="1"/>
    <xf numFmtId="2" fontId="213" fillId="64" borderId="118" xfId="0" applyNumberFormat="1" applyFont="1" applyFill="1" applyBorder="1"/>
    <xf numFmtId="4" fontId="191" fillId="60" borderId="10" xfId="0" applyNumberFormat="1" applyFont="1" applyFill="1" applyBorder="1"/>
    <xf numFmtId="4" fontId="191" fillId="64" borderId="37" xfId="0" applyNumberFormat="1" applyFont="1" applyFill="1" applyBorder="1"/>
    <xf numFmtId="177" fontId="223" fillId="64" borderId="37" xfId="101" applyNumberFormat="1" applyFont="1" applyFill="1" applyBorder="1"/>
    <xf numFmtId="1" fontId="217" fillId="64" borderId="37" xfId="0" applyNumberFormat="1" applyFont="1" applyFill="1" applyBorder="1"/>
    <xf numFmtId="2" fontId="220"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0" fillId="60" borderId="0" xfId="0" applyFont="1" applyFill="1"/>
    <xf numFmtId="0" fontId="231" fillId="0" borderId="0" xfId="0" applyFont="1" applyAlignment="1">
      <alignment vertical="center"/>
    </xf>
    <xf numFmtId="0" fontId="232" fillId="0" borderId="0" xfId="0" applyFont="1"/>
    <xf numFmtId="0" fontId="232" fillId="0" borderId="0" xfId="0" applyFont="1" applyAlignment="1">
      <alignment horizontal="right"/>
    </xf>
    <xf numFmtId="178" fontId="233" fillId="0" borderId="0" xfId="0" applyNumberFormat="1" applyFont="1"/>
    <xf numFmtId="0" fontId="211" fillId="0" borderId="0" xfId="0" applyFont="1" applyFill="1"/>
    <xf numFmtId="0" fontId="204" fillId="0" borderId="0" xfId="97" applyFont="1"/>
    <xf numFmtId="164" fontId="195"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7" fillId="66" borderId="0" xfId="96" applyFont="1" applyFill="1" applyAlignment="1" applyProtection="1">
      <alignment horizontal="left" vertical="center" indent="1"/>
      <protection locked="0"/>
    </xf>
    <xf numFmtId="2" fontId="228" fillId="66" borderId="0" xfId="96" applyNumberFormat="1" applyFont="1" applyFill="1" applyAlignment="1" applyProtection="1">
      <alignment vertical="center"/>
      <protection locked="0"/>
    </xf>
    <xf numFmtId="2" fontId="228" fillId="66" borderId="0" xfId="96" applyNumberFormat="1" applyFont="1" applyFill="1" applyAlignment="1" applyProtection="1">
      <alignment vertical="center"/>
    </xf>
    <xf numFmtId="0" fontId="229" fillId="66" borderId="0" xfId="96" applyFont="1" applyFill="1" applyAlignment="1" applyProtection="1">
      <alignment horizontal="right" vertical="center" indent="1"/>
      <protection locked="0"/>
    </xf>
    <xf numFmtId="0" fontId="58" fillId="0" borderId="0" xfId="96"/>
    <xf numFmtId="0" fontId="210" fillId="0" borderId="0" xfId="96" applyFont="1"/>
    <xf numFmtId="0" fontId="227" fillId="60" borderId="0" xfId="96" applyFont="1" applyFill="1" applyAlignment="1" applyProtection="1">
      <alignment horizontal="left" vertical="center" indent="1"/>
      <protection locked="0"/>
    </xf>
    <xf numFmtId="2" fontId="228" fillId="60" borderId="0" xfId="96" applyNumberFormat="1" applyFont="1" applyFill="1" applyAlignment="1" applyProtection="1">
      <alignment vertical="center"/>
      <protection locked="0"/>
    </xf>
    <xf numFmtId="2" fontId="228" fillId="60" borderId="0" xfId="96" applyNumberFormat="1" applyFont="1" applyFill="1" applyAlignment="1" applyProtection="1">
      <alignment vertical="center"/>
    </xf>
    <xf numFmtId="0" fontId="229" fillId="60" borderId="0" xfId="96" applyFont="1" applyFill="1" applyAlignment="1" applyProtection="1">
      <alignment horizontal="right" vertical="center" indent="1"/>
      <protection locked="0"/>
    </xf>
    <xf numFmtId="16" fontId="230" fillId="0" borderId="0" xfId="96" applyNumberFormat="1" applyFont="1" applyAlignment="1">
      <alignment horizontal="right" vertical="top"/>
    </xf>
    <xf numFmtId="0" fontId="58" fillId="60" borderId="0" xfId="96" applyFill="1"/>
    <xf numFmtId="0" fontId="210" fillId="60" borderId="0" xfId="96" applyFont="1" applyFill="1"/>
    <xf numFmtId="0" fontId="235" fillId="60" borderId="0" xfId="96" applyFont="1" applyFill="1"/>
    <xf numFmtId="0" fontId="236" fillId="0" borderId="0" xfId="96" applyFont="1" applyAlignment="1">
      <alignment vertical="center"/>
    </xf>
    <xf numFmtId="2" fontId="237" fillId="0" borderId="0" xfId="96" applyNumberFormat="1" applyFont="1" applyAlignment="1" applyProtection="1">
      <alignment vertical="center"/>
      <protection locked="0"/>
    </xf>
    <xf numFmtId="2" fontId="228" fillId="0" borderId="0" xfId="96" applyNumberFormat="1" applyFont="1" applyAlignment="1" applyProtection="1">
      <alignment vertical="center"/>
      <protection locked="0"/>
    </xf>
    <xf numFmtId="2" fontId="228" fillId="0" borderId="0" xfId="96" applyNumberFormat="1" applyFont="1" applyAlignment="1" applyProtection="1">
      <alignment vertical="center"/>
    </xf>
    <xf numFmtId="2" fontId="228" fillId="0" borderId="0" xfId="96" applyNumberFormat="1" applyFont="1" applyFill="1" applyAlignment="1" applyProtection="1">
      <alignment vertical="center"/>
      <protection locked="0"/>
    </xf>
    <xf numFmtId="0" fontId="238" fillId="0" borderId="0" xfId="96" applyFont="1"/>
    <xf numFmtId="0" fontId="97" fillId="0" borderId="0" xfId="97"/>
    <xf numFmtId="0" fontId="230" fillId="0" borderId="0" xfId="96" applyFont="1" applyAlignment="1">
      <alignment horizontal="right" vertical="top"/>
    </xf>
    <xf numFmtId="0" fontId="204" fillId="0" borderId="0" xfId="97" applyFont="1" applyFill="1"/>
    <xf numFmtId="0" fontId="191" fillId="0" borderId="0" xfId="97" applyFont="1" applyFill="1"/>
    <xf numFmtId="0" fontId="97" fillId="0" borderId="0" xfId="97" applyFill="1"/>
    <xf numFmtId="0" fontId="58" fillId="0" borderId="0" xfId="96" applyFill="1" applyAlignment="1">
      <alignment vertical="center"/>
    </xf>
    <xf numFmtId="0" fontId="239" fillId="0" borderId="0" xfId="96" applyFont="1" applyFill="1" applyAlignment="1">
      <alignment horizontal="right"/>
    </xf>
    <xf numFmtId="180" fontId="224" fillId="0" borderId="0" xfId="96" applyNumberFormat="1" applyFont="1" applyFill="1" applyAlignment="1">
      <alignment horizontal="right"/>
    </xf>
    <xf numFmtId="0" fontId="58" fillId="0" borderId="0" xfId="96" applyFill="1"/>
    <xf numFmtId="0" fontId="239" fillId="0" borderId="0" xfId="96" applyFont="1" applyFill="1" applyAlignment="1">
      <alignment horizontal="right" vertical="top"/>
    </xf>
    <xf numFmtId="180" fontId="224" fillId="0" borderId="0" xfId="96" applyNumberFormat="1" applyFont="1" applyFill="1" applyAlignment="1">
      <alignment horizontal="right" vertical="top"/>
    </xf>
    <xf numFmtId="0" fontId="191" fillId="0" borderId="0" xfId="96" applyFont="1" applyAlignment="1">
      <alignment vertical="center"/>
    </xf>
    <xf numFmtId="0" fontId="191" fillId="0" borderId="0" xfId="97" applyFont="1"/>
    <xf numFmtId="0" fontId="191" fillId="60" borderId="0" xfId="96" applyFont="1" applyFill="1" applyBorder="1" applyAlignment="1">
      <alignment horizontal="center" vertical="center"/>
    </xf>
    <xf numFmtId="0" fontId="191" fillId="60" borderId="0" xfId="96" applyFont="1" applyFill="1" applyBorder="1" applyAlignment="1">
      <alignment vertical="center"/>
    </xf>
    <xf numFmtId="0" fontId="193" fillId="60" borderId="0" xfId="96" applyFont="1" applyFill="1" applyBorder="1" applyAlignment="1">
      <alignment vertical="center"/>
    </xf>
    <xf numFmtId="0" fontId="192" fillId="64" borderId="0" xfId="96" quotePrefix="1" applyFont="1" applyFill="1" applyBorder="1" applyAlignment="1">
      <alignment horizontal="center" vertical="center"/>
    </xf>
    <xf numFmtId="0" fontId="195"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protection locked="0"/>
    </xf>
    <xf numFmtId="0" fontId="195" fillId="64" borderId="0" xfId="96" applyFont="1" applyFill="1" applyBorder="1" applyAlignment="1">
      <alignment horizontal="center"/>
    </xf>
    <xf numFmtId="0" fontId="192" fillId="64" borderId="0" xfId="96" applyFont="1" applyFill="1" applyBorder="1" applyAlignment="1" applyProtection="1">
      <alignment horizontal="center"/>
      <protection locked="0"/>
    </xf>
    <xf numFmtId="0" fontId="195" fillId="64" borderId="0" xfId="96" applyFont="1" applyFill="1" applyBorder="1" applyAlignment="1" applyProtection="1">
      <alignment horizontal="center" vertical="top"/>
      <protection locked="0"/>
    </xf>
    <xf numFmtId="0" fontId="196" fillId="64" borderId="0" xfId="96" applyFont="1" applyFill="1" applyBorder="1" applyAlignment="1" applyProtection="1">
      <alignment horizontal="center" vertical="top"/>
      <protection locked="0"/>
    </xf>
    <xf numFmtId="0" fontId="195" fillId="60"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top"/>
    </xf>
    <xf numFmtId="0" fontId="192" fillId="64" borderId="0" xfId="96" applyFont="1" applyFill="1" applyBorder="1" applyAlignment="1" applyProtection="1">
      <alignment horizontal="center" vertical="top"/>
      <protection locked="0"/>
    </xf>
    <xf numFmtId="2" fontId="195" fillId="60" borderId="2" xfId="96" applyNumberFormat="1" applyFont="1" applyFill="1" applyBorder="1" applyAlignment="1" applyProtection="1">
      <alignment horizontal="center" vertical="center"/>
      <protection locked="0"/>
    </xf>
    <xf numFmtId="2" fontId="195" fillId="60" borderId="3" xfId="96" applyNumberFormat="1" applyFont="1" applyFill="1" applyBorder="1" applyAlignment="1" applyProtection="1">
      <alignment horizontal="center" vertical="center"/>
      <protection locked="0"/>
    </xf>
    <xf numFmtId="2" fontId="195" fillId="60" borderId="3" xfId="96" applyNumberFormat="1" applyFont="1" applyFill="1" applyBorder="1" applyAlignment="1">
      <alignment horizontal="center" vertical="center"/>
    </xf>
    <xf numFmtId="2" fontId="195" fillId="64" borderId="3" xfId="96" applyNumberFormat="1" applyFont="1" applyFill="1" applyBorder="1" applyAlignment="1" applyProtection="1">
      <alignment horizontal="center" vertical="center"/>
      <protection locked="0"/>
    </xf>
    <xf numFmtId="171" fontId="197" fillId="0" borderId="3" xfId="99" applyNumberFormat="1" applyFont="1" applyFill="1" applyBorder="1" applyAlignment="1" applyProtection="1">
      <alignment horizontal="center" vertical="center"/>
      <protection locked="0"/>
    </xf>
    <xf numFmtId="172" fontId="198" fillId="0" borderId="4" xfId="99" applyNumberFormat="1" applyFont="1" applyFill="1" applyBorder="1" applyAlignment="1" applyProtection="1">
      <alignment horizontal="center" vertical="center"/>
      <protection locked="0"/>
    </xf>
    <xf numFmtId="2" fontId="194" fillId="64" borderId="2" xfId="96" applyNumberFormat="1" applyFont="1" applyFill="1" applyBorder="1" applyAlignment="1">
      <alignment horizontal="center" vertical="center"/>
    </xf>
    <xf numFmtId="0" fontId="240" fillId="0" borderId="0" xfId="96" applyFont="1"/>
    <xf numFmtId="2" fontId="195" fillId="60" borderId="0" xfId="96" applyNumberFormat="1" applyFont="1" applyFill="1" applyBorder="1" applyAlignment="1" applyProtection="1">
      <alignment horizontal="center" vertical="center"/>
      <protection locked="0"/>
    </xf>
    <xf numFmtId="0" fontId="191" fillId="60" borderId="0" xfId="96" applyFont="1" applyFill="1" applyAlignment="1">
      <alignment vertical="center"/>
    </xf>
    <xf numFmtId="173" fontId="193" fillId="60" borderId="0" xfId="99" applyNumberFormat="1" applyFont="1" applyFill="1" applyAlignment="1">
      <alignment vertical="center"/>
    </xf>
    <xf numFmtId="173" fontId="191" fillId="60" borderId="0" xfId="99" applyNumberFormat="1" applyFont="1" applyFill="1" applyAlignment="1">
      <alignment vertical="center"/>
    </xf>
    <xf numFmtId="2" fontId="194" fillId="60" borderId="0" xfId="96" applyNumberFormat="1" applyFont="1" applyFill="1" applyBorder="1" applyAlignment="1">
      <alignment horizontal="center" vertical="center"/>
    </xf>
    <xf numFmtId="10" fontId="199" fillId="60" borderId="33" xfId="96" applyNumberFormat="1" applyFont="1" applyFill="1" applyBorder="1" applyAlignment="1">
      <alignment horizontal="center" vertical="center"/>
    </xf>
    <xf numFmtId="0" fontId="195" fillId="60" borderId="0" xfId="96" applyFont="1" applyFill="1" applyBorder="1" applyAlignment="1">
      <alignment horizontal="center" vertical="center"/>
    </xf>
    <xf numFmtId="10" fontId="195"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73" fontId="195" fillId="60" borderId="0" xfId="99" applyNumberFormat="1" applyFont="1" applyFill="1" applyBorder="1" applyAlignment="1">
      <alignment horizontal="center" vertical="center"/>
    </xf>
    <xf numFmtId="169" fontId="191" fillId="60" borderId="0" xfId="96" applyNumberFormat="1" applyFont="1" applyFill="1" applyBorder="1" applyAlignment="1">
      <alignment horizontal="center" vertical="center"/>
    </xf>
    <xf numFmtId="173" fontId="196" fillId="64" borderId="0" xfId="99" applyNumberFormat="1" applyFont="1" applyFill="1" applyBorder="1" applyAlignment="1" applyProtection="1">
      <alignment horizontal="center" vertical="center"/>
      <protection locked="0"/>
    </xf>
    <xf numFmtId="0" fontId="191" fillId="64" borderId="0" xfId="96" applyFont="1" applyFill="1" applyBorder="1" applyAlignment="1">
      <alignment horizontal="center" vertical="center"/>
    </xf>
    <xf numFmtId="173" fontId="191" fillId="64" borderId="0" xfId="99" applyNumberFormat="1" applyFont="1" applyFill="1" applyBorder="1" applyAlignment="1">
      <alignment horizontal="center" vertical="center"/>
    </xf>
    <xf numFmtId="0" fontId="194" fillId="64" borderId="36" xfId="96" applyFont="1" applyFill="1" applyBorder="1" applyAlignment="1" applyProtection="1">
      <alignment horizontal="center" vertical="center"/>
      <protection locked="0"/>
    </xf>
    <xf numFmtId="2" fontId="195" fillId="60" borderId="96" xfId="96" applyNumberFormat="1" applyFont="1" applyFill="1" applyBorder="1" applyAlignment="1">
      <alignment horizontal="center" vertical="center"/>
    </xf>
    <xf numFmtId="2" fontId="195" fillId="60" borderId="97" xfId="96" applyNumberFormat="1" applyFont="1" applyFill="1" applyBorder="1" applyAlignment="1">
      <alignment horizontal="center" vertical="center"/>
    </xf>
    <xf numFmtId="2" fontId="195" fillId="64" borderId="97" xfId="96" applyNumberFormat="1" applyFont="1" applyFill="1" applyBorder="1" applyAlignment="1">
      <alignment horizontal="center" vertical="center"/>
    </xf>
    <xf numFmtId="171" fontId="195" fillId="60" borderId="97" xfId="99" applyNumberFormat="1" applyFont="1" applyFill="1" applyBorder="1" applyAlignment="1">
      <alignment horizontal="center" vertical="center"/>
    </xf>
    <xf numFmtId="174" fontId="195" fillId="60" borderId="98" xfId="99" applyNumberFormat="1" applyFont="1" applyFill="1" applyBorder="1" applyAlignment="1">
      <alignment horizontal="center" vertical="center"/>
    </xf>
    <xf numFmtId="169" fontId="195" fillId="60" borderId="0" xfId="96" applyNumberFormat="1" applyFont="1" applyFill="1" applyBorder="1" applyAlignment="1" applyProtection="1">
      <alignment horizontal="center" vertical="center"/>
      <protection locked="0"/>
    </xf>
    <xf numFmtId="173" fontId="195" fillId="60" borderId="98" xfId="99" applyNumberFormat="1" applyFont="1" applyFill="1" applyBorder="1" applyAlignment="1">
      <alignment horizontal="center" vertical="center"/>
    </xf>
    <xf numFmtId="2" fontId="195" fillId="64" borderId="99" xfId="96" applyNumberFormat="1" applyFont="1" applyFill="1" applyBorder="1" applyAlignment="1">
      <alignment horizontal="center" vertical="center"/>
    </xf>
    <xf numFmtId="0" fontId="191" fillId="60" borderId="0" xfId="96" applyFont="1" applyFill="1"/>
    <xf numFmtId="171" fontId="195" fillId="60" borderId="96" xfId="99" applyNumberFormat="1" applyFont="1" applyFill="1" applyBorder="1" applyAlignment="1">
      <alignment horizontal="center" vertical="center"/>
    </xf>
    <xf numFmtId="0" fontId="191" fillId="0" borderId="0" xfId="96" applyFont="1"/>
    <xf numFmtId="0" fontId="194" fillId="64" borderId="38" xfId="96" applyFont="1" applyFill="1" applyBorder="1" applyAlignment="1" applyProtection="1">
      <alignment horizontal="center" vertical="center"/>
      <protection locked="0"/>
    </xf>
    <xf numFmtId="2" fontId="195" fillId="60" borderId="100" xfId="96" applyNumberFormat="1" applyFont="1" applyFill="1" applyBorder="1" applyAlignment="1">
      <alignment horizontal="center" vertical="center"/>
    </xf>
    <xf numFmtId="2" fontId="195" fillId="60" borderId="101" xfId="96" applyNumberFormat="1" applyFont="1" applyFill="1" applyBorder="1" applyAlignment="1">
      <alignment horizontal="center" vertical="center"/>
    </xf>
    <xf numFmtId="2" fontId="195" fillId="64" borderId="101" xfId="96" applyNumberFormat="1" applyFont="1" applyFill="1" applyBorder="1" applyAlignment="1">
      <alignment horizontal="center" vertical="center"/>
    </xf>
    <xf numFmtId="171" fontId="195" fillId="60" borderId="101" xfId="99" applyNumberFormat="1" applyFont="1" applyFill="1" applyBorder="1" applyAlignment="1">
      <alignment horizontal="center" vertical="center"/>
    </xf>
    <xf numFmtId="174" fontId="196" fillId="60" borderId="102" xfId="99" applyNumberFormat="1" applyFont="1" applyFill="1" applyBorder="1" applyAlignment="1">
      <alignment horizontal="center" vertical="center"/>
    </xf>
    <xf numFmtId="173" fontId="196" fillId="60" borderId="102" xfId="99" applyNumberFormat="1" applyFont="1" applyFill="1" applyBorder="1" applyAlignment="1">
      <alignment horizontal="center" vertical="center"/>
    </xf>
    <xf numFmtId="2" fontId="195" fillId="64" borderId="103" xfId="96" applyNumberFormat="1" applyFont="1" applyFill="1" applyBorder="1" applyAlignment="1">
      <alignment horizontal="center" vertical="center"/>
    </xf>
    <xf numFmtId="171" fontId="195" fillId="60" borderId="100" xfId="99" applyNumberFormat="1" applyFont="1" applyFill="1" applyBorder="1" applyAlignment="1">
      <alignment horizontal="center" vertical="center"/>
    </xf>
    <xf numFmtId="2" fontId="195" fillId="64" borderId="104" xfId="96" applyNumberFormat="1" applyFont="1" applyFill="1" applyBorder="1" applyAlignment="1">
      <alignment horizontal="center" vertical="center"/>
    </xf>
    <xf numFmtId="2" fontId="195" fillId="60" borderId="100" xfId="96" applyNumberFormat="1" applyFont="1" applyFill="1" applyBorder="1" applyAlignment="1" applyProtection="1">
      <alignment horizontal="center" vertical="center"/>
      <protection locked="0"/>
    </xf>
    <xf numFmtId="2" fontId="195" fillId="60" borderId="101" xfId="96" applyNumberFormat="1" applyFont="1" applyFill="1" applyBorder="1" applyAlignment="1" applyProtection="1">
      <alignment horizontal="center" vertical="center"/>
      <protection locked="0"/>
    </xf>
    <xf numFmtId="2" fontId="195" fillId="64" borderId="101" xfId="96" applyNumberFormat="1" applyFont="1" applyFill="1" applyBorder="1" applyAlignment="1" applyProtection="1">
      <alignment horizontal="center" vertical="center"/>
      <protection locked="0"/>
    </xf>
    <xf numFmtId="169" fontId="195" fillId="60" borderId="0" xfId="96" applyNumberFormat="1" applyFont="1" applyFill="1" applyBorder="1" applyAlignment="1">
      <alignment horizontal="center" vertical="center"/>
    </xf>
    <xf numFmtId="175" fontId="195" fillId="60" borderId="101" xfId="99" applyNumberFormat="1" applyFont="1" applyFill="1" applyBorder="1" applyAlignment="1">
      <alignment horizontal="center" vertical="center"/>
    </xf>
    <xf numFmtId="0" fontId="194" fillId="64" borderId="40" xfId="96" applyFont="1" applyFill="1" applyBorder="1" applyAlignment="1" applyProtection="1">
      <alignment horizontal="center" vertical="center"/>
      <protection locked="0"/>
    </xf>
    <xf numFmtId="2" fontId="195" fillId="60" borderId="105" xfId="96" applyNumberFormat="1" applyFont="1" applyFill="1" applyBorder="1" applyAlignment="1">
      <alignment horizontal="center" vertical="center"/>
    </xf>
    <xf numFmtId="2" fontId="195" fillId="60" borderId="106" xfId="96" applyNumberFormat="1" applyFont="1" applyFill="1" applyBorder="1" applyAlignment="1">
      <alignment horizontal="center" vertical="center"/>
    </xf>
    <xf numFmtId="2" fontId="195" fillId="64" borderId="106" xfId="96" applyNumberFormat="1" applyFont="1" applyFill="1" applyBorder="1" applyAlignment="1">
      <alignment horizontal="center" vertical="center"/>
    </xf>
    <xf numFmtId="171" fontId="195" fillId="60" borderId="106" xfId="99" applyNumberFormat="1" applyFont="1" applyFill="1" applyBorder="1" applyAlignment="1">
      <alignment horizontal="center" vertical="center"/>
    </xf>
    <xf numFmtId="174" fontId="196" fillId="60" borderId="107" xfId="99" applyNumberFormat="1" applyFont="1" applyFill="1" applyBorder="1" applyAlignment="1">
      <alignment horizontal="center" vertical="center"/>
    </xf>
    <xf numFmtId="173" fontId="196" fillId="60" borderId="107" xfId="99" applyNumberFormat="1" applyFont="1" applyFill="1" applyBorder="1" applyAlignment="1">
      <alignment horizontal="center" vertical="center"/>
    </xf>
    <xf numFmtId="2" fontId="195" fillId="64" borderId="108" xfId="96" applyNumberFormat="1" applyFont="1" applyFill="1" applyBorder="1" applyAlignment="1">
      <alignment horizontal="center" vertical="center"/>
    </xf>
    <xf numFmtId="171" fontId="195" fillId="60" borderId="105" xfId="99" applyNumberFormat="1" applyFont="1" applyFill="1" applyBorder="1" applyAlignment="1">
      <alignment horizontal="center" vertical="center"/>
    </xf>
    <xf numFmtId="0" fontId="192" fillId="0" borderId="0" xfId="96" applyFont="1" applyFill="1" applyBorder="1" applyAlignment="1" applyProtection="1">
      <alignment horizontal="left" vertical="center"/>
      <protection locked="0"/>
    </xf>
    <xf numFmtId="0" fontId="241" fillId="0" borderId="0" xfId="96" applyFont="1" applyAlignment="1">
      <alignment vertical="center"/>
    </xf>
    <xf numFmtId="165" fontId="34" fillId="60" borderId="29" xfId="0" quotePrefix="1" applyNumberFormat="1" applyFont="1" applyFill="1" applyBorder="1" applyAlignment="1">
      <alignment horizontal="center"/>
    </xf>
    <xf numFmtId="0" fontId="21" fillId="0" borderId="16" xfId="0" applyFont="1" applyBorder="1"/>
    <xf numFmtId="3" fontId="86" fillId="60" borderId="55" xfId="0" applyNumberFormat="1" applyFont="1" applyFill="1" applyBorder="1" applyAlignment="1"/>
    <xf numFmtId="165" fontId="171" fillId="60" borderId="55" xfId="0" applyNumberFormat="1" applyFont="1" applyFill="1" applyBorder="1" applyAlignment="1">
      <alignment horizontal="center"/>
    </xf>
    <xf numFmtId="165" fontId="171" fillId="60" borderId="27" xfId="0" applyNumberFormat="1" applyFont="1" applyFill="1" applyBorder="1" applyAlignment="1">
      <alignment horizontal="center"/>
    </xf>
    <xf numFmtId="3" fontId="13" fillId="60" borderId="52" xfId="0" applyNumberFormat="1" applyFont="1" applyFill="1" applyBorder="1" applyAlignment="1"/>
    <xf numFmtId="165" fontId="171" fillId="60" borderId="44" xfId="0" quotePrefix="1" applyNumberFormat="1" applyFont="1" applyFill="1" applyBorder="1" applyAlignment="1">
      <alignment horizontal="center"/>
    </xf>
    <xf numFmtId="165" fontId="171" fillId="60" borderId="45" xfId="0" applyNumberFormat="1" applyFont="1" applyFill="1" applyBorder="1" applyAlignment="1">
      <alignment horizontal="center"/>
    </xf>
    <xf numFmtId="3" fontId="13" fillId="60" borderId="46" xfId="0" applyNumberFormat="1" applyFont="1" applyFill="1" applyBorder="1" applyAlignment="1"/>
    <xf numFmtId="165" fontId="171" fillId="60" borderId="46" xfId="0" applyNumberFormat="1" applyFont="1" applyFill="1" applyBorder="1" applyAlignment="1">
      <alignment horizontal="center"/>
    </xf>
    <xf numFmtId="165" fontId="171" fillId="60" borderId="29" xfId="0" applyNumberFormat="1" applyFont="1" applyFill="1" applyBorder="1" applyAlignment="1">
      <alignment horizontal="center"/>
    </xf>
    <xf numFmtId="3" fontId="13" fillId="60" borderId="51" xfId="0" applyNumberFormat="1" applyFont="1" applyFill="1" applyBorder="1" applyAlignment="1"/>
    <xf numFmtId="0" fontId="204" fillId="64" borderId="0" xfId="96" applyFont="1" applyFill="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165" fontId="14" fillId="0" borderId="7" xfId="0" quotePrefix="1" applyNumberFormat="1" applyFont="1" applyFill="1" applyBorder="1"/>
    <xf numFmtId="165" fontId="171" fillId="60" borderId="51" xfId="0" quotePrefix="1" applyNumberFormat="1" applyFont="1" applyFill="1" applyBorder="1" applyAlignment="1">
      <alignment horizontal="center"/>
    </xf>
    <xf numFmtId="165" fontId="171" fillId="60" borderId="30" xfId="0" quotePrefix="1" applyNumberFormat="1" applyFont="1" applyFill="1" applyBorder="1" applyAlignment="1">
      <alignment horizont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6"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5"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4" fillId="0" borderId="31" xfId="0" applyFont="1" applyBorder="1" applyAlignment="1">
      <alignment horizontal="center" vertical="center" wrapText="1"/>
    </xf>
    <xf numFmtId="0" fontId="184"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7" fillId="0" borderId="0" xfId="0" applyFont="1" applyFill="1" applyAlignment="1">
      <alignment horizontal="center" vertical="center" wrapText="1"/>
    </xf>
    <xf numFmtId="179" fontId="224" fillId="0" borderId="0" xfId="96" applyNumberFormat="1" applyFont="1" applyFill="1" applyAlignment="1">
      <alignment horizontal="right" vertical="center"/>
    </xf>
    <xf numFmtId="0" fontId="204" fillId="64" borderId="0" xfId="96" applyFont="1" applyFill="1" applyAlignment="1">
      <alignment horizontal="center" vertical="center"/>
    </xf>
    <xf numFmtId="0" fontId="194" fillId="60" borderId="2" xfId="96" applyFont="1" applyFill="1" applyBorder="1" applyAlignment="1" applyProtection="1">
      <alignment horizontal="center" vertical="center"/>
      <protection locked="0"/>
    </xf>
    <xf numFmtId="0" fontId="194" fillId="60" borderId="3" xfId="96" applyFont="1" applyFill="1" applyBorder="1" applyAlignment="1" applyProtection="1">
      <alignment horizontal="center" vertical="center"/>
      <protection locked="0"/>
    </xf>
    <xf numFmtId="0" fontId="194" fillId="60" borderId="4" xfId="96" applyFont="1" applyFill="1" applyBorder="1" applyAlignment="1" applyProtection="1">
      <alignment horizontal="center" vertical="center"/>
      <protection locked="0"/>
    </xf>
    <xf numFmtId="0" fontId="194" fillId="60" borderId="2" xfId="96" applyFont="1" applyFill="1" applyBorder="1" applyAlignment="1">
      <alignment horizontal="center" vertical="center"/>
    </xf>
    <xf numFmtId="0" fontId="194" fillId="60" borderId="3" xfId="96" applyFont="1" applyFill="1" applyBorder="1" applyAlignment="1">
      <alignment horizontal="center" vertical="center"/>
    </xf>
    <xf numFmtId="0" fontId="194" fillId="60" borderId="4" xfId="96" applyFont="1" applyFill="1" applyBorder="1" applyAlignment="1">
      <alignment horizontal="center" vertical="center"/>
    </xf>
    <xf numFmtId="0" fontId="195" fillId="64" borderId="0" xfId="96" applyFont="1" applyFill="1" applyBorder="1" applyAlignment="1" applyProtection="1">
      <alignment horizontal="center" vertical="center"/>
      <protection locked="0"/>
    </xf>
    <xf numFmtId="0" fontId="195" fillId="64" borderId="41" xfId="96" applyFont="1" applyFill="1" applyBorder="1" applyAlignment="1" applyProtection="1">
      <alignment horizontal="center" vertical="center"/>
      <protection locked="0"/>
    </xf>
    <xf numFmtId="0" fontId="195" fillId="64" borderId="33" xfId="96" applyFont="1" applyFill="1" applyBorder="1" applyAlignment="1" applyProtection="1">
      <alignment horizontal="center" vertical="center"/>
      <protection locked="0"/>
    </xf>
    <xf numFmtId="0" fontId="195" fillId="64" borderId="0" xfId="96" applyFont="1" applyFill="1" applyBorder="1" applyAlignment="1">
      <alignment horizontal="center" vertical="center"/>
    </xf>
    <xf numFmtId="0" fontId="195" fillId="64" borderId="41" xfId="96" applyFont="1" applyFill="1" applyBorder="1" applyAlignment="1">
      <alignment horizontal="center" vertical="center"/>
    </xf>
    <xf numFmtId="0" fontId="234"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5" fillId="0" borderId="0" xfId="188" applyFont="1" applyAlignment="1">
      <alignment horizontal="center" vertical="center" wrapText="1"/>
    </xf>
    <xf numFmtId="0" fontId="107" fillId="0" borderId="41" xfId="188" applyFont="1" applyBorder="1" applyAlignment="1">
      <alignment horizontal="center" vertical="center" wrapText="1"/>
    </xf>
    <xf numFmtId="0" fontId="175" fillId="0" borderId="0" xfId="188" applyFont="1" applyAlignment="1">
      <alignment horizontal="left"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7" name="Obraz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54610</xdr:rowOff>
    </xdr:to>
    <xdr:pic>
      <xdr:nvPicPr>
        <xdr:cNvPr id="8" name="Obraz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93110"/>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9" name="Obraz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526415</xdr:colOff>
      <xdr:row>41</xdr:row>
      <xdr:rowOff>83185</xdr:rowOff>
    </xdr:to>
    <xdr:pic>
      <xdr:nvPicPr>
        <xdr:cNvPr id="11" name="Obraz 10"/>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3400425"/>
          <a:ext cx="6012815" cy="32931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N24" sqref="N24"/>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507</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506</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508</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25" t="s">
        <v>87</v>
      </c>
      <c r="B1" s="1425"/>
      <c r="C1" s="1425"/>
      <c r="D1" s="1425"/>
      <c r="E1" s="1425"/>
      <c r="F1" s="1425"/>
      <c r="G1" s="1425"/>
      <c r="H1" s="1425"/>
      <c r="I1" s="1425"/>
      <c r="J1" s="1425"/>
      <c r="K1" s="1425"/>
      <c r="L1" s="1425"/>
      <c r="M1" s="122"/>
    </row>
    <row r="2" spans="1:18" s="106" customFormat="1" ht="27" thickBot="1">
      <c r="A2" s="993"/>
      <c r="B2" s="994"/>
      <c r="C2" s="995"/>
      <c r="D2" s="995"/>
      <c r="E2" s="996" t="s">
        <v>8</v>
      </c>
      <c r="F2" s="1159"/>
      <c r="G2" s="995"/>
      <c r="H2" s="995"/>
      <c r="I2" s="995"/>
      <c r="J2" s="995"/>
      <c r="K2" s="995"/>
      <c r="L2" s="997"/>
      <c r="M2" s="5"/>
    </row>
    <row r="3" spans="1:18" s="106" customFormat="1" ht="39" customHeight="1" thickBot="1">
      <c r="A3" s="742"/>
      <c r="B3" s="1431" t="s">
        <v>98</v>
      </c>
      <c r="C3" s="1432"/>
      <c r="D3" s="1432"/>
      <c r="E3" s="1432"/>
      <c r="F3" s="1432"/>
      <c r="G3" s="1433"/>
      <c r="H3" s="1427" t="s">
        <v>71</v>
      </c>
      <c r="I3" s="1428"/>
      <c r="J3" s="1434" t="s">
        <v>287</v>
      </c>
      <c r="K3" s="1429" t="s">
        <v>72</v>
      </c>
      <c r="L3" s="1430"/>
      <c r="M3" s="5"/>
    </row>
    <row r="4" spans="1:18" s="106" customFormat="1" ht="31.5">
      <c r="A4" s="743" t="s">
        <v>73</v>
      </c>
      <c r="B4" s="990" t="s">
        <v>74</v>
      </c>
      <c r="C4" s="118" t="s">
        <v>75</v>
      </c>
      <c r="D4" s="118" t="s">
        <v>76</v>
      </c>
      <c r="E4" s="1160"/>
      <c r="F4" s="1161" t="s">
        <v>423</v>
      </c>
      <c r="G4" s="1162"/>
      <c r="H4" s="989" t="s">
        <v>77</v>
      </c>
      <c r="I4" s="613" t="s">
        <v>90</v>
      </c>
      <c r="J4" s="1435"/>
      <c r="K4" s="107" t="s">
        <v>70</v>
      </c>
      <c r="L4" s="612" t="s">
        <v>80</v>
      </c>
      <c r="M4" s="5"/>
      <c r="O4" s="5"/>
    </row>
    <row r="5" spans="1:18" s="106" customFormat="1" ht="21" customHeight="1" thickBot="1">
      <c r="A5" s="744"/>
      <c r="B5" s="1056" t="s">
        <v>509</v>
      </c>
      <c r="C5" s="1057" t="s">
        <v>509</v>
      </c>
      <c r="D5" s="1057" t="s">
        <v>509</v>
      </c>
      <c r="E5" s="943" t="s">
        <v>125</v>
      </c>
      <c r="F5" s="1157" t="s">
        <v>422</v>
      </c>
      <c r="G5" s="944" t="s">
        <v>78</v>
      </c>
      <c r="H5" s="1058" t="s">
        <v>509</v>
      </c>
      <c r="I5" s="741" t="s">
        <v>89</v>
      </c>
      <c r="J5" s="824"/>
      <c r="K5" s="1057" t="s">
        <v>509</v>
      </c>
      <c r="L5" s="931" t="s">
        <v>79</v>
      </c>
      <c r="M5" s="5"/>
    </row>
    <row r="6" spans="1:18" s="106" customFormat="1" ht="28.5" customHeight="1" thickBot="1">
      <c r="A6" s="64" t="s">
        <v>22</v>
      </c>
      <c r="B6" s="724">
        <v>7.4092437585747586</v>
      </c>
      <c r="C6" s="725">
        <v>14303.55937948795</v>
      </c>
      <c r="D6" s="725">
        <v>14589.630567077709</v>
      </c>
      <c r="E6" s="937">
        <v>0.49734267522351844</v>
      </c>
      <c r="F6" s="1158">
        <v>4.5215056223607144</v>
      </c>
      <c r="G6" s="945">
        <v>21.905074793454947</v>
      </c>
      <c r="H6" s="726">
        <v>323.79539602987421</v>
      </c>
      <c r="I6" s="937">
        <v>-0.35888494095762757</v>
      </c>
      <c r="J6" s="726">
        <v>6.2046652403068414</v>
      </c>
      <c r="K6" s="727">
        <v>100</v>
      </c>
      <c r="L6" s="932" t="s">
        <v>23</v>
      </c>
    </row>
    <row r="7" spans="1:18" s="106" customFormat="1" ht="25.5" customHeight="1">
      <c r="A7" s="812" t="s">
        <v>102</v>
      </c>
      <c r="B7" s="877">
        <v>7.6624566170532855</v>
      </c>
      <c r="C7" s="878">
        <v>14216.060514013516</v>
      </c>
      <c r="D7" s="878">
        <v>14500.381724293786</v>
      </c>
      <c r="E7" s="946">
        <v>5.8946538021730781</v>
      </c>
      <c r="F7" s="938">
        <v>6.252316716428588</v>
      </c>
      <c r="G7" s="947">
        <v>20.267109073057878</v>
      </c>
      <c r="H7" s="728">
        <v>260.26176470588234</v>
      </c>
      <c r="I7" s="938">
        <v>14.628996321052906</v>
      </c>
      <c r="J7" s="729">
        <v>100</v>
      </c>
      <c r="K7" s="729">
        <v>0.16705974842767296</v>
      </c>
      <c r="L7" s="933">
        <v>7.8347125143218538E-2</v>
      </c>
    </row>
    <row r="8" spans="1:18" s="106" customFormat="1" ht="24" customHeight="1">
      <c r="A8" s="813" t="s">
        <v>103</v>
      </c>
      <c r="B8" s="879">
        <v>8.0616454340602388</v>
      </c>
      <c r="C8" s="730">
        <v>15125.038337824088</v>
      </c>
      <c r="D8" s="730">
        <v>15427.53910458057</v>
      </c>
      <c r="E8" s="948">
        <v>0.55432209674663124</v>
      </c>
      <c r="F8" s="940">
        <v>4.2975773348329289</v>
      </c>
      <c r="G8" s="731">
        <v>23.707671785053705</v>
      </c>
      <c r="H8" s="732">
        <v>351.85483908994468</v>
      </c>
      <c r="I8" s="939">
        <v>-0.4280941892497182</v>
      </c>
      <c r="J8" s="733">
        <v>4.3547791856316884</v>
      </c>
      <c r="K8" s="733">
        <v>41.681407232704402</v>
      </c>
      <c r="L8" s="934">
        <v>-0.73888186607971562</v>
      </c>
      <c r="R8" s="5"/>
    </row>
    <row r="9" spans="1:18" s="106" customFormat="1" ht="24" customHeight="1">
      <c r="A9" s="813" t="s">
        <v>104</v>
      </c>
      <c r="B9" s="879">
        <v>8.027143524868471</v>
      </c>
      <c r="C9" s="730">
        <v>15060.306800878932</v>
      </c>
      <c r="D9" s="730">
        <v>15361.512936896512</v>
      </c>
      <c r="E9" s="948">
        <v>-3.6673622820232107E-2</v>
      </c>
      <c r="F9" s="940">
        <v>3.6586156610442977</v>
      </c>
      <c r="G9" s="731">
        <v>25.227572130125797</v>
      </c>
      <c r="H9" s="734">
        <v>388.03315363881404</v>
      </c>
      <c r="I9" s="940">
        <v>0.69689773637824337</v>
      </c>
      <c r="J9" s="735">
        <v>2.7131782945736433</v>
      </c>
      <c r="K9" s="735">
        <v>9.1145833333333321</v>
      </c>
      <c r="L9" s="935">
        <v>-0.30982829323870753</v>
      </c>
    </row>
    <row r="10" spans="1:18" s="106" customFormat="1" ht="24" customHeight="1">
      <c r="A10" s="813" t="s">
        <v>105</v>
      </c>
      <c r="B10" s="991" t="s">
        <v>99</v>
      </c>
      <c r="C10" s="800" t="s">
        <v>99</v>
      </c>
      <c r="D10" s="800" t="s">
        <v>99</v>
      </c>
      <c r="E10" s="941" t="s">
        <v>99</v>
      </c>
      <c r="F10" s="941" t="s">
        <v>99</v>
      </c>
      <c r="G10" s="992" t="s">
        <v>99</v>
      </c>
      <c r="H10" s="1300" t="s">
        <v>99</v>
      </c>
      <c r="I10" s="941" t="s">
        <v>99</v>
      </c>
      <c r="J10" s="736" t="s">
        <v>99</v>
      </c>
      <c r="K10" s="1239" t="s">
        <v>99</v>
      </c>
      <c r="L10" s="1407" t="s">
        <v>99</v>
      </c>
    </row>
    <row r="11" spans="1:18" s="106" customFormat="1" ht="24" customHeight="1">
      <c r="A11" s="813" t="s">
        <v>97</v>
      </c>
      <c r="B11" s="879">
        <v>5.9329532872370176</v>
      </c>
      <c r="C11" s="730">
        <v>12182.655620609892</v>
      </c>
      <c r="D11" s="730">
        <v>12426.30873302209</v>
      </c>
      <c r="E11" s="948">
        <v>0.84111507760264093</v>
      </c>
      <c r="F11" s="940">
        <v>3.8548967103051104</v>
      </c>
      <c r="G11" s="731">
        <v>22.678301541432042</v>
      </c>
      <c r="H11" s="734">
        <v>282.70333778371162</v>
      </c>
      <c r="I11" s="940">
        <v>-0.53666123588707104</v>
      </c>
      <c r="J11" s="735">
        <v>4.9439551641313049</v>
      </c>
      <c r="K11" s="735">
        <v>25.761595911949687</v>
      </c>
      <c r="L11" s="935">
        <v>-0.30947855446997607</v>
      </c>
    </row>
    <row r="12" spans="1:18" s="106" customFormat="1" ht="24" customHeight="1" thickBot="1">
      <c r="A12" s="814" t="s">
        <v>106</v>
      </c>
      <c r="B12" s="880">
        <v>7.4641581036053299</v>
      </c>
      <c r="C12" s="737">
        <v>14409.571628581718</v>
      </c>
      <c r="D12" s="737">
        <v>14697.763061153353</v>
      </c>
      <c r="E12" s="949">
        <v>0.35669372524071924</v>
      </c>
      <c r="F12" s="942">
        <v>3.1024388590332608</v>
      </c>
      <c r="G12" s="738">
        <v>16.968019810297861</v>
      </c>
      <c r="H12" s="739">
        <v>294.32875237492078</v>
      </c>
      <c r="I12" s="942">
        <v>0.46037273634737608</v>
      </c>
      <c r="J12" s="740">
        <v>12.384341637010676</v>
      </c>
      <c r="K12" s="740">
        <v>23.275353773584907</v>
      </c>
      <c r="L12" s="936">
        <v>1.2798415886451799</v>
      </c>
    </row>
    <row r="13" spans="1:18" s="106" customFormat="1" ht="15">
      <c r="A13" s="875"/>
      <c r="B13" s="876"/>
    </row>
    <row r="14" spans="1:18" s="106" customFormat="1" ht="46.5" customHeight="1">
      <c r="A14" s="1426" t="s">
        <v>394</v>
      </c>
      <c r="B14" s="1426"/>
      <c r="C14" s="1426"/>
      <c r="D14" s="1426"/>
      <c r="E14" s="1426"/>
      <c r="F14" s="1426"/>
      <c r="G14" s="1426"/>
      <c r="H14" s="1426"/>
      <c r="I14" s="1426"/>
      <c r="J14" s="1426"/>
      <c r="K14" s="1426"/>
      <c r="L14" s="1426"/>
    </row>
    <row r="15" spans="1:18" s="106" customFormat="1" ht="33.75" customHeight="1">
      <c r="A15" s="1426" t="s">
        <v>467</v>
      </c>
      <c r="B15" s="1426"/>
      <c r="C15" s="1426"/>
      <c r="D15" s="1426"/>
      <c r="E15" s="1426"/>
      <c r="F15" s="1426"/>
      <c r="G15" s="1426"/>
      <c r="H15" s="1426"/>
      <c r="I15" s="1426"/>
      <c r="J15" s="1426"/>
      <c r="K15" s="1426"/>
      <c r="L15" s="1426"/>
    </row>
    <row r="16" spans="1:18" s="106" customFormat="1">
      <c r="A16" s="1426" t="s">
        <v>143</v>
      </c>
      <c r="B16" s="1426"/>
      <c r="C16" s="1426"/>
      <c r="D16" s="1426"/>
      <c r="E16" s="1426"/>
      <c r="F16" s="1426"/>
      <c r="G16" s="1426"/>
      <c r="H16" s="1426"/>
      <c r="I16" s="1426"/>
      <c r="J16" s="1426"/>
      <c r="K16" s="1426"/>
      <c r="L16" s="1426"/>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O46" sqref="O4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6" t="s">
        <v>86</v>
      </c>
      <c r="B1" s="1436"/>
      <c r="C1" s="1436"/>
      <c r="D1" s="1436"/>
      <c r="E1" s="1436"/>
      <c r="F1" s="1436"/>
      <c r="G1" s="1436"/>
      <c r="H1" s="1436"/>
      <c r="I1" s="1436"/>
      <c r="J1" s="1436"/>
      <c r="K1" s="117"/>
    </row>
    <row r="2" spans="1:11" ht="19.5" thickBot="1">
      <c r="A2" s="1450" t="s">
        <v>311</v>
      </c>
      <c r="B2" s="1451"/>
      <c r="C2" s="1451"/>
      <c r="D2" s="1451"/>
      <c r="E2" s="1451"/>
      <c r="F2" s="1451"/>
      <c r="G2" s="1451"/>
      <c r="H2" s="1451"/>
      <c r="I2" s="1451"/>
      <c r="J2" s="1452"/>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8" t="s">
        <v>509</v>
      </c>
      <c r="C5" s="1119" t="s">
        <v>509</v>
      </c>
      <c r="D5" s="1119" t="s">
        <v>509</v>
      </c>
      <c r="E5" s="756" t="s">
        <v>70</v>
      </c>
      <c r="F5" s="851" t="s">
        <v>509</v>
      </c>
      <c r="G5" s="757" t="s">
        <v>93</v>
      </c>
      <c r="H5" s="758" t="s">
        <v>89</v>
      </c>
      <c r="I5" s="851" t="s">
        <v>509</v>
      </c>
      <c r="J5" s="759" t="s">
        <v>79</v>
      </c>
    </row>
    <row r="6" spans="1:11" ht="16.5" thickBot="1">
      <c r="A6" s="1023" t="s">
        <v>306</v>
      </c>
      <c r="B6" s="1024"/>
      <c r="C6" s="1024"/>
      <c r="D6" s="1024"/>
      <c r="E6" s="1024"/>
      <c r="F6" s="1024"/>
      <c r="G6" s="1024"/>
      <c r="H6" s="1024"/>
      <c r="I6" s="760"/>
      <c r="J6" s="761"/>
    </row>
    <row r="7" spans="1:11" ht="15.75" thickBot="1">
      <c r="A7" s="1127" t="s">
        <v>22</v>
      </c>
      <c r="B7" s="1120">
        <v>7.5940211773194743</v>
      </c>
      <c r="C7" s="762">
        <v>14660.272543087787</v>
      </c>
      <c r="D7" s="763">
        <v>14953.477993949544</v>
      </c>
      <c r="E7" s="764">
        <v>1.0917103112570574</v>
      </c>
      <c r="F7" s="765">
        <v>328.50992827868856</v>
      </c>
      <c r="G7" s="764">
        <v>-0.41646334516742683</v>
      </c>
      <c r="H7" s="764">
        <v>-0.14323715981174545</v>
      </c>
      <c r="I7" s="764">
        <v>100</v>
      </c>
      <c r="J7" s="766" t="s">
        <v>23</v>
      </c>
    </row>
    <row r="8" spans="1:11" ht="15">
      <c r="A8" s="1128" t="s">
        <v>102</v>
      </c>
      <c r="B8" s="1121">
        <v>7.6087418586464688</v>
      </c>
      <c r="C8" s="767">
        <v>14116.404190438718</v>
      </c>
      <c r="D8" s="768">
        <v>14398.732274247492</v>
      </c>
      <c r="E8" s="769">
        <v>7.7815090997871579</v>
      </c>
      <c r="F8" s="770">
        <v>271.82727272727271</v>
      </c>
      <c r="G8" s="771">
        <v>18.650053569302802</v>
      </c>
      <c r="H8" s="771">
        <v>0</v>
      </c>
      <c r="I8" s="771">
        <v>0.1127049180327869</v>
      </c>
      <c r="J8" s="772">
        <v>1.6143532355832046E-4</v>
      </c>
    </row>
    <row r="9" spans="1:11" ht="15">
      <c r="A9" s="1129" t="s">
        <v>103</v>
      </c>
      <c r="B9" s="1122">
        <v>8.1557706449542575</v>
      </c>
      <c r="C9" s="773">
        <v>15301.633480214367</v>
      </c>
      <c r="D9" s="774">
        <v>15607.666149818655</v>
      </c>
      <c r="E9" s="775">
        <v>0.60808355500393041</v>
      </c>
      <c r="F9" s="776">
        <v>352.80943784277883</v>
      </c>
      <c r="G9" s="777">
        <v>-0.59273938630475542</v>
      </c>
      <c r="H9" s="777">
        <v>-1.8173659412160648</v>
      </c>
      <c r="I9" s="777">
        <v>44.83606557377049</v>
      </c>
      <c r="J9" s="778">
        <v>-0.76450737486875653</v>
      </c>
    </row>
    <row r="10" spans="1:11" ht="15">
      <c r="A10" s="1129" t="s">
        <v>104</v>
      </c>
      <c r="B10" s="1122">
        <v>8.0973918532951235</v>
      </c>
      <c r="C10" s="773">
        <v>15192.104790422369</v>
      </c>
      <c r="D10" s="774">
        <v>15495.946886230817</v>
      </c>
      <c r="E10" s="775">
        <v>0.71652256800951908</v>
      </c>
      <c r="F10" s="776">
        <v>387.96193548387095</v>
      </c>
      <c r="G10" s="777">
        <v>-0.20952388734867936</v>
      </c>
      <c r="H10" s="777">
        <v>2.7462121212121211</v>
      </c>
      <c r="I10" s="777">
        <v>11.116803278688526</v>
      </c>
      <c r="J10" s="778">
        <v>0.31262893860258245</v>
      </c>
    </row>
    <row r="11" spans="1:11" ht="15">
      <c r="A11" s="1129" t="s">
        <v>105</v>
      </c>
      <c r="B11" s="1123" t="s">
        <v>99</v>
      </c>
      <c r="C11" s="773" t="s">
        <v>99</v>
      </c>
      <c r="D11" s="774" t="s">
        <v>99</v>
      </c>
      <c r="E11" s="775" t="s">
        <v>99</v>
      </c>
      <c r="F11" s="776" t="s">
        <v>99</v>
      </c>
      <c r="G11" s="777" t="s">
        <v>99</v>
      </c>
      <c r="H11" s="777" t="s">
        <v>99</v>
      </c>
      <c r="I11" s="777" t="s">
        <v>99</v>
      </c>
      <c r="J11" s="778" t="s">
        <v>99</v>
      </c>
    </row>
    <row r="12" spans="1:11" ht="15">
      <c r="A12" s="1129" t="s">
        <v>97</v>
      </c>
      <c r="B12" s="1122">
        <v>6.1154515815138524</v>
      </c>
      <c r="C12" s="773">
        <v>12557.395444586966</v>
      </c>
      <c r="D12" s="774">
        <v>12808.543353478706</v>
      </c>
      <c r="E12" s="775">
        <v>3.1508671663580583</v>
      </c>
      <c r="F12" s="776">
        <v>280.03597591570502</v>
      </c>
      <c r="G12" s="777">
        <v>-0.29705921437309063</v>
      </c>
      <c r="H12" s="777">
        <v>-6.8691588785046731</v>
      </c>
      <c r="I12" s="777">
        <v>20.420081967213115</v>
      </c>
      <c r="J12" s="778">
        <v>-1.4747410325822585</v>
      </c>
    </row>
    <row r="13" spans="1:11" ht="15.75" thickBot="1">
      <c r="A13" s="1130" t="s">
        <v>106</v>
      </c>
      <c r="B13" s="1124">
        <v>7.5644273832250972</v>
      </c>
      <c r="C13" s="779">
        <v>14603.141666457717</v>
      </c>
      <c r="D13" s="780">
        <v>14895.204499786872</v>
      </c>
      <c r="E13" s="781">
        <v>0.19986418801723077</v>
      </c>
      <c r="F13" s="782">
        <v>296.43673202614383</v>
      </c>
      <c r="G13" s="783">
        <v>-0.44946215254147898</v>
      </c>
      <c r="H13" s="783">
        <v>8.7677725118483423</v>
      </c>
      <c r="I13" s="783">
        <v>23.514344262295079</v>
      </c>
      <c r="J13" s="784">
        <v>1.9264580335248738</v>
      </c>
    </row>
    <row r="14" spans="1:11" ht="16.5" thickBot="1">
      <c r="A14" s="1023" t="s">
        <v>303</v>
      </c>
      <c r="B14" s="1024"/>
      <c r="C14" s="1024"/>
      <c r="D14" s="1024"/>
      <c r="E14" s="1024"/>
      <c r="F14" s="1024"/>
      <c r="G14" s="1024"/>
      <c r="H14" s="1024"/>
      <c r="I14" s="760"/>
      <c r="J14" s="761"/>
    </row>
    <row r="15" spans="1:11" ht="15.75" thickBot="1">
      <c r="A15" s="1127" t="s">
        <v>22</v>
      </c>
      <c r="B15" s="1125">
        <v>7.3887773290016385</v>
      </c>
      <c r="C15" s="785">
        <v>14264.04889768656</v>
      </c>
      <c r="D15" s="786">
        <v>14549.329875640291</v>
      </c>
      <c r="E15" s="764">
        <v>0.50963584271891049</v>
      </c>
      <c r="F15" s="764">
        <v>319.40751645721127</v>
      </c>
      <c r="G15" s="764">
        <v>-3.5922274041727112E-2</v>
      </c>
      <c r="H15" s="764">
        <v>2.9194382852919438</v>
      </c>
      <c r="I15" s="764">
        <v>100</v>
      </c>
      <c r="J15" s="766" t="s">
        <v>23</v>
      </c>
    </row>
    <row r="16" spans="1:11" ht="15">
      <c r="A16" s="1128" t="s">
        <v>102</v>
      </c>
      <c r="B16" s="1121">
        <v>7.7081551725105744</v>
      </c>
      <c r="C16" s="767">
        <v>14300.84447590088</v>
      </c>
      <c r="D16" s="768">
        <v>14586.861365418898</v>
      </c>
      <c r="E16" s="769">
        <v>1.8536841862725049</v>
      </c>
      <c r="F16" s="770">
        <v>255.01818181818183</v>
      </c>
      <c r="G16" s="771">
        <v>14.17872478987322</v>
      </c>
      <c r="H16" s="771">
        <v>266.66666666666663</v>
      </c>
      <c r="I16" s="787">
        <v>0.26331538001196891</v>
      </c>
      <c r="J16" s="772">
        <v>0.18940555000457793</v>
      </c>
    </row>
    <row r="17" spans="1:10" ht="15">
      <c r="A17" s="1129" t="s">
        <v>103</v>
      </c>
      <c r="B17" s="1122">
        <v>8.0143364113040469</v>
      </c>
      <c r="C17" s="773">
        <v>15036.27844522335</v>
      </c>
      <c r="D17" s="774">
        <v>15337.004014127817</v>
      </c>
      <c r="E17" s="775">
        <v>0.48078822244284825</v>
      </c>
      <c r="F17" s="776">
        <v>349.13315201832239</v>
      </c>
      <c r="G17" s="777">
        <v>-0.20330037787014862</v>
      </c>
      <c r="H17" s="777">
        <v>6.2671128688773958</v>
      </c>
      <c r="I17" s="777">
        <v>41.807301017354874</v>
      </c>
      <c r="J17" s="778">
        <v>1.3170324783058476</v>
      </c>
    </row>
    <row r="18" spans="1:10" ht="15">
      <c r="A18" s="1129" t="s">
        <v>104</v>
      </c>
      <c r="B18" s="1122">
        <v>8.1242994191682225</v>
      </c>
      <c r="C18" s="773">
        <v>15242.588028458202</v>
      </c>
      <c r="D18" s="774">
        <v>15547.439789027367</v>
      </c>
      <c r="E18" s="775">
        <v>0.99018017894693799</v>
      </c>
      <c r="F18" s="776">
        <v>386.6069536423841</v>
      </c>
      <c r="G18" s="777">
        <v>2.5585379834223705</v>
      </c>
      <c r="H18" s="777">
        <v>-13.590844062947067</v>
      </c>
      <c r="I18" s="777">
        <v>7.2292040694195094</v>
      </c>
      <c r="J18" s="778">
        <v>-1.3812911264415408</v>
      </c>
    </row>
    <row r="19" spans="1:10" ht="15">
      <c r="A19" s="1129" t="s">
        <v>105</v>
      </c>
      <c r="B19" s="1123" t="s">
        <v>99</v>
      </c>
      <c r="C19" s="773" t="s">
        <v>99</v>
      </c>
      <c r="D19" s="774" t="s">
        <v>99</v>
      </c>
      <c r="E19" s="775" t="s">
        <v>99</v>
      </c>
      <c r="F19" s="776" t="s">
        <v>99</v>
      </c>
      <c r="G19" s="777" t="s">
        <v>99</v>
      </c>
      <c r="H19" s="777" t="s">
        <v>99</v>
      </c>
      <c r="I19" s="777" t="s">
        <v>99</v>
      </c>
      <c r="J19" s="778" t="s">
        <v>99</v>
      </c>
    </row>
    <row r="20" spans="1:10" ht="15">
      <c r="A20" s="1129" t="s">
        <v>97</v>
      </c>
      <c r="B20" s="1122">
        <v>6.0239416108785164</v>
      </c>
      <c r="C20" s="773">
        <v>12369.489960736173</v>
      </c>
      <c r="D20" s="774">
        <v>12616.879759950896</v>
      </c>
      <c r="E20" s="775">
        <v>9.6232826046726318E-3</v>
      </c>
      <c r="F20" s="776">
        <v>282.36148180242634</v>
      </c>
      <c r="G20" s="777">
        <v>-1.0216902376987838</v>
      </c>
      <c r="H20" s="777">
        <v>3.4050179211469538</v>
      </c>
      <c r="I20" s="777">
        <v>27.62417713943746</v>
      </c>
      <c r="J20" s="778">
        <v>0.12972037668801306</v>
      </c>
    </row>
    <row r="21" spans="1:10" ht="15.75" thickBot="1">
      <c r="A21" s="1130" t="s">
        <v>106</v>
      </c>
      <c r="B21" s="1124">
        <v>7.4483425721449086</v>
      </c>
      <c r="C21" s="779">
        <v>14379.039714565461</v>
      </c>
      <c r="D21" s="780">
        <v>14666.620508856769</v>
      </c>
      <c r="E21" s="781">
        <v>0.85724800186226768</v>
      </c>
      <c r="F21" s="782">
        <v>289.58319502074693</v>
      </c>
      <c r="G21" s="783">
        <v>1.1247055968742088</v>
      </c>
      <c r="H21" s="783">
        <v>1.7951425554382259</v>
      </c>
      <c r="I21" s="783">
        <v>23.076002393776182</v>
      </c>
      <c r="J21" s="784">
        <v>-0.25486727855690461</v>
      </c>
    </row>
    <row r="22" spans="1:10" ht="16.5" thickBot="1">
      <c r="A22" s="1023" t="s">
        <v>307</v>
      </c>
      <c r="B22" s="1024"/>
      <c r="C22" s="1024"/>
      <c r="D22" s="1024"/>
      <c r="E22" s="1024"/>
      <c r="F22" s="1024"/>
      <c r="G22" s="1024"/>
      <c r="H22" s="1024"/>
      <c r="I22" s="760"/>
      <c r="J22" s="761"/>
    </row>
    <row r="23" spans="1:10" ht="15.75" thickBot="1">
      <c r="A23" s="1127" t="s">
        <v>22</v>
      </c>
      <c r="B23" s="1125">
        <v>6.6380619529797658</v>
      </c>
      <c r="C23" s="785">
        <v>12814.791415018854</v>
      </c>
      <c r="D23" s="786">
        <v>13071.087243319231</v>
      </c>
      <c r="E23" s="764">
        <v>3.7079978428787923</v>
      </c>
      <c r="F23" s="764">
        <v>319.97787369377556</v>
      </c>
      <c r="G23" s="764">
        <v>-0.57982032734184596</v>
      </c>
      <c r="H23" s="764">
        <v>72.898664571877461</v>
      </c>
      <c r="I23" s="764">
        <v>100</v>
      </c>
      <c r="J23" s="766" t="s">
        <v>23</v>
      </c>
    </row>
    <row r="24" spans="1:10" ht="15">
      <c r="A24" s="1128" t="s">
        <v>102</v>
      </c>
      <c r="B24" s="1126" t="s">
        <v>99</v>
      </c>
      <c r="C24" s="767" t="s">
        <v>228</v>
      </c>
      <c r="D24" s="768" t="s">
        <v>228</v>
      </c>
      <c r="E24" s="769" t="s">
        <v>99</v>
      </c>
      <c r="F24" s="770" t="s">
        <v>228</v>
      </c>
      <c r="G24" s="771" t="s">
        <v>99</v>
      </c>
      <c r="H24" s="787" t="s">
        <v>99</v>
      </c>
      <c r="I24" s="787">
        <v>4.5433893684688774E-2</v>
      </c>
      <c r="J24" s="794" t="s">
        <v>99</v>
      </c>
    </row>
    <row r="25" spans="1:10" ht="15">
      <c r="A25" s="1129" t="s">
        <v>103</v>
      </c>
      <c r="B25" s="1123">
        <v>7.665477661015851</v>
      </c>
      <c r="C25" s="773">
        <v>14381.759213913416</v>
      </c>
      <c r="D25" s="774">
        <v>14669.394398191684</v>
      </c>
      <c r="E25" s="775">
        <v>4.290003481121861</v>
      </c>
      <c r="F25" s="776">
        <v>360.26726384364827</v>
      </c>
      <c r="G25" s="777">
        <v>-1.396769421974932</v>
      </c>
      <c r="H25" s="777">
        <v>59.480519480519476</v>
      </c>
      <c r="I25" s="980">
        <v>27.896410722398912</v>
      </c>
      <c r="J25" s="981">
        <v>-2.3471085234769724</v>
      </c>
    </row>
    <row r="26" spans="1:10" ht="15">
      <c r="A26" s="1129" t="s">
        <v>104</v>
      </c>
      <c r="B26" s="1122">
        <v>7.2273981694953111</v>
      </c>
      <c r="C26" s="773">
        <v>13559.846471848612</v>
      </c>
      <c r="D26" s="774">
        <v>13831.043401285584</v>
      </c>
      <c r="E26" s="775">
        <v>-5.8195724963698527</v>
      </c>
      <c r="F26" s="776">
        <v>393.64939759036145</v>
      </c>
      <c r="G26" s="777">
        <v>-8.5362086346644084</v>
      </c>
      <c r="H26" s="777">
        <v>225.49019607843138</v>
      </c>
      <c r="I26" s="777">
        <v>7.5420263516583379</v>
      </c>
      <c r="J26" s="778">
        <v>3.535741984022831</v>
      </c>
    </row>
    <row r="27" spans="1:10" ht="15">
      <c r="A27" s="1129" t="s">
        <v>105</v>
      </c>
      <c r="B27" s="1123" t="s">
        <v>99</v>
      </c>
      <c r="C27" s="773" t="s">
        <v>99</v>
      </c>
      <c r="D27" s="774" t="s">
        <v>99</v>
      </c>
      <c r="E27" s="775" t="s">
        <v>99</v>
      </c>
      <c r="F27" s="776" t="s">
        <v>99</v>
      </c>
      <c r="G27" s="777" t="s">
        <v>99</v>
      </c>
      <c r="H27" s="777" t="s">
        <v>99</v>
      </c>
      <c r="I27" s="777" t="s">
        <v>99</v>
      </c>
      <c r="J27" s="778" t="s">
        <v>99</v>
      </c>
    </row>
    <row r="28" spans="1:10" ht="15">
      <c r="A28" s="1129" t="s">
        <v>97</v>
      </c>
      <c r="B28" s="1123">
        <v>5.341377547870712</v>
      </c>
      <c r="C28" s="773">
        <v>10967.921042855673</v>
      </c>
      <c r="D28" s="774">
        <v>11187.279463712786</v>
      </c>
      <c r="E28" s="775">
        <v>1.8357303084705461</v>
      </c>
      <c r="F28" s="776">
        <v>289.17314225053082</v>
      </c>
      <c r="G28" s="777">
        <v>-0.89385721305573396</v>
      </c>
      <c r="H28" s="777">
        <v>50.96153846153846</v>
      </c>
      <c r="I28" s="777">
        <v>42.798727850976832</v>
      </c>
      <c r="J28" s="778">
        <v>-6.2193397059752513</v>
      </c>
    </row>
    <row r="29" spans="1:10" ht="15.75" thickBot="1">
      <c r="A29" s="1130" t="s">
        <v>106</v>
      </c>
      <c r="B29" s="1124">
        <v>7.0224308473295709</v>
      </c>
      <c r="C29" s="779">
        <v>13556.816307586043</v>
      </c>
      <c r="D29" s="780">
        <v>13827.952633737765</v>
      </c>
      <c r="E29" s="781">
        <v>4.2126557818223063</v>
      </c>
      <c r="F29" s="782">
        <v>303.49435146443511</v>
      </c>
      <c r="G29" s="783">
        <v>-0.57538041242988802</v>
      </c>
      <c r="H29" s="783">
        <v>124.4131455399061</v>
      </c>
      <c r="I29" s="783">
        <v>21.717401181281236</v>
      </c>
      <c r="J29" s="784">
        <v>4.9852723517447082</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38" t="s">
        <v>60</v>
      </c>
      <c r="C33" s="1439"/>
      <c r="D33" s="1439"/>
      <c r="E33" s="1439"/>
      <c r="F33" s="1439"/>
      <c r="G33" s="1439"/>
      <c r="H33" s="1440"/>
    </row>
    <row r="34" spans="1:8" ht="15.75">
      <c r="A34" s="607" t="s">
        <v>63</v>
      </c>
      <c r="B34" s="1444" t="s">
        <v>64</v>
      </c>
      <c r="C34" s="1445"/>
      <c r="D34" s="1445"/>
      <c r="E34" s="1445"/>
      <c r="F34" s="1445"/>
      <c r="G34" s="1445"/>
      <c r="H34" s="1446"/>
    </row>
    <row r="35" spans="1:8" ht="15.75">
      <c r="A35" s="604" t="s">
        <v>65</v>
      </c>
      <c r="B35" s="1441" t="s">
        <v>66</v>
      </c>
      <c r="C35" s="1442"/>
      <c r="D35" s="1442"/>
      <c r="E35" s="1442"/>
      <c r="F35" s="1442"/>
      <c r="G35" s="1442"/>
      <c r="H35" s="1443"/>
    </row>
    <row r="36" spans="1:8" ht="16.5" thickBot="1">
      <c r="A36" s="605" t="s">
        <v>67</v>
      </c>
      <c r="B36" s="1447" t="s">
        <v>62</v>
      </c>
      <c r="C36" s="1448"/>
      <c r="D36" s="1448"/>
      <c r="E36" s="1448"/>
      <c r="F36" s="1448"/>
      <c r="G36" s="1448"/>
      <c r="H36" s="1449"/>
    </row>
    <row r="37" spans="1:8">
      <c r="A37" s="1437"/>
      <c r="B37" s="1437"/>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0" zoomScale="90" zoomScaleNormal="90" workbookViewId="0">
      <selection activeCell="R16" sqref="R16"/>
    </sheetView>
  </sheetViews>
  <sheetFormatPr defaultRowHeight="12.75"/>
  <cols>
    <col min="1" max="1" width="20.140625" style="106" customWidth="1"/>
    <col min="2" max="2" width="10" style="106" customWidth="1"/>
    <col min="3" max="3" width="9.7109375" style="106" customWidth="1"/>
    <col min="4" max="4" width="12" style="106" customWidth="1"/>
    <col min="5" max="5" width="10.7109375" style="106" customWidth="1"/>
    <col min="6" max="6" width="9" style="106" customWidth="1"/>
    <col min="7" max="7" width="10.7109375" style="106" customWidth="1"/>
    <col min="8" max="8" width="10.28515625" style="106" customWidth="1"/>
    <col min="9" max="9" width="10.42578125" style="106" customWidth="1"/>
    <col min="10" max="10" width="9.140625" style="106"/>
    <col min="11" max="11" width="10.5703125" style="106" customWidth="1"/>
    <col min="12" max="12" width="10.42578125" style="106" customWidth="1"/>
    <col min="13" max="256" width="9.140625" style="106"/>
    <col min="257" max="257" width="20.140625" style="106" customWidth="1"/>
    <col min="258" max="258" width="10" style="106" customWidth="1"/>
    <col min="259" max="259" width="9.7109375" style="106" customWidth="1"/>
    <col min="260" max="260" width="12" style="106" customWidth="1"/>
    <col min="261" max="261" width="10.7109375" style="106" customWidth="1"/>
    <col min="262" max="262" width="9" style="106" customWidth="1"/>
    <col min="263" max="263" width="10.7109375" style="106" customWidth="1"/>
    <col min="264" max="264" width="10.28515625" style="106" customWidth="1"/>
    <col min="265" max="265" width="10.42578125" style="106" customWidth="1"/>
    <col min="266" max="266" width="9.140625" style="106"/>
    <col min="267" max="267" width="10.5703125" style="106" customWidth="1"/>
    <col min="268" max="268" width="10.42578125" style="106" customWidth="1"/>
    <col min="269" max="512" width="9.140625" style="106"/>
    <col min="513" max="513" width="20.140625" style="106" customWidth="1"/>
    <col min="514" max="514" width="10" style="106" customWidth="1"/>
    <col min="515" max="515" width="9.7109375" style="106" customWidth="1"/>
    <col min="516" max="516" width="12" style="106" customWidth="1"/>
    <col min="517" max="517" width="10.7109375" style="106" customWidth="1"/>
    <col min="518" max="518" width="9" style="106" customWidth="1"/>
    <col min="519" max="519" width="10.7109375" style="106" customWidth="1"/>
    <col min="520" max="520" width="10.28515625" style="106" customWidth="1"/>
    <col min="521" max="521" width="10.42578125" style="106" customWidth="1"/>
    <col min="522" max="522" width="9.140625" style="106"/>
    <col min="523" max="523" width="10.5703125" style="106" customWidth="1"/>
    <col min="524" max="524" width="10.42578125" style="106" customWidth="1"/>
    <col min="525" max="768" width="9.140625" style="106"/>
    <col min="769" max="769" width="20.140625" style="106" customWidth="1"/>
    <col min="770" max="770" width="10" style="106" customWidth="1"/>
    <col min="771" max="771" width="9.7109375" style="106" customWidth="1"/>
    <col min="772" max="772" width="12" style="106" customWidth="1"/>
    <col min="773" max="773" width="10.7109375" style="106" customWidth="1"/>
    <col min="774" max="774" width="9" style="106" customWidth="1"/>
    <col min="775" max="775" width="10.7109375" style="106" customWidth="1"/>
    <col min="776" max="776" width="10.28515625" style="106" customWidth="1"/>
    <col min="777" max="777" width="10.42578125" style="106" customWidth="1"/>
    <col min="778" max="778" width="9.140625" style="106"/>
    <col min="779" max="779" width="10.5703125" style="106" customWidth="1"/>
    <col min="780" max="780" width="10.42578125" style="106" customWidth="1"/>
    <col min="781" max="1024" width="9.140625" style="106"/>
    <col min="1025" max="1025" width="20.140625" style="106" customWidth="1"/>
    <col min="1026" max="1026" width="10" style="106" customWidth="1"/>
    <col min="1027" max="1027" width="9.7109375" style="106" customWidth="1"/>
    <col min="1028" max="1028" width="12" style="106" customWidth="1"/>
    <col min="1029" max="1029" width="10.7109375" style="106" customWidth="1"/>
    <col min="1030" max="1030" width="9" style="106" customWidth="1"/>
    <col min="1031" max="1031" width="10.7109375" style="106" customWidth="1"/>
    <col min="1032" max="1032" width="10.28515625" style="106" customWidth="1"/>
    <col min="1033" max="1033" width="10.42578125" style="106" customWidth="1"/>
    <col min="1034" max="1034" width="9.140625" style="106"/>
    <col min="1035" max="1035" width="10.5703125" style="106" customWidth="1"/>
    <col min="1036" max="1036" width="10.42578125" style="106" customWidth="1"/>
    <col min="1037" max="1280" width="9.140625" style="106"/>
    <col min="1281" max="1281" width="20.140625" style="106" customWidth="1"/>
    <col min="1282" max="1282" width="10" style="106" customWidth="1"/>
    <col min="1283" max="1283" width="9.7109375" style="106" customWidth="1"/>
    <col min="1284" max="1284" width="12" style="106" customWidth="1"/>
    <col min="1285" max="1285" width="10.7109375" style="106" customWidth="1"/>
    <col min="1286" max="1286" width="9" style="106" customWidth="1"/>
    <col min="1287" max="1287" width="10.7109375" style="106" customWidth="1"/>
    <col min="1288" max="1288" width="10.28515625" style="106" customWidth="1"/>
    <col min="1289" max="1289" width="10.42578125" style="106" customWidth="1"/>
    <col min="1290" max="1290" width="9.140625" style="106"/>
    <col min="1291" max="1291" width="10.5703125" style="106" customWidth="1"/>
    <col min="1292" max="1292" width="10.42578125" style="106" customWidth="1"/>
    <col min="1293" max="1536" width="9.140625" style="106"/>
    <col min="1537" max="1537" width="20.140625" style="106" customWidth="1"/>
    <col min="1538" max="1538" width="10" style="106" customWidth="1"/>
    <col min="1539" max="1539" width="9.7109375" style="106" customWidth="1"/>
    <col min="1540" max="1540" width="12" style="106" customWidth="1"/>
    <col min="1541" max="1541" width="10.7109375" style="106" customWidth="1"/>
    <col min="1542" max="1542" width="9" style="106" customWidth="1"/>
    <col min="1543" max="1543" width="10.7109375" style="106" customWidth="1"/>
    <col min="1544" max="1544" width="10.28515625" style="106" customWidth="1"/>
    <col min="1545" max="1545" width="10.42578125" style="106" customWidth="1"/>
    <col min="1546" max="1546" width="9.140625" style="106"/>
    <col min="1547" max="1547" width="10.5703125" style="106" customWidth="1"/>
    <col min="1548" max="1548" width="10.42578125" style="106" customWidth="1"/>
    <col min="1549" max="1792" width="9.140625" style="106"/>
    <col min="1793" max="1793" width="20.140625" style="106" customWidth="1"/>
    <col min="1794" max="1794" width="10" style="106" customWidth="1"/>
    <col min="1795" max="1795" width="9.7109375" style="106" customWidth="1"/>
    <col min="1796" max="1796" width="12" style="106" customWidth="1"/>
    <col min="1797" max="1797" width="10.7109375" style="106" customWidth="1"/>
    <col min="1798" max="1798" width="9" style="106" customWidth="1"/>
    <col min="1799" max="1799" width="10.7109375" style="106" customWidth="1"/>
    <col min="1800" max="1800" width="10.28515625" style="106" customWidth="1"/>
    <col min="1801" max="1801" width="10.42578125" style="106" customWidth="1"/>
    <col min="1802" max="1802" width="9.140625" style="106"/>
    <col min="1803" max="1803" width="10.5703125" style="106" customWidth="1"/>
    <col min="1804" max="1804" width="10.42578125" style="106" customWidth="1"/>
    <col min="1805" max="2048" width="9.140625" style="106"/>
    <col min="2049" max="2049" width="20.140625" style="106" customWidth="1"/>
    <col min="2050" max="2050" width="10" style="106" customWidth="1"/>
    <col min="2051" max="2051" width="9.7109375" style="106" customWidth="1"/>
    <col min="2052" max="2052" width="12" style="106" customWidth="1"/>
    <col min="2053" max="2053" width="10.7109375" style="106" customWidth="1"/>
    <col min="2054" max="2054" width="9" style="106" customWidth="1"/>
    <col min="2055" max="2055" width="10.7109375" style="106" customWidth="1"/>
    <col min="2056" max="2056" width="10.28515625" style="106" customWidth="1"/>
    <col min="2057" max="2057" width="10.42578125" style="106" customWidth="1"/>
    <col min="2058" max="2058" width="9.140625" style="106"/>
    <col min="2059" max="2059" width="10.5703125" style="106" customWidth="1"/>
    <col min="2060" max="2060" width="10.42578125" style="106" customWidth="1"/>
    <col min="2061" max="2304" width="9.140625" style="106"/>
    <col min="2305" max="2305" width="20.140625" style="106" customWidth="1"/>
    <col min="2306" max="2306" width="10" style="106" customWidth="1"/>
    <col min="2307" max="2307" width="9.7109375" style="106" customWidth="1"/>
    <col min="2308" max="2308" width="12" style="106" customWidth="1"/>
    <col min="2309" max="2309" width="10.7109375" style="106" customWidth="1"/>
    <col min="2310" max="2310" width="9" style="106" customWidth="1"/>
    <col min="2311" max="2311" width="10.7109375" style="106" customWidth="1"/>
    <col min="2312" max="2312" width="10.28515625" style="106" customWidth="1"/>
    <col min="2313" max="2313" width="10.42578125" style="106" customWidth="1"/>
    <col min="2314" max="2314" width="9.140625" style="106"/>
    <col min="2315" max="2315" width="10.5703125" style="106" customWidth="1"/>
    <col min="2316" max="2316" width="10.42578125" style="106" customWidth="1"/>
    <col min="2317" max="2560" width="9.140625" style="106"/>
    <col min="2561" max="2561" width="20.140625" style="106" customWidth="1"/>
    <col min="2562" max="2562" width="10" style="106" customWidth="1"/>
    <col min="2563" max="2563" width="9.7109375" style="106" customWidth="1"/>
    <col min="2564" max="2564" width="12" style="106" customWidth="1"/>
    <col min="2565" max="2565" width="10.7109375" style="106" customWidth="1"/>
    <col min="2566" max="2566" width="9" style="106" customWidth="1"/>
    <col min="2567" max="2567" width="10.7109375" style="106" customWidth="1"/>
    <col min="2568" max="2568" width="10.28515625" style="106" customWidth="1"/>
    <col min="2569" max="2569" width="10.42578125" style="106" customWidth="1"/>
    <col min="2570" max="2570" width="9.140625" style="106"/>
    <col min="2571" max="2571" width="10.5703125" style="106" customWidth="1"/>
    <col min="2572" max="2572" width="10.42578125" style="106" customWidth="1"/>
    <col min="2573" max="2816" width="9.140625" style="106"/>
    <col min="2817" max="2817" width="20.140625" style="106" customWidth="1"/>
    <col min="2818" max="2818" width="10" style="106" customWidth="1"/>
    <col min="2819" max="2819" width="9.7109375" style="106" customWidth="1"/>
    <col min="2820" max="2820" width="12" style="106" customWidth="1"/>
    <col min="2821" max="2821" width="10.7109375" style="106" customWidth="1"/>
    <col min="2822" max="2822" width="9" style="106" customWidth="1"/>
    <col min="2823" max="2823" width="10.7109375" style="106" customWidth="1"/>
    <col min="2824" max="2824" width="10.28515625" style="106" customWidth="1"/>
    <col min="2825" max="2825" width="10.42578125" style="106" customWidth="1"/>
    <col min="2826" max="2826" width="9.140625" style="106"/>
    <col min="2827" max="2827" width="10.5703125" style="106" customWidth="1"/>
    <col min="2828" max="2828" width="10.42578125" style="106" customWidth="1"/>
    <col min="2829" max="3072" width="9.140625" style="106"/>
    <col min="3073" max="3073" width="20.140625" style="106" customWidth="1"/>
    <col min="3074" max="3074" width="10" style="106" customWidth="1"/>
    <col min="3075" max="3075" width="9.7109375" style="106" customWidth="1"/>
    <col min="3076" max="3076" width="12" style="106" customWidth="1"/>
    <col min="3077" max="3077" width="10.7109375" style="106" customWidth="1"/>
    <col min="3078" max="3078" width="9" style="106" customWidth="1"/>
    <col min="3079" max="3079" width="10.7109375" style="106" customWidth="1"/>
    <col min="3080" max="3080" width="10.28515625" style="106" customWidth="1"/>
    <col min="3081" max="3081" width="10.42578125" style="106" customWidth="1"/>
    <col min="3082" max="3082" width="9.140625" style="106"/>
    <col min="3083" max="3083" width="10.5703125" style="106" customWidth="1"/>
    <col min="3084" max="3084" width="10.42578125" style="106" customWidth="1"/>
    <col min="3085" max="3328" width="9.140625" style="106"/>
    <col min="3329" max="3329" width="20.140625" style="106" customWidth="1"/>
    <col min="3330" max="3330" width="10" style="106" customWidth="1"/>
    <col min="3331" max="3331" width="9.7109375" style="106" customWidth="1"/>
    <col min="3332" max="3332" width="12" style="106" customWidth="1"/>
    <col min="3333" max="3333" width="10.7109375" style="106" customWidth="1"/>
    <col min="3334" max="3334" width="9" style="106" customWidth="1"/>
    <col min="3335" max="3335" width="10.7109375" style="106" customWidth="1"/>
    <col min="3336" max="3336" width="10.28515625" style="106" customWidth="1"/>
    <col min="3337" max="3337" width="10.42578125" style="106" customWidth="1"/>
    <col min="3338" max="3338" width="9.140625" style="106"/>
    <col min="3339" max="3339" width="10.5703125" style="106" customWidth="1"/>
    <col min="3340" max="3340" width="10.42578125" style="106" customWidth="1"/>
    <col min="3341" max="3584" width="9.140625" style="106"/>
    <col min="3585" max="3585" width="20.140625" style="106" customWidth="1"/>
    <col min="3586" max="3586" width="10" style="106" customWidth="1"/>
    <col min="3587" max="3587" width="9.7109375" style="106" customWidth="1"/>
    <col min="3588" max="3588" width="12" style="106" customWidth="1"/>
    <col min="3589" max="3589" width="10.7109375" style="106" customWidth="1"/>
    <col min="3590" max="3590" width="9" style="106" customWidth="1"/>
    <col min="3591" max="3591" width="10.7109375" style="106" customWidth="1"/>
    <col min="3592" max="3592" width="10.28515625" style="106" customWidth="1"/>
    <col min="3593" max="3593" width="10.42578125" style="106" customWidth="1"/>
    <col min="3594" max="3594" width="9.140625" style="106"/>
    <col min="3595" max="3595" width="10.5703125" style="106" customWidth="1"/>
    <col min="3596" max="3596" width="10.42578125" style="106" customWidth="1"/>
    <col min="3597" max="3840" width="9.140625" style="106"/>
    <col min="3841" max="3841" width="20.140625" style="106" customWidth="1"/>
    <col min="3842" max="3842" width="10" style="106" customWidth="1"/>
    <col min="3843" max="3843" width="9.7109375" style="106" customWidth="1"/>
    <col min="3844" max="3844" width="12" style="106" customWidth="1"/>
    <col min="3845" max="3845" width="10.7109375" style="106" customWidth="1"/>
    <col min="3846" max="3846" width="9" style="106" customWidth="1"/>
    <col min="3847" max="3847" width="10.7109375" style="106" customWidth="1"/>
    <col min="3848" max="3848" width="10.28515625" style="106" customWidth="1"/>
    <col min="3849" max="3849" width="10.42578125" style="106" customWidth="1"/>
    <col min="3850" max="3850" width="9.140625" style="106"/>
    <col min="3851" max="3851" width="10.5703125" style="106" customWidth="1"/>
    <col min="3852" max="3852" width="10.42578125" style="106" customWidth="1"/>
    <col min="3853" max="4096" width="9.140625" style="106"/>
    <col min="4097" max="4097" width="20.140625" style="106" customWidth="1"/>
    <col min="4098" max="4098" width="10" style="106" customWidth="1"/>
    <col min="4099" max="4099" width="9.7109375" style="106" customWidth="1"/>
    <col min="4100" max="4100" width="12" style="106" customWidth="1"/>
    <col min="4101" max="4101" width="10.7109375" style="106" customWidth="1"/>
    <col min="4102" max="4102" width="9" style="106" customWidth="1"/>
    <col min="4103" max="4103" width="10.7109375" style="106" customWidth="1"/>
    <col min="4104" max="4104" width="10.28515625" style="106" customWidth="1"/>
    <col min="4105" max="4105" width="10.42578125" style="106" customWidth="1"/>
    <col min="4106" max="4106" width="9.140625" style="106"/>
    <col min="4107" max="4107" width="10.5703125" style="106" customWidth="1"/>
    <col min="4108" max="4108" width="10.42578125" style="106" customWidth="1"/>
    <col min="4109" max="4352" width="9.140625" style="106"/>
    <col min="4353" max="4353" width="20.140625" style="106" customWidth="1"/>
    <col min="4354" max="4354" width="10" style="106" customWidth="1"/>
    <col min="4355" max="4355" width="9.7109375" style="106" customWidth="1"/>
    <col min="4356" max="4356" width="12" style="106" customWidth="1"/>
    <col min="4357" max="4357" width="10.7109375" style="106" customWidth="1"/>
    <col min="4358" max="4358" width="9" style="106" customWidth="1"/>
    <col min="4359" max="4359" width="10.7109375" style="106" customWidth="1"/>
    <col min="4360" max="4360" width="10.28515625" style="106" customWidth="1"/>
    <col min="4361" max="4361" width="10.42578125" style="106" customWidth="1"/>
    <col min="4362" max="4362" width="9.140625" style="106"/>
    <col min="4363" max="4363" width="10.5703125" style="106" customWidth="1"/>
    <col min="4364" max="4364" width="10.42578125" style="106" customWidth="1"/>
    <col min="4365" max="4608" width="9.140625" style="106"/>
    <col min="4609" max="4609" width="20.140625" style="106" customWidth="1"/>
    <col min="4610" max="4610" width="10" style="106" customWidth="1"/>
    <col min="4611" max="4611" width="9.7109375" style="106" customWidth="1"/>
    <col min="4612" max="4612" width="12" style="106" customWidth="1"/>
    <col min="4613" max="4613" width="10.7109375" style="106" customWidth="1"/>
    <col min="4614" max="4614" width="9" style="106" customWidth="1"/>
    <col min="4615" max="4615" width="10.7109375" style="106" customWidth="1"/>
    <col min="4616" max="4616" width="10.28515625" style="106" customWidth="1"/>
    <col min="4617" max="4617" width="10.42578125" style="106" customWidth="1"/>
    <col min="4618" max="4618" width="9.140625" style="106"/>
    <col min="4619" max="4619" width="10.5703125" style="106" customWidth="1"/>
    <col min="4620" max="4620" width="10.42578125" style="106" customWidth="1"/>
    <col min="4621" max="4864" width="9.140625" style="106"/>
    <col min="4865" max="4865" width="20.140625" style="106" customWidth="1"/>
    <col min="4866" max="4866" width="10" style="106" customWidth="1"/>
    <col min="4867" max="4867" width="9.7109375" style="106" customWidth="1"/>
    <col min="4868" max="4868" width="12" style="106" customWidth="1"/>
    <col min="4869" max="4869" width="10.7109375" style="106" customWidth="1"/>
    <col min="4870" max="4870" width="9" style="106" customWidth="1"/>
    <col min="4871" max="4871" width="10.7109375" style="106" customWidth="1"/>
    <col min="4872" max="4872" width="10.28515625" style="106" customWidth="1"/>
    <col min="4873" max="4873" width="10.42578125" style="106" customWidth="1"/>
    <col min="4874" max="4874" width="9.140625" style="106"/>
    <col min="4875" max="4875" width="10.5703125" style="106" customWidth="1"/>
    <col min="4876" max="4876" width="10.42578125" style="106" customWidth="1"/>
    <col min="4877" max="5120" width="9.140625" style="106"/>
    <col min="5121" max="5121" width="20.140625" style="106" customWidth="1"/>
    <col min="5122" max="5122" width="10" style="106" customWidth="1"/>
    <col min="5123" max="5123" width="9.7109375" style="106" customWidth="1"/>
    <col min="5124" max="5124" width="12" style="106" customWidth="1"/>
    <col min="5125" max="5125" width="10.7109375" style="106" customWidth="1"/>
    <col min="5126" max="5126" width="9" style="106" customWidth="1"/>
    <col min="5127" max="5127" width="10.7109375" style="106" customWidth="1"/>
    <col min="5128" max="5128" width="10.28515625" style="106" customWidth="1"/>
    <col min="5129" max="5129" width="10.42578125" style="106" customWidth="1"/>
    <col min="5130" max="5130" width="9.140625" style="106"/>
    <col min="5131" max="5131" width="10.5703125" style="106" customWidth="1"/>
    <col min="5132" max="5132" width="10.42578125" style="106" customWidth="1"/>
    <col min="5133" max="5376" width="9.140625" style="106"/>
    <col min="5377" max="5377" width="20.140625" style="106" customWidth="1"/>
    <col min="5378" max="5378" width="10" style="106" customWidth="1"/>
    <col min="5379" max="5379" width="9.7109375" style="106" customWidth="1"/>
    <col min="5380" max="5380" width="12" style="106" customWidth="1"/>
    <col min="5381" max="5381" width="10.7109375" style="106" customWidth="1"/>
    <col min="5382" max="5382" width="9" style="106" customWidth="1"/>
    <col min="5383" max="5383" width="10.7109375" style="106" customWidth="1"/>
    <col min="5384" max="5384" width="10.28515625" style="106" customWidth="1"/>
    <col min="5385" max="5385" width="10.42578125" style="106" customWidth="1"/>
    <col min="5386" max="5386" width="9.140625" style="106"/>
    <col min="5387" max="5387" width="10.5703125" style="106" customWidth="1"/>
    <col min="5388" max="5388" width="10.42578125" style="106" customWidth="1"/>
    <col min="5389" max="5632" width="9.140625" style="106"/>
    <col min="5633" max="5633" width="20.140625" style="106" customWidth="1"/>
    <col min="5634" max="5634" width="10" style="106" customWidth="1"/>
    <col min="5635" max="5635" width="9.7109375" style="106" customWidth="1"/>
    <col min="5636" max="5636" width="12" style="106" customWidth="1"/>
    <col min="5637" max="5637" width="10.7109375" style="106" customWidth="1"/>
    <col min="5638" max="5638" width="9" style="106" customWidth="1"/>
    <col min="5639" max="5639" width="10.7109375" style="106" customWidth="1"/>
    <col min="5640" max="5640" width="10.28515625" style="106" customWidth="1"/>
    <col min="5641" max="5641" width="10.42578125" style="106" customWidth="1"/>
    <col min="5642" max="5642" width="9.140625" style="106"/>
    <col min="5643" max="5643" width="10.5703125" style="106" customWidth="1"/>
    <col min="5644" max="5644" width="10.42578125" style="106" customWidth="1"/>
    <col min="5645" max="5888" width="9.140625" style="106"/>
    <col min="5889" max="5889" width="20.140625" style="106" customWidth="1"/>
    <col min="5890" max="5890" width="10" style="106" customWidth="1"/>
    <col min="5891" max="5891" width="9.7109375" style="106" customWidth="1"/>
    <col min="5892" max="5892" width="12" style="106" customWidth="1"/>
    <col min="5893" max="5893" width="10.7109375" style="106" customWidth="1"/>
    <col min="5894" max="5894" width="9" style="106" customWidth="1"/>
    <col min="5895" max="5895" width="10.7109375" style="106" customWidth="1"/>
    <col min="5896" max="5896" width="10.28515625" style="106" customWidth="1"/>
    <col min="5897" max="5897" width="10.42578125" style="106" customWidth="1"/>
    <col min="5898" max="5898" width="9.140625" style="106"/>
    <col min="5899" max="5899" width="10.5703125" style="106" customWidth="1"/>
    <col min="5900" max="5900" width="10.42578125" style="106" customWidth="1"/>
    <col min="5901" max="6144" width="9.140625" style="106"/>
    <col min="6145" max="6145" width="20.140625" style="106" customWidth="1"/>
    <col min="6146" max="6146" width="10" style="106" customWidth="1"/>
    <col min="6147" max="6147" width="9.7109375" style="106" customWidth="1"/>
    <col min="6148" max="6148" width="12" style="106" customWidth="1"/>
    <col min="6149" max="6149" width="10.7109375" style="106" customWidth="1"/>
    <col min="6150" max="6150" width="9" style="106" customWidth="1"/>
    <col min="6151" max="6151" width="10.7109375" style="106" customWidth="1"/>
    <col min="6152" max="6152" width="10.28515625" style="106" customWidth="1"/>
    <col min="6153" max="6153" width="10.42578125" style="106" customWidth="1"/>
    <col min="6154" max="6154" width="9.140625" style="106"/>
    <col min="6155" max="6155" width="10.5703125" style="106" customWidth="1"/>
    <col min="6156" max="6156" width="10.42578125" style="106" customWidth="1"/>
    <col min="6157" max="6400" width="9.140625" style="106"/>
    <col min="6401" max="6401" width="20.140625" style="106" customWidth="1"/>
    <col min="6402" max="6402" width="10" style="106" customWidth="1"/>
    <col min="6403" max="6403" width="9.7109375" style="106" customWidth="1"/>
    <col min="6404" max="6404" width="12" style="106" customWidth="1"/>
    <col min="6405" max="6405" width="10.7109375" style="106" customWidth="1"/>
    <col min="6406" max="6406" width="9" style="106" customWidth="1"/>
    <col min="6407" max="6407" width="10.7109375" style="106" customWidth="1"/>
    <col min="6408" max="6408" width="10.28515625" style="106" customWidth="1"/>
    <col min="6409" max="6409" width="10.42578125" style="106" customWidth="1"/>
    <col min="6410" max="6410" width="9.140625" style="106"/>
    <col min="6411" max="6411" width="10.5703125" style="106" customWidth="1"/>
    <col min="6412" max="6412" width="10.42578125" style="106" customWidth="1"/>
    <col min="6413" max="6656" width="9.140625" style="106"/>
    <col min="6657" max="6657" width="20.140625" style="106" customWidth="1"/>
    <col min="6658" max="6658" width="10" style="106" customWidth="1"/>
    <col min="6659" max="6659" width="9.7109375" style="106" customWidth="1"/>
    <col min="6660" max="6660" width="12" style="106" customWidth="1"/>
    <col min="6661" max="6661" width="10.7109375" style="106" customWidth="1"/>
    <col min="6662" max="6662" width="9" style="106" customWidth="1"/>
    <col min="6663" max="6663" width="10.7109375" style="106" customWidth="1"/>
    <col min="6664" max="6664" width="10.28515625" style="106" customWidth="1"/>
    <col min="6665" max="6665" width="10.42578125" style="106" customWidth="1"/>
    <col min="6666" max="6666" width="9.140625" style="106"/>
    <col min="6667" max="6667" width="10.5703125" style="106" customWidth="1"/>
    <col min="6668" max="6668" width="10.42578125" style="106" customWidth="1"/>
    <col min="6669" max="6912" width="9.140625" style="106"/>
    <col min="6913" max="6913" width="20.140625" style="106" customWidth="1"/>
    <col min="6914" max="6914" width="10" style="106" customWidth="1"/>
    <col min="6915" max="6915" width="9.7109375" style="106" customWidth="1"/>
    <col min="6916" max="6916" width="12" style="106" customWidth="1"/>
    <col min="6917" max="6917" width="10.7109375" style="106" customWidth="1"/>
    <col min="6918" max="6918" width="9" style="106" customWidth="1"/>
    <col min="6919" max="6919" width="10.7109375" style="106" customWidth="1"/>
    <col min="6920" max="6920" width="10.28515625" style="106" customWidth="1"/>
    <col min="6921" max="6921" width="10.42578125" style="106" customWidth="1"/>
    <col min="6922" max="6922" width="9.140625" style="106"/>
    <col min="6923" max="6923" width="10.5703125" style="106" customWidth="1"/>
    <col min="6924" max="6924" width="10.42578125" style="106" customWidth="1"/>
    <col min="6925" max="7168" width="9.140625" style="106"/>
    <col min="7169" max="7169" width="20.140625" style="106" customWidth="1"/>
    <col min="7170" max="7170" width="10" style="106" customWidth="1"/>
    <col min="7171" max="7171" width="9.7109375" style="106" customWidth="1"/>
    <col min="7172" max="7172" width="12" style="106" customWidth="1"/>
    <col min="7173" max="7173" width="10.7109375" style="106" customWidth="1"/>
    <col min="7174" max="7174" width="9" style="106" customWidth="1"/>
    <col min="7175" max="7175" width="10.7109375" style="106" customWidth="1"/>
    <col min="7176" max="7176" width="10.28515625" style="106" customWidth="1"/>
    <col min="7177" max="7177" width="10.42578125" style="106" customWidth="1"/>
    <col min="7178" max="7178" width="9.140625" style="106"/>
    <col min="7179" max="7179" width="10.5703125" style="106" customWidth="1"/>
    <col min="7180" max="7180" width="10.42578125" style="106" customWidth="1"/>
    <col min="7181" max="7424" width="9.140625" style="106"/>
    <col min="7425" max="7425" width="20.140625" style="106" customWidth="1"/>
    <col min="7426" max="7426" width="10" style="106" customWidth="1"/>
    <col min="7427" max="7427" width="9.7109375" style="106" customWidth="1"/>
    <col min="7428" max="7428" width="12" style="106" customWidth="1"/>
    <col min="7429" max="7429" width="10.7109375" style="106" customWidth="1"/>
    <col min="7430" max="7430" width="9" style="106" customWidth="1"/>
    <col min="7431" max="7431" width="10.7109375" style="106" customWidth="1"/>
    <col min="7432" max="7432" width="10.28515625" style="106" customWidth="1"/>
    <col min="7433" max="7433" width="10.42578125" style="106" customWidth="1"/>
    <col min="7434" max="7434" width="9.140625" style="106"/>
    <col min="7435" max="7435" width="10.5703125" style="106" customWidth="1"/>
    <col min="7436" max="7436" width="10.42578125" style="106" customWidth="1"/>
    <col min="7437" max="7680" width="9.140625" style="106"/>
    <col min="7681" max="7681" width="20.140625" style="106" customWidth="1"/>
    <col min="7682" max="7682" width="10" style="106" customWidth="1"/>
    <col min="7683" max="7683" width="9.7109375" style="106" customWidth="1"/>
    <col min="7684" max="7684" width="12" style="106" customWidth="1"/>
    <col min="7685" max="7685" width="10.7109375" style="106" customWidth="1"/>
    <col min="7686" max="7686" width="9" style="106" customWidth="1"/>
    <col min="7687" max="7687" width="10.7109375" style="106" customWidth="1"/>
    <col min="7688" max="7688" width="10.28515625" style="106" customWidth="1"/>
    <col min="7689" max="7689" width="10.42578125" style="106" customWidth="1"/>
    <col min="7690" max="7690" width="9.140625" style="106"/>
    <col min="7691" max="7691" width="10.5703125" style="106" customWidth="1"/>
    <col min="7692" max="7692" width="10.42578125" style="106" customWidth="1"/>
    <col min="7693" max="7936" width="9.140625" style="106"/>
    <col min="7937" max="7937" width="20.140625" style="106" customWidth="1"/>
    <col min="7938" max="7938" width="10" style="106" customWidth="1"/>
    <col min="7939" max="7939" width="9.7109375" style="106" customWidth="1"/>
    <col min="7940" max="7940" width="12" style="106" customWidth="1"/>
    <col min="7941" max="7941" width="10.7109375" style="106" customWidth="1"/>
    <col min="7942" max="7942" width="9" style="106" customWidth="1"/>
    <col min="7943" max="7943" width="10.7109375" style="106" customWidth="1"/>
    <col min="7944" max="7944" width="10.28515625" style="106" customWidth="1"/>
    <col min="7945" max="7945" width="10.42578125" style="106" customWidth="1"/>
    <col min="7946" max="7946" width="9.140625" style="106"/>
    <col min="7947" max="7947" width="10.5703125" style="106" customWidth="1"/>
    <col min="7948" max="7948" width="10.42578125" style="106" customWidth="1"/>
    <col min="7949" max="8192" width="9.140625" style="106"/>
    <col min="8193" max="8193" width="20.140625" style="106" customWidth="1"/>
    <col min="8194" max="8194" width="10" style="106" customWidth="1"/>
    <col min="8195" max="8195" width="9.7109375" style="106" customWidth="1"/>
    <col min="8196" max="8196" width="12" style="106" customWidth="1"/>
    <col min="8197" max="8197" width="10.7109375" style="106" customWidth="1"/>
    <col min="8198" max="8198" width="9" style="106" customWidth="1"/>
    <col min="8199" max="8199" width="10.7109375" style="106" customWidth="1"/>
    <col min="8200" max="8200" width="10.28515625" style="106" customWidth="1"/>
    <col min="8201" max="8201" width="10.42578125" style="106" customWidth="1"/>
    <col min="8202" max="8202" width="9.140625" style="106"/>
    <col min="8203" max="8203" width="10.5703125" style="106" customWidth="1"/>
    <col min="8204" max="8204" width="10.42578125" style="106" customWidth="1"/>
    <col min="8205" max="8448" width="9.140625" style="106"/>
    <col min="8449" max="8449" width="20.140625" style="106" customWidth="1"/>
    <col min="8450" max="8450" width="10" style="106" customWidth="1"/>
    <col min="8451" max="8451" width="9.7109375" style="106" customWidth="1"/>
    <col min="8452" max="8452" width="12" style="106" customWidth="1"/>
    <col min="8453" max="8453" width="10.7109375" style="106" customWidth="1"/>
    <col min="8454" max="8454" width="9" style="106" customWidth="1"/>
    <col min="8455" max="8455" width="10.7109375" style="106" customWidth="1"/>
    <col min="8456" max="8456" width="10.28515625" style="106" customWidth="1"/>
    <col min="8457" max="8457" width="10.42578125" style="106" customWidth="1"/>
    <col min="8458" max="8458" width="9.140625" style="106"/>
    <col min="8459" max="8459" width="10.5703125" style="106" customWidth="1"/>
    <col min="8460" max="8460" width="10.42578125" style="106" customWidth="1"/>
    <col min="8461" max="8704" width="9.140625" style="106"/>
    <col min="8705" max="8705" width="20.140625" style="106" customWidth="1"/>
    <col min="8706" max="8706" width="10" style="106" customWidth="1"/>
    <col min="8707" max="8707" width="9.7109375" style="106" customWidth="1"/>
    <col min="8708" max="8708" width="12" style="106" customWidth="1"/>
    <col min="8709" max="8709" width="10.7109375" style="106" customWidth="1"/>
    <col min="8710" max="8710" width="9" style="106" customWidth="1"/>
    <col min="8711" max="8711" width="10.7109375" style="106" customWidth="1"/>
    <col min="8712" max="8712" width="10.28515625" style="106" customWidth="1"/>
    <col min="8713" max="8713" width="10.42578125" style="106" customWidth="1"/>
    <col min="8714" max="8714" width="9.140625" style="106"/>
    <col min="8715" max="8715" width="10.5703125" style="106" customWidth="1"/>
    <col min="8716" max="8716" width="10.42578125" style="106" customWidth="1"/>
    <col min="8717" max="8960" width="9.140625" style="106"/>
    <col min="8961" max="8961" width="20.140625" style="106" customWidth="1"/>
    <col min="8962" max="8962" width="10" style="106" customWidth="1"/>
    <col min="8963" max="8963" width="9.7109375" style="106" customWidth="1"/>
    <col min="8964" max="8964" width="12" style="106" customWidth="1"/>
    <col min="8965" max="8965" width="10.7109375" style="106" customWidth="1"/>
    <col min="8966" max="8966" width="9" style="106" customWidth="1"/>
    <col min="8967" max="8967" width="10.7109375" style="106" customWidth="1"/>
    <col min="8968" max="8968" width="10.28515625" style="106" customWidth="1"/>
    <col min="8969" max="8969" width="10.42578125" style="106" customWidth="1"/>
    <col min="8970" max="8970" width="9.140625" style="106"/>
    <col min="8971" max="8971" width="10.5703125" style="106" customWidth="1"/>
    <col min="8972" max="8972" width="10.42578125" style="106" customWidth="1"/>
    <col min="8973" max="9216" width="9.140625" style="106"/>
    <col min="9217" max="9217" width="20.140625" style="106" customWidth="1"/>
    <col min="9218" max="9218" width="10" style="106" customWidth="1"/>
    <col min="9219" max="9219" width="9.7109375" style="106" customWidth="1"/>
    <col min="9220" max="9220" width="12" style="106" customWidth="1"/>
    <col min="9221" max="9221" width="10.7109375" style="106" customWidth="1"/>
    <col min="9222" max="9222" width="9" style="106" customWidth="1"/>
    <col min="9223" max="9223" width="10.7109375" style="106" customWidth="1"/>
    <col min="9224" max="9224" width="10.28515625" style="106" customWidth="1"/>
    <col min="9225" max="9225" width="10.42578125" style="106" customWidth="1"/>
    <col min="9226" max="9226" width="9.140625" style="106"/>
    <col min="9227" max="9227" width="10.5703125" style="106" customWidth="1"/>
    <col min="9228" max="9228" width="10.42578125" style="106" customWidth="1"/>
    <col min="9229" max="9472" width="9.140625" style="106"/>
    <col min="9473" max="9473" width="20.140625" style="106" customWidth="1"/>
    <col min="9474" max="9474" width="10" style="106" customWidth="1"/>
    <col min="9475" max="9475" width="9.7109375" style="106" customWidth="1"/>
    <col min="9476" max="9476" width="12" style="106" customWidth="1"/>
    <col min="9477" max="9477" width="10.7109375" style="106" customWidth="1"/>
    <col min="9478" max="9478" width="9" style="106" customWidth="1"/>
    <col min="9479" max="9479" width="10.7109375" style="106" customWidth="1"/>
    <col min="9480" max="9480" width="10.28515625" style="106" customWidth="1"/>
    <col min="9481" max="9481" width="10.42578125" style="106" customWidth="1"/>
    <col min="9482" max="9482" width="9.140625" style="106"/>
    <col min="9483" max="9483" width="10.5703125" style="106" customWidth="1"/>
    <col min="9484" max="9484" width="10.42578125" style="106" customWidth="1"/>
    <col min="9485" max="9728" width="9.140625" style="106"/>
    <col min="9729" max="9729" width="20.140625" style="106" customWidth="1"/>
    <col min="9730" max="9730" width="10" style="106" customWidth="1"/>
    <col min="9731" max="9731" width="9.7109375" style="106" customWidth="1"/>
    <col min="9732" max="9732" width="12" style="106" customWidth="1"/>
    <col min="9733" max="9733" width="10.7109375" style="106" customWidth="1"/>
    <col min="9734" max="9734" width="9" style="106" customWidth="1"/>
    <col min="9735" max="9735" width="10.7109375" style="106" customWidth="1"/>
    <col min="9736" max="9736" width="10.28515625" style="106" customWidth="1"/>
    <col min="9737" max="9737" width="10.42578125" style="106" customWidth="1"/>
    <col min="9738" max="9738" width="9.140625" style="106"/>
    <col min="9739" max="9739" width="10.5703125" style="106" customWidth="1"/>
    <col min="9740" max="9740" width="10.42578125" style="106" customWidth="1"/>
    <col min="9741" max="9984" width="9.140625" style="106"/>
    <col min="9985" max="9985" width="20.140625" style="106" customWidth="1"/>
    <col min="9986" max="9986" width="10" style="106" customWidth="1"/>
    <col min="9987" max="9987" width="9.7109375" style="106" customWidth="1"/>
    <col min="9988" max="9988" width="12" style="106" customWidth="1"/>
    <col min="9989" max="9989" width="10.7109375" style="106" customWidth="1"/>
    <col min="9990" max="9990" width="9" style="106" customWidth="1"/>
    <col min="9991" max="9991" width="10.7109375" style="106" customWidth="1"/>
    <col min="9992" max="9992" width="10.28515625" style="106" customWidth="1"/>
    <col min="9993" max="9993" width="10.42578125" style="106" customWidth="1"/>
    <col min="9994" max="9994" width="9.140625" style="106"/>
    <col min="9995" max="9995" width="10.5703125" style="106" customWidth="1"/>
    <col min="9996" max="9996" width="10.42578125" style="106" customWidth="1"/>
    <col min="9997" max="10240" width="9.140625" style="106"/>
    <col min="10241" max="10241" width="20.140625" style="106" customWidth="1"/>
    <col min="10242" max="10242" width="10" style="106" customWidth="1"/>
    <col min="10243" max="10243" width="9.7109375" style="106" customWidth="1"/>
    <col min="10244" max="10244" width="12" style="106" customWidth="1"/>
    <col min="10245" max="10245" width="10.7109375" style="106" customWidth="1"/>
    <col min="10246" max="10246" width="9" style="106" customWidth="1"/>
    <col min="10247" max="10247" width="10.7109375" style="106" customWidth="1"/>
    <col min="10248" max="10248" width="10.28515625" style="106" customWidth="1"/>
    <col min="10249" max="10249" width="10.42578125" style="106" customWidth="1"/>
    <col min="10250" max="10250" width="9.140625" style="106"/>
    <col min="10251" max="10251" width="10.5703125" style="106" customWidth="1"/>
    <col min="10252" max="10252" width="10.42578125" style="106" customWidth="1"/>
    <col min="10253" max="10496" width="9.140625" style="106"/>
    <col min="10497" max="10497" width="20.140625" style="106" customWidth="1"/>
    <col min="10498" max="10498" width="10" style="106" customWidth="1"/>
    <col min="10499" max="10499" width="9.7109375" style="106" customWidth="1"/>
    <col min="10500" max="10500" width="12" style="106" customWidth="1"/>
    <col min="10501" max="10501" width="10.7109375" style="106" customWidth="1"/>
    <col min="10502" max="10502" width="9" style="106" customWidth="1"/>
    <col min="10503" max="10503" width="10.7109375" style="106" customWidth="1"/>
    <col min="10504" max="10504" width="10.28515625" style="106" customWidth="1"/>
    <col min="10505" max="10505" width="10.42578125" style="106" customWidth="1"/>
    <col min="10506" max="10506" width="9.140625" style="106"/>
    <col min="10507" max="10507" width="10.5703125" style="106" customWidth="1"/>
    <col min="10508" max="10508" width="10.42578125" style="106" customWidth="1"/>
    <col min="10509" max="10752" width="9.140625" style="106"/>
    <col min="10753" max="10753" width="20.140625" style="106" customWidth="1"/>
    <col min="10754" max="10754" width="10" style="106" customWidth="1"/>
    <col min="10755" max="10755" width="9.7109375" style="106" customWidth="1"/>
    <col min="10756" max="10756" width="12" style="106" customWidth="1"/>
    <col min="10757" max="10757" width="10.7109375" style="106" customWidth="1"/>
    <col min="10758" max="10758" width="9" style="106" customWidth="1"/>
    <col min="10759" max="10759" width="10.7109375" style="106" customWidth="1"/>
    <col min="10760" max="10760" width="10.28515625" style="106" customWidth="1"/>
    <col min="10761" max="10761" width="10.42578125" style="106" customWidth="1"/>
    <col min="10762" max="10762" width="9.140625" style="106"/>
    <col min="10763" max="10763" width="10.5703125" style="106" customWidth="1"/>
    <col min="10764" max="10764" width="10.42578125" style="106" customWidth="1"/>
    <col min="10765" max="11008" width="9.140625" style="106"/>
    <col min="11009" max="11009" width="20.140625" style="106" customWidth="1"/>
    <col min="11010" max="11010" width="10" style="106" customWidth="1"/>
    <col min="11011" max="11011" width="9.7109375" style="106" customWidth="1"/>
    <col min="11012" max="11012" width="12" style="106" customWidth="1"/>
    <col min="11013" max="11013" width="10.7109375" style="106" customWidth="1"/>
    <col min="11014" max="11014" width="9" style="106" customWidth="1"/>
    <col min="11015" max="11015" width="10.7109375" style="106" customWidth="1"/>
    <col min="11016" max="11016" width="10.28515625" style="106" customWidth="1"/>
    <col min="11017" max="11017" width="10.42578125" style="106" customWidth="1"/>
    <col min="11018" max="11018" width="9.140625" style="106"/>
    <col min="11019" max="11019" width="10.5703125" style="106" customWidth="1"/>
    <col min="11020" max="11020" width="10.42578125" style="106" customWidth="1"/>
    <col min="11021" max="11264" width="9.140625" style="106"/>
    <col min="11265" max="11265" width="20.140625" style="106" customWidth="1"/>
    <col min="11266" max="11266" width="10" style="106" customWidth="1"/>
    <col min="11267" max="11267" width="9.7109375" style="106" customWidth="1"/>
    <col min="11268" max="11268" width="12" style="106" customWidth="1"/>
    <col min="11269" max="11269" width="10.7109375" style="106" customWidth="1"/>
    <col min="11270" max="11270" width="9" style="106" customWidth="1"/>
    <col min="11271" max="11271" width="10.7109375" style="106" customWidth="1"/>
    <col min="11272" max="11272" width="10.28515625" style="106" customWidth="1"/>
    <col min="11273" max="11273" width="10.42578125" style="106" customWidth="1"/>
    <col min="11274" max="11274" width="9.140625" style="106"/>
    <col min="11275" max="11275" width="10.5703125" style="106" customWidth="1"/>
    <col min="11276" max="11276" width="10.42578125" style="106" customWidth="1"/>
    <col min="11277" max="11520" width="9.140625" style="106"/>
    <col min="11521" max="11521" width="20.140625" style="106" customWidth="1"/>
    <col min="11522" max="11522" width="10" style="106" customWidth="1"/>
    <col min="11523" max="11523" width="9.7109375" style="106" customWidth="1"/>
    <col min="11524" max="11524" width="12" style="106" customWidth="1"/>
    <col min="11525" max="11525" width="10.7109375" style="106" customWidth="1"/>
    <col min="11526" max="11526" width="9" style="106" customWidth="1"/>
    <col min="11527" max="11527" width="10.7109375" style="106" customWidth="1"/>
    <col min="11528" max="11528" width="10.28515625" style="106" customWidth="1"/>
    <col min="11529" max="11529" width="10.42578125" style="106" customWidth="1"/>
    <col min="11530" max="11530" width="9.140625" style="106"/>
    <col min="11531" max="11531" width="10.5703125" style="106" customWidth="1"/>
    <col min="11532" max="11532" width="10.42578125" style="106" customWidth="1"/>
    <col min="11533" max="11776" width="9.140625" style="106"/>
    <col min="11777" max="11777" width="20.140625" style="106" customWidth="1"/>
    <col min="11778" max="11778" width="10" style="106" customWidth="1"/>
    <col min="11779" max="11779" width="9.7109375" style="106" customWidth="1"/>
    <col min="11780" max="11780" width="12" style="106" customWidth="1"/>
    <col min="11781" max="11781" width="10.7109375" style="106" customWidth="1"/>
    <col min="11782" max="11782" width="9" style="106" customWidth="1"/>
    <col min="11783" max="11783" width="10.7109375" style="106" customWidth="1"/>
    <col min="11784" max="11784" width="10.28515625" style="106" customWidth="1"/>
    <col min="11785" max="11785" width="10.42578125" style="106" customWidth="1"/>
    <col min="11786" max="11786" width="9.140625" style="106"/>
    <col min="11787" max="11787" width="10.5703125" style="106" customWidth="1"/>
    <col min="11788" max="11788" width="10.42578125" style="106" customWidth="1"/>
    <col min="11789" max="12032" width="9.140625" style="106"/>
    <col min="12033" max="12033" width="20.140625" style="106" customWidth="1"/>
    <col min="12034" max="12034" width="10" style="106" customWidth="1"/>
    <col min="12035" max="12035" width="9.7109375" style="106" customWidth="1"/>
    <col min="12036" max="12036" width="12" style="106" customWidth="1"/>
    <col min="12037" max="12037" width="10.7109375" style="106" customWidth="1"/>
    <col min="12038" max="12038" width="9" style="106" customWidth="1"/>
    <col min="12039" max="12039" width="10.7109375" style="106" customWidth="1"/>
    <col min="12040" max="12040" width="10.28515625" style="106" customWidth="1"/>
    <col min="12041" max="12041" width="10.42578125" style="106" customWidth="1"/>
    <col min="12042" max="12042" width="9.140625" style="106"/>
    <col min="12043" max="12043" width="10.5703125" style="106" customWidth="1"/>
    <col min="12044" max="12044" width="10.42578125" style="106" customWidth="1"/>
    <col min="12045" max="12288" width="9.140625" style="106"/>
    <col min="12289" max="12289" width="20.140625" style="106" customWidth="1"/>
    <col min="12290" max="12290" width="10" style="106" customWidth="1"/>
    <col min="12291" max="12291" width="9.7109375" style="106" customWidth="1"/>
    <col min="12292" max="12292" width="12" style="106" customWidth="1"/>
    <col min="12293" max="12293" width="10.7109375" style="106" customWidth="1"/>
    <col min="12294" max="12294" width="9" style="106" customWidth="1"/>
    <col min="12295" max="12295" width="10.7109375" style="106" customWidth="1"/>
    <col min="12296" max="12296" width="10.28515625" style="106" customWidth="1"/>
    <col min="12297" max="12297" width="10.42578125" style="106" customWidth="1"/>
    <col min="12298" max="12298" width="9.140625" style="106"/>
    <col min="12299" max="12299" width="10.5703125" style="106" customWidth="1"/>
    <col min="12300" max="12300" width="10.42578125" style="106" customWidth="1"/>
    <col min="12301" max="12544" width="9.140625" style="106"/>
    <col min="12545" max="12545" width="20.140625" style="106" customWidth="1"/>
    <col min="12546" max="12546" width="10" style="106" customWidth="1"/>
    <col min="12547" max="12547" width="9.7109375" style="106" customWidth="1"/>
    <col min="12548" max="12548" width="12" style="106" customWidth="1"/>
    <col min="12549" max="12549" width="10.7109375" style="106" customWidth="1"/>
    <col min="12550" max="12550" width="9" style="106" customWidth="1"/>
    <col min="12551" max="12551" width="10.7109375" style="106" customWidth="1"/>
    <col min="12552" max="12552" width="10.28515625" style="106" customWidth="1"/>
    <col min="12553" max="12553" width="10.42578125" style="106" customWidth="1"/>
    <col min="12554" max="12554" width="9.140625" style="106"/>
    <col min="12555" max="12555" width="10.5703125" style="106" customWidth="1"/>
    <col min="12556" max="12556" width="10.42578125" style="106" customWidth="1"/>
    <col min="12557" max="12800" width="9.140625" style="106"/>
    <col min="12801" max="12801" width="20.140625" style="106" customWidth="1"/>
    <col min="12802" max="12802" width="10" style="106" customWidth="1"/>
    <col min="12803" max="12803" width="9.7109375" style="106" customWidth="1"/>
    <col min="12804" max="12804" width="12" style="106" customWidth="1"/>
    <col min="12805" max="12805" width="10.7109375" style="106" customWidth="1"/>
    <col min="12806" max="12806" width="9" style="106" customWidth="1"/>
    <col min="12807" max="12807" width="10.7109375" style="106" customWidth="1"/>
    <col min="12808" max="12808" width="10.28515625" style="106" customWidth="1"/>
    <col min="12809" max="12809" width="10.42578125" style="106" customWidth="1"/>
    <col min="12810" max="12810" width="9.140625" style="106"/>
    <col min="12811" max="12811" width="10.5703125" style="106" customWidth="1"/>
    <col min="12812" max="12812" width="10.42578125" style="106" customWidth="1"/>
    <col min="12813" max="13056" width="9.140625" style="106"/>
    <col min="13057" max="13057" width="20.140625" style="106" customWidth="1"/>
    <col min="13058" max="13058" width="10" style="106" customWidth="1"/>
    <col min="13059" max="13059" width="9.7109375" style="106" customWidth="1"/>
    <col min="13060" max="13060" width="12" style="106" customWidth="1"/>
    <col min="13061" max="13061" width="10.7109375" style="106" customWidth="1"/>
    <col min="13062" max="13062" width="9" style="106" customWidth="1"/>
    <col min="13063" max="13063" width="10.7109375" style="106" customWidth="1"/>
    <col min="13064" max="13064" width="10.28515625" style="106" customWidth="1"/>
    <col min="13065" max="13065" width="10.42578125" style="106" customWidth="1"/>
    <col min="13066" max="13066" width="9.140625" style="106"/>
    <col min="13067" max="13067" width="10.5703125" style="106" customWidth="1"/>
    <col min="13068" max="13068" width="10.42578125" style="106" customWidth="1"/>
    <col min="13069" max="13312" width="9.140625" style="106"/>
    <col min="13313" max="13313" width="20.140625" style="106" customWidth="1"/>
    <col min="13314" max="13314" width="10" style="106" customWidth="1"/>
    <col min="13315" max="13315" width="9.7109375" style="106" customWidth="1"/>
    <col min="13316" max="13316" width="12" style="106" customWidth="1"/>
    <col min="13317" max="13317" width="10.7109375" style="106" customWidth="1"/>
    <col min="13318" max="13318" width="9" style="106" customWidth="1"/>
    <col min="13319" max="13319" width="10.7109375" style="106" customWidth="1"/>
    <col min="13320" max="13320" width="10.28515625" style="106" customWidth="1"/>
    <col min="13321" max="13321" width="10.42578125" style="106" customWidth="1"/>
    <col min="13322" max="13322" width="9.140625" style="106"/>
    <col min="13323" max="13323" width="10.5703125" style="106" customWidth="1"/>
    <col min="13324" max="13324" width="10.42578125" style="106" customWidth="1"/>
    <col min="13325" max="13568" width="9.140625" style="106"/>
    <col min="13569" max="13569" width="20.140625" style="106" customWidth="1"/>
    <col min="13570" max="13570" width="10" style="106" customWidth="1"/>
    <col min="13571" max="13571" width="9.7109375" style="106" customWidth="1"/>
    <col min="13572" max="13572" width="12" style="106" customWidth="1"/>
    <col min="13573" max="13573" width="10.7109375" style="106" customWidth="1"/>
    <col min="13574" max="13574" width="9" style="106" customWidth="1"/>
    <col min="13575" max="13575" width="10.7109375" style="106" customWidth="1"/>
    <col min="13576" max="13576" width="10.28515625" style="106" customWidth="1"/>
    <col min="13577" max="13577" width="10.42578125" style="106" customWidth="1"/>
    <col min="13578" max="13578" width="9.140625" style="106"/>
    <col min="13579" max="13579" width="10.5703125" style="106" customWidth="1"/>
    <col min="13580" max="13580" width="10.42578125" style="106" customWidth="1"/>
    <col min="13581" max="13824" width="9.140625" style="106"/>
    <col min="13825" max="13825" width="20.140625" style="106" customWidth="1"/>
    <col min="13826" max="13826" width="10" style="106" customWidth="1"/>
    <col min="13827" max="13827" width="9.7109375" style="106" customWidth="1"/>
    <col min="13828" max="13828" width="12" style="106" customWidth="1"/>
    <col min="13829" max="13829" width="10.7109375" style="106" customWidth="1"/>
    <col min="13830" max="13830" width="9" style="106" customWidth="1"/>
    <col min="13831" max="13831" width="10.7109375" style="106" customWidth="1"/>
    <col min="13832" max="13832" width="10.28515625" style="106" customWidth="1"/>
    <col min="13833" max="13833" width="10.42578125" style="106" customWidth="1"/>
    <col min="13834" max="13834" width="9.140625" style="106"/>
    <col min="13835" max="13835" width="10.5703125" style="106" customWidth="1"/>
    <col min="13836" max="13836" width="10.42578125" style="106" customWidth="1"/>
    <col min="13837" max="14080" width="9.140625" style="106"/>
    <col min="14081" max="14081" width="20.140625" style="106" customWidth="1"/>
    <col min="14082" max="14082" width="10" style="106" customWidth="1"/>
    <col min="14083" max="14083" width="9.7109375" style="106" customWidth="1"/>
    <col min="14084" max="14084" width="12" style="106" customWidth="1"/>
    <col min="14085" max="14085" width="10.7109375" style="106" customWidth="1"/>
    <col min="14086" max="14086" width="9" style="106" customWidth="1"/>
    <col min="14087" max="14087" width="10.7109375" style="106" customWidth="1"/>
    <col min="14088" max="14088" width="10.28515625" style="106" customWidth="1"/>
    <col min="14089" max="14089" width="10.42578125" style="106" customWidth="1"/>
    <col min="14090" max="14090" width="9.140625" style="106"/>
    <col min="14091" max="14091" width="10.5703125" style="106" customWidth="1"/>
    <col min="14092" max="14092" width="10.42578125" style="106" customWidth="1"/>
    <col min="14093" max="14336" width="9.140625" style="106"/>
    <col min="14337" max="14337" width="20.140625" style="106" customWidth="1"/>
    <col min="14338" max="14338" width="10" style="106" customWidth="1"/>
    <col min="14339" max="14339" width="9.7109375" style="106" customWidth="1"/>
    <col min="14340" max="14340" width="12" style="106" customWidth="1"/>
    <col min="14341" max="14341" width="10.7109375" style="106" customWidth="1"/>
    <col min="14342" max="14342" width="9" style="106" customWidth="1"/>
    <col min="14343" max="14343" width="10.7109375" style="106" customWidth="1"/>
    <col min="14344" max="14344" width="10.28515625" style="106" customWidth="1"/>
    <col min="14345" max="14345" width="10.42578125" style="106" customWidth="1"/>
    <col min="14346" max="14346" width="9.140625" style="106"/>
    <col min="14347" max="14347" width="10.5703125" style="106" customWidth="1"/>
    <col min="14348" max="14348" width="10.42578125" style="106" customWidth="1"/>
    <col min="14349" max="14592" width="9.140625" style="106"/>
    <col min="14593" max="14593" width="20.140625" style="106" customWidth="1"/>
    <col min="14594" max="14594" width="10" style="106" customWidth="1"/>
    <col min="14595" max="14595" width="9.7109375" style="106" customWidth="1"/>
    <col min="14596" max="14596" width="12" style="106" customWidth="1"/>
    <col min="14597" max="14597" width="10.7109375" style="106" customWidth="1"/>
    <col min="14598" max="14598" width="9" style="106" customWidth="1"/>
    <col min="14599" max="14599" width="10.7109375" style="106" customWidth="1"/>
    <col min="14600" max="14600" width="10.28515625" style="106" customWidth="1"/>
    <col min="14601" max="14601" width="10.42578125" style="106" customWidth="1"/>
    <col min="14602" max="14602" width="9.140625" style="106"/>
    <col min="14603" max="14603" width="10.5703125" style="106" customWidth="1"/>
    <col min="14604" max="14604" width="10.42578125" style="106" customWidth="1"/>
    <col min="14605" max="14848" width="9.140625" style="106"/>
    <col min="14849" max="14849" width="20.140625" style="106" customWidth="1"/>
    <col min="14850" max="14850" width="10" style="106" customWidth="1"/>
    <col min="14851" max="14851" width="9.7109375" style="106" customWidth="1"/>
    <col min="14852" max="14852" width="12" style="106" customWidth="1"/>
    <col min="14853" max="14853" width="10.7109375" style="106" customWidth="1"/>
    <col min="14854" max="14854" width="9" style="106" customWidth="1"/>
    <col min="14855" max="14855" width="10.7109375" style="106" customWidth="1"/>
    <col min="14856" max="14856" width="10.28515625" style="106" customWidth="1"/>
    <col min="14857" max="14857" width="10.42578125" style="106" customWidth="1"/>
    <col min="14858" max="14858" width="9.140625" style="106"/>
    <col min="14859" max="14859" width="10.5703125" style="106" customWidth="1"/>
    <col min="14860" max="14860" width="10.42578125" style="106" customWidth="1"/>
    <col min="14861" max="15104" width="9.140625" style="106"/>
    <col min="15105" max="15105" width="20.140625" style="106" customWidth="1"/>
    <col min="15106" max="15106" width="10" style="106" customWidth="1"/>
    <col min="15107" max="15107" width="9.7109375" style="106" customWidth="1"/>
    <col min="15108" max="15108" width="12" style="106" customWidth="1"/>
    <col min="15109" max="15109" width="10.7109375" style="106" customWidth="1"/>
    <col min="15110" max="15110" width="9" style="106" customWidth="1"/>
    <col min="15111" max="15111" width="10.7109375" style="106" customWidth="1"/>
    <col min="15112" max="15112" width="10.28515625" style="106" customWidth="1"/>
    <col min="15113" max="15113" width="10.42578125" style="106" customWidth="1"/>
    <col min="15114" max="15114" width="9.140625" style="106"/>
    <col min="15115" max="15115" width="10.5703125" style="106" customWidth="1"/>
    <col min="15116" max="15116" width="10.42578125" style="106" customWidth="1"/>
    <col min="15117" max="15360" width="9.140625" style="106"/>
    <col min="15361" max="15361" width="20.140625" style="106" customWidth="1"/>
    <col min="15362" max="15362" width="10" style="106" customWidth="1"/>
    <col min="15363" max="15363" width="9.7109375" style="106" customWidth="1"/>
    <col min="15364" max="15364" width="12" style="106" customWidth="1"/>
    <col min="15365" max="15365" width="10.7109375" style="106" customWidth="1"/>
    <col min="15366" max="15366" width="9" style="106" customWidth="1"/>
    <col min="15367" max="15367" width="10.7109375" style="106" customWidth="1"/>
    <col min="15368" max="15368" width="10.28515625" style="106" customWidth="1"/>
    <col min="15369" max="15369" width="10.42578125" style="106" customWidth="1"/>
    <col min="15370" max="15370" width="9.140625" style="106"/>
    <col min="15371" max="15371" width="10.5703125" style="106" customWidth="1"/>
    <col min="15372" max="15372" width="10.42578125" style="106" customWidth="1"/>
    <col min="15373" max="15616" width="9.140625" style="106"/>
    <col min="15617" max="15617" width="20.140625" style="106" customWidth="1"/>
    <col min="15618" max="15618" width="10" style="106" customWidth="1"/>
    <col min="15619" max="15619" width="9.7109375" style="106" customWidth="1"/>
    <col min="15620" max="15620" width="12" style="106" customWidth="1"/>
    <col min="15621" max="15621" width="10.7109375" style="106" customWidth="1"/>
    <col min="15622" max="15622" width="9" style="106" customWidth="1"/>
    <col min="15623" max="15623" width="10.7109375" style="106" customWidth="1"/>
    <col min="15624" max="15624" width="10.28515625" style="106" customWidth="1"/>
    <col min="15625" max="15625" width="10.42578125" style="106" customWidth="1"/>
    <col min="15626" max="15626" width="9.140625" style="106"/>
    <col min="15627" max="15627" width="10.5703125" style="106" customWidth="1"/>
    <col min="15628" max="15628" width="10.42578125" style="106" customWidth="1"/>
    <col min="15629" max="15872" width="9.140625" style="106"/>
    <col min="15873" max="15873" width="20.140625" style="106" customWidth="1"/>
    <col min="15874" max="15874" width="10" style="106" customWidth="1"/>
    <col min="15875" max="15875" width="9.7109375" style="106" customWidth="1"/>
    <col min="15876" max="15876" width="12" style="106" customWidth="1"/>
    <col min="15877" max="15877" width="10.7109375" style="106" customWidth="1"/>
    <col min="15878" max="15878" width="9" style="106" customWidth="1"/>
    <col min="15879" max="15879" width="10.7109375" style="106" customWidth="1"/>
    <col min="15880" max="15880" width="10.28515625" style="106" customWidth="1"/>
    <col min="15881" max="15881" width="10.42578125" style="106" customWidth="1"/>
    <col min="15882" max="15882" width="9.140625" style="106"/>
    <col min="15883" max="15883" width="10.5703125" style="106" customWidth="1"/>
    <col min="15884" max="15884" width="10.42578125" style="106" customWidth="1"/>
    <col min="15885" max="16128" width="9.140625" style="106"/>
    <col min="16129" max="16129" width="20.140625" style="106" customWidth="1"/>
    <col min="16130" max="16130" width="10" style="106" customWidth="1"/>
    <col min="16131" max="16131" width="9.7109375" style="106" customWidth="1"/>
    <col min="16132" max="16132" width="12" style="106" customWidth="1"/>
    <col min="16133" max="16133" width="10.7109375" style="106" customWidth="1"/>
    <col min="16134" max="16134" width="9" style="106" customWidth="1"/>
    <col min="16135" max="16135" width="10.7109375" style="106" customWidth="1"/>
    <col min="16136" max="16136" width="10.28515625" style="106" customWidth="1"/>
    <col min="16137" max="16137" width="10.42578125" style="106" customWidth="1"/>
    <col min="16138" max="16138" width="9.140625" style="106"/>
    <col min="16139" max="16139" width="10.5703125" style="106" customWidth="1"/>
    <col min="16140" max="16140" width="10.42578125" style="106" customWidth="1"/>
    <col min="16141" max="16384" width="9.140625" style="106"/>
  </cols>
  <sheetData>
    <row r="1" spans="1:12" ht="19.5">
      <c r="A1" s="707" t="s">
        <v>399</v>
      </c>
      <c r="B1" s="707"/>
      <c r="C1" s="708"/>
      <c r="D1" s="708"/>
      <c r="E1" s="801" t="s">
        <v>510</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55" t="s">
        <v>10</v>
      </c>
      <c r="I4" s="1456"/>
      <c r="J4" s="951" t="s">
        <v>11</v>
      </c>
      <c r="K4" s="922" t="s">
        <v>12</v>
      </c>
      <c r="L4" s="923"/>
    </row>
    <row r="5" spans="1:12" ht="15.75">
      <c r="A5" s="29" t="s">
        <v>13</v>
      </c>
      <c r="B5" s="30" t="s">
        <v>14</v>
      </c>
      <c r="C5" s="924" t="s">
        <v>40</v>
      </c>
      <c r="D5" s="924"/>
      <c r="E5" s="925" t="s">
        <v>41</v>
      </c>
      <c r="F5" s="926"/>
      <c r="G5" s="952"/>
      <c r="H5" s="1453" t="s">
        <v>15</v>
      </c>
      <c r="I5" s="1454"/>
      <c r="J5" s="953" t="s">
        <v>16</v>
      </c>
      <c r="K5" s="927" t="s">
        <v>17</v>
      </c>
      <c r="L5" s="928"/>
    </row>
    <row r="6" spans="1:12" ht="26.25" thickBot="1">
      <c r="A6" s="31" t="s">
        <v>18</v>
      </c>
      <c r="B6" s="32" t="s">
        <v>19</v>
      </c>
      <c r="C6" s="851" t="s">
        <v>509</v>
      </c>
      <c r="D6" s="851" t="s">
        <v>505</v>
      </c>
      <c r="E6" s="918" t="s">
        <v>509</v>
      </c>
      <c r="F6" s="1138" t="s">
        <v>505</v>
      </c>
      <c r="G6" s="950" t="s">
        <v>20</v>
      </c>
      <c r="H6" s="66" t="s">
        <v>509</v>
      </c>
      <c r="I6" s="862" t="s">
        <v>20</v>
      </c>
      <c r="J6" s="954" t="s">
        <v>20</v>
      </c>
      <c r="K6" s="919" t="s">
        <v>509</v>
      </c>
      <c r="L6" s="955" t="s">
        <v>21</v>
      </c>
    </row>
    <row r="7" spans="1:12" ht="15" thickBot="1">
      <c r="A7" s="33" t="s">
        <v>22</v>
      </c>
      <c r="B7" s="34" t="s">
        <v>23</v>
      </c>
      <c r="C7" s="67">
        <v>14303.55937948795</v>
      </c>
      <c r="D7" s="67">
        <v>14232.773721900938</v>
      </c>
      <c r="E7" s="68">
        <v>14589.630567077709</v>
      </c>
      <c r="F7" s="1139">
        <v>14517.429196338957</v>
      </c>
      <c r="G7" s="956">
        <v>0.49734267522351844</v>
      </c>
      <c r="H7" s="69">
        <v>323.79539602987421</v>
      </c>
      <c r="I7" s="69">
        <v>-0.35888494095762757</v>
      </c>
      <c r="J7" s="70">
        <v>6.2046652403068414</v>
      </c>
      <c r="K7" s="69">
        <v>100</v>
      </c>
      <c r="L7" s="957" t="s">
        <v>23</v>
      </c>
    </row>
    <row r="8" spans="1:12" ht="15" thickBot="1">
      <c r="A8" s="35"/>
      <c r="B8" s="36"/>
      <c r="C8" s="71"/>
      <c r="D8" s="71"/>
      <c r="E8" s="71"/>
      <c r="F8" s="71"/>
      <c r="G8" s="958"/>
      <c r="H8" s="70"/>
      <c r="I8" s="70"/>
      <c r="J8" s="70"/>
      <c r="K8" s="70"/>
      <c r="L8" s="959"/>
    </row>
    <row r="9" spans="1:12" ht="15">
      <c r="A9" s="37" t="s">
        <v>107</v>
      </c>
      <c r="B9" s="38" t="s">
        <v>23</v>
      </c>
      <c r="C9" s="72">
        <v>14216.060514013516</v>
      </c>
      <c r="D9" s="72">
        <v>13424.719760235701</v>
      </c>
      <c r="E9" s="73">
        <v>14500.381724293786</v>
      </c>
      <c r="F9" s="73">
        <v>13693.214155440415</v>
      </c>
      <c r="G9" s="960">
        <v>5.8946538021730781</v>
      </c>
      <c r="H9" s="74">
        <v>260.26176470588234</v>
      </c>
      <c r="I9" s="74">
        <v>14.628996321052906</v>
      </c>
      <c r="J9" s="74">
        <v>100</v>
      </c>
      <c r="K9" s="74">
        <v>0.16705974842767296</v>
      </c>
      <c r="L9" s="961">
        <v>7.8347125143218538E-2</v>
      </c>
    </row>
    <row r="10" spans="1:12" ht="15">
      <c r="A10" s="46" t="s">
        <v>108</v>
      </c>
      <c r="B10" s="75" t="s">
        <v>23</v>
      </c>
      <c r="C10" s="76">
        <v>15125.038337824088</v>
      </c>
      <c r="D10" s="76">
        <v>15041.659097728081</v>
      </c>
      <c r="E10" s="77">
        <v>15427.53910458057</v>
      </c>
      <c r="F10" s="77">
        <v>15342.492279682643</v>
      </c>
      <c r="G10" s="962">
        <v>0.55432209674663124</v>
      </c>
      <c r="H10" s="78">
        <v>351.85483908994468</v>
      </c>
      <c r="I10" s="78">
        <v>-0.4280941892497182</v>
      </c>
      <c r="J10" s="78">
        <v>4.3547791856316884</v>
      </c>
      <c r="K10" s="78">
        <v>41.681407232704402</v>
      </c>
      <c r="L10" s="963">
        <v>-0.73888186607971562</v>
      </c>
    </row>
    <row r="11" spans="1:12" ht="15">
      <c r="A11" s="39" t="s">
        <v>109</v>
      </c>
      <c r="B11" s="40" t="s">
        <v>23</v>
      </c>
      <c r="C11" s="79">
        <v>15060.306800878932</v>
      </c>
      <c r="D11" s="79">
        <v>15065.831987276677</v>
      </c>
      <c r="E11" s="80">
        <v>15361.512936896512</v>
      </c>
      <c r="F11" s="80">
        <v>15367.14862702221</v>
      </c>
      <c r="G11" s="964">
        <v>-3.6673622820232107E-2</v>
      </c>
      <c r="H11" s="81">
        <v>388.03315363881404</v>
      </c>
      <c r="I11" s="81">
        <v>0.69689773637824337</v>
      </c>
      <c r="J11" s="81">
        <v>2.7131782945736433</v>
      </c>
      <c r="K11" s="81">
        <v>9.1145833333333321</v>
      </c>
      <c r="L11" s="965">
        <v>-0.30982829323870753</v>
      </c>
    </row>
    <row r="12" spans="1:12" ht="15">
      <c r="A12" s="39" t="s">
        <v>110</v>
      </c>
      <c r="B12" s="40" t="s">
        <v>23</v>
      </c>
      <c r="C12" s="79" t="s">
        <v>99</v>
      </c>
      <c r="D12" s="79" t="s">
        <v>99</v>
      </c>
      <c r="E12" s="80" t="s">
        <v>99</v>
      </c>
      <c r="F12" s="80" t="s">
        <v>99</v>
      </c>
      <c r="G12" s="964" t="s">
        <v>99</v>
      </c>
      <c r="H12" s="81" t="s">
        <v>99</v>
      </c>
      <c r="I12" s="81" t="s">
        <v>99</v>
      </c>
      <c r="J12" s="81" t="s">
        <v>99</v>
      </c>
      <c r="K12" s="81" t="s">
        <v>99</v>
      </c>
      <c r="L12" s="965" t="s">
        <v>99</v>
      </c>
    </row>
    <row r="13" spans="1:12" ht="15">
      <c r="A13" s="39" t="s">
        <v>97</v>
      </c>
      <c r="B13" s="40" t="s">
        <v>23</v>
      </c>
      <c r="C13" s="79">
        <v>12182.655620609892</v>
      </c>
      <c r="D13" s="79">
        <v>12081.040170207049</v>
      </c>
      <c r="E13" s="80">
        <v>12426.30873302209</v>
      </c>
      <c r="F13" s="80">
        <v>12322.66097361119</v>
      </c>
      <c r="G13" s="964">
        <v>0.84111507760264093</v>
      </c>
      <c r="H13" s="81">
        <v>282.70333778371162</v>
      </c>
      <c r="I13" s="81">
        <v>-0.53666123588707104</v>
      </c>
      <c r="J13" s="81">
        <v>4.9439551641313049</v>
      </c>
      <c r="K13" s="81">
        <v>25.761595911949687</v>
      </c>
      <c r="L13" s="965">
        <v>-0.30947855446997607</v>
      </c>
    </row>
    <row r="14" spans="1:12" ht="15.75" thickBot="1">
      <c r="A14" s="41" t="s">
        <v>111</v>
      </c>
      <c r="B14" s="42" t="s">
        <v>23</v>
      </c>
      <c r="C14" s="82">
        <v>14409.571628581718</v>
      </c>
      <c r="D14" s="82">
        <v>14358.356272709258</v>
      </c>
      <c r="E14" s="83">
        <v>14697.763061153353</v>
      </c>
      <c r="F14" s="83">
        <v>14645.523398163443</v>
      </c>
      <c r="G14" s="966">
        <v>0.35669372524071924</v>
      </c>
      <c r="H14" s="84">
        <v>294.32875237492078</v>
      </c>
      <c r="I14" s="84">
        <v>0.46037273634737608</v>
      </c>
      <c r="J14" s="84">
        <v>12.384341637010676</v>
      </c>
      <c r="K14" s="84">
        <v>23.275353773584907</v>
      </c>
      <c r="L14" s="967">
        <v>1.2798415886451799</v>
      </c>
    </row>
    <row r="15" spans="1:12" ht="15" thickBot="1">
      <c r="A15" s="35"/>
      <c r="B15" s="43"/>
      <c r="C15" s="71"/>
      <c r="D15" s="71"/>
      <c r="E15" s="71"/>
      <c r="F15" s="71"/>
      <c r="G15" s="958"/>
      <c r="H15" s="70"/>
      <c r="I15" s="70"/>
      <c r="J15" s="70"/>
      <c r="K15" s="70"/>
      <c r="L15" s="959"/>
    </row>
    <row r="16" spans="1:12" ht="14.25">
      <c r="A16" s="44" t="s">
        <v>112</v>
      </c>
      <c r="B16" s="45" t="s">
        <v>25</v>
      </c>
      <c r="C16" s="85" t="s">
        <v>228</v>
      </c>
      <c r="D16" s="85" t="s">
        <v>228</v>
      </c>
      <c r="E16" s="86" t="s">
        <v>228</v>
      </c>
      <c r="F16" s="86" t="s">
        <v>228</v>
      </c>
      <c r="G16" s="968" t="s">
        <v>99</v>
      </c>
      <c r="H16" s="87" t="s">
        <v>228</v>
      </c>
      <c r="I16" s="87" t="s">
        <v>99</v>
      </c>
      <c r="J16" s="88" t="s">
        <v>99</v>
      </c>
      <c r="K16" s="88">
        <v>4.913522012578617E-3</v>
      </c>
      <c r="L16" s="969" t="s">
        <v>99</v>
      </c>
    </row>
    <row r="17" spans="1:12" ht="15">
      <c r="A17" s="46" t="s">
        <v>112</v>
      </c>
      <c r="B17" s="47" t="s">
        <v>26</v>
      </c>
      <c r="C17" s="79" t="s">
        <v>99</v>
      </c>
      <c r="D17" s="79" t="s">
        <v>99</v>
      </c>
      <c r="E17" s="80" t="s">
        <v>99</v>
      </c>
      <c r="F17" s="80" t="s">
        <v>99</v>
      </c>
      <c r="G17" s="964" t="s">
        <v>99</v>
      </c>
      <c r="H17" s="81" t="s">
        <v>99</v>
      </c>
      <c r="I17" s="81" t="s">
        <v>99</v>
      </c>
      <c r="J17" s="89" t="s">
        <v>99</v>
      </c>
      <c r="K17" s="89" t="s">
        <v>99</v>
      </c>
      <c r="L17" s="970" t="s">
        <v>99</v>
      </c>
    </row>
    <row r="18" spans="1:12" ht="15">
      <c r="A18" s="46" t="s">
        <v>112</v>
      </c>
      <c r="B18" s="47" t="s">
        <v>27</v>
      </c>
      <c r="C18" s="79" t="s">
        <v>228</v>
      </c>
      <c r="D18" s="79" t="s">
        <v>228</v>
      </c>
      <c r="E18" s="80" t="s">
        <v>228</v>
      </c>
      <c r="F18" s="80" t="s">
        <v>228</v>
      </c>
      <c r="G18" s="964" t="s">
        <v>99</v>
      </c>
      <c r="H18" s="81" t="s">
        <v>228</v>
      </c>
      <c r="I18" s="81" t="s">
        <v>99</v>
      </c>
      <c r="J18" s="89" t="s">
        <v>99</v>
      </c>
      <c r="K18" s="89">
        <v>4.913522012578617E-3</v>
      </c>
      <c r="L18" s="970" t="s">
        <v>99</v>
      </c>
    </row>
    <row r="19" spans="1:12" ht="14.25">
      <c r="A19" s="44" t="s">
        <v>112</v>
      </c>
      <c r="B19" s="48" t="s">
        <v>28</v>
      </c>
      <c r="C19" s="90" t="s">
        <v>228</v>
      </c>
      <c r="D19" s="90" t="s">
        <v>228</v>
      </c>
      <c r="E19" s="91" t="s">
        <v>228</v>
      </c>
      <c r="F19" s="91" t="s">
        <v>228</v>
      </c>
      <c r="G19" s="971" t="s">
        <v>99</v>
      </c>
      <c r="H19" s="92" t="s">
        <v>228</v>
      </c>
      <c r="I19" s="92" t="s">
        <v>99</v>
      </c>
      <c r="J19" s="93" t="s">
        <v>99</v>
      </c>
      <c r="K19" s="93">
        <v>9.827044025157234E-3</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9.827044025157234E-3</v>
      </c>
      <c r="L20" s="970" t="s">
        <v>99</v>
      </c>
    </row>
    <row r="21" spans="1:12" ht="15">
      <c r="A21" s="46" t="s">
        <v>112</v>
      </c>
      <c r="B21" s="47" t="s">
        <v>30</v>
      </c>
      <c r="C21" s="79" t="s">
        <v>99</v>
      </c>
      <c r="D21" s="79" t="s">
        <v>99</v>
      </c>
      <c r="E21" s="80" t="s">
        <v>99</v>
      </c>
      <c r="F21" s="80" t="s">
        <v>99</v>
      </c>
      <c r="G21" s="964" t="s">
        <v>99</v>
      </c>
      <c r="H21" s="81" t="s">
        <v>99</v>
      </c>
      <c r="I21" s="81" t="s">
        <v>99</v>
      </c>
      <c r="J21" s="89" t="s">
        <v>99</v>
      </c>
      <c r="K21" s="89" t="s">
        <v>99</v>
      </c>
      <c r="L21" s="970" t="s">
        <v>99</v>
      </c>
    </row>
    <row r="22" spans="1:12" ht="14.25">
      <c r="A22" s="44" t="s">
        <v>112</v>
      </c>
      <c r="B22" s="48" t="s">
        <v>31</v>
      </c>
      <c r="C22" s="90">
        <v>14014.326120713102</v>
      </c>
      <c r="D22" s="90">
        <v>13135.605062388591</v>
      </c>
      <c r="E22" s="91">
        <v>14294.612643127364</v>
      </c>
      <c r="F22" s="91">
        <v>13398.317163636364</v>
      </c>
      <c r="G22" s="971">
        <v>6.689612348658132</v>
      </c>
      <c r="H22" s="92">
        <v>255.77096774193546</v>
      </c>
      <c r="I22" s="92">
        <v>16.266577251016191</v>
      </c>
      <c r="J22" s="93">
        <v>106.66666666666667</v>
      </c>
      <c r="K22" s="93">
        <v>0.15231918238993711</v>
      </c>
      <c r="L22" s="972">
        <v>7.4043338315418497E-2</v>
      </c>
    </row>
    <row r="23" spans="1:12" ht="15">
      <c r="A23" s="46" t="s">
        <v>112</v>
      </c>
      <c r="B23" s="47" t="s">
        <v>32</v>
      </c>
      <c r="C23" s="79">
        <v>14004.707843137254</v>
      </c>
      <c r="D23" s="79">
        <v>12943.658823529411</v>
      </c>
      <c r="E23" s="80">
        <v>14284.802</v>
      </c>
      <c r="F23" s="80">
        <v>13202.531999999999</v>
      </c>
      <c r="G23" s="964">
        <v>8.1974427329545616</v>
      </c>
      <c r="H23" s="81">
        <v>254.6</v>
      </c>
      <c r="I23" s="81">
        <v>18.034306907742238</v>
      </c>
      <c r="J23" s="89">
        <v>100</v>
      </c>
      <c r="K23" s="89">
        <v>0.13757861635220126</v>
      </c>
      <c r="L23" s="970">
        <v>6.4521161882650557E-2</v>
      </c>
    </row>
    <row r="24" spans="1:12" ht="15.75" thickBot="1">
      <c r="A24" s="49" t="s">
        <v>112</v>
      </c>
      <c r="B24" s="50" t="s">
        <v>33</v>
      </c>
      <c r="C24" s="94" t="s">
        <v>228</v>
      </c>
      <c r="D24" s="94" t="s">
        <v>228</v>
      </c>
      <c r="E24" s="95" t="s">
        <v>228</v>
      </c>
      <c r="F24" s="95" t="s">
        <v>228</v>
      </c>
      <c r="G24" s="973" t="s">
        <v>99</v>
      </c>
      <c r="H24" s="89" t="s">
        <v>228</v>
      </c>
      <c r="I24" s="89" t="s">
        <v>99</v>
      </c>
      <c r="J24" s="89" t="s">
        <v>99</v>
      </c>
      <c r="K24" s="89">
        <v>1.4740566037735849E-2</v>
      </c>
      <c r="L24" s="970" t="s">
        <v>99</v>
      </c>
    </row>
    <row r="25" spans="1:12" ht="15" thickBot="1">
      <c r="A25" s="35"/>
      <c r="B25" s="43"/>
      <c r="C25" s="71"/>
      <c r="D25" s="71"/>
      <c r="E25" s="71"/>
      <c r="F25" s="71"/>
      <c r="G25" s="958"/>
      <c r="H25" s="70"/>
      <c r="I25" s="70"/>
      <c r="J25" s="70"/>
      <c r="K25" s="70"/>
      <c r="L25" s="959"/>
    </row>
    <row r="26" spans="1:12" ht="14.25">
      <c r="A26" s="44" t="s">
        <v>113</v>
      </c>
      <c r="B26" s="45" t="s">
        <v>25</v>
      </c>
      <c r="C26" s="85">
        <v>15429.852276428681</v>
      </c>
      <c r="D26" s="85">
        <v>15264.593682610859</v>
      </c>
      <c r="E26" s="86">
        <v>15738.449321957254</v>
      </c>
      <c r="F26" s="86">
        <v>15569.885556263076</v>
      </c>
      <c r="G26" s="968">
        <v>1.0826268766399014</v>
      </c>
      <c r="H26" s="87">
        <v>415.5950354609929</v>
      </c>
      <c r="I26" s="87">
        <v>-1.5131502393762299</v>
      </c>
      <c r="J26" s="88">
        <v>8.2533589251439547</v>
      </c>
      <c r="K26" s="88">
        <v>2.7712264150943398</v>
      </c>
      <c r="L26" s="969">
        <v>5.2445430906060242E-2</v>
      </c>
    </row>
    <row r="27" spans="1:12" ht="15">
      <c r="A27" s="46" t="s">
        <v>113</v>
      </c>
      <c r="B27" s="47" t="s">
        <v>26</v>
      </c>
      <c r="C27" s="79">
        <v>15420.944117647057</v>
      </c>
      <c r="D27" s="79">
        <v>15244.303921568628</v>
      </c>
      <c r="E27" s="80">
        <v>15729.362999999999</v>
      </c>
      <c r="F27" s="80">
        <v>15549.19</v>
      </c>
      <c r="G27" s="964">
        <v>1.1587291685290286</v>
      </c>
      <c r="H27" s="81">
        <v>407.7</v>
      </c>
      <c r="I27" s="81">
        <v>-0.85116731517509736</v>
      </c>
      <c r="J27" s="89">
        <v>8.7412587412587417</v>
      </c>
      <c r="K27" s="89">
        <v>1.5281053459119498</v>
      </c>
      <c r="L27" s="970">
        <v>3.5645918891128447E-2</v>
      </c>
    </row>
    <row r="28" spans="1:12" ht="15">
      <c r="A28" s="46" t="s">
        <v>113</v>
      </c>
      <c r="B28" s="47" t="s">
        <v>27</v>
      </c>
      <c r="C28" s="79">
        <v>15440.349019607844</v>
      </c>
      <c r="D28" s="79">
        <v>15287.931372549019</v>
      </c>
      <c r="E28" s="80">
        <v>15749.156000000001</v>
      </c>
      <c r="F28" s="80">
        <v>15593.69</v>
      </c>
      <c r="G28" s="964">
        <v>0.9969801887814902</v>
      </c>
      <c r="H28" s="81">
        <v>425.3</v>
      </c>
      <c r="I28" s="81">
        <v>-2.2523557802803977</v>
      </c>
      <c r="J28" s="89">
        <v>7.6595744680851059</v>
      </c>
      <c r="K28" s="89">
        <v>1.24312106918239</v>
      </c>
      <c r="L28" s="970">
        <v>1.6799512014931794E-2</v>
      </c>
    </row>
    <row r="29" spans="1:12" ht="14.25">
      <c r="A29" s="44" t="s">
        <v>113</v>
      </c>
      <c r="B29" s="48" t="s">
        <v>28</v>
      </c>
      <c r="C29" s="90">
        <v>15360.32497831265</v>
      </c>
      <c r="D29" s="90">
        <v>15279.136277144957</v>
      </c>
      <c r="E29" s="91">
        <v>15667.531477878903</v>
      </c>
      <c r="F29" s="91">
        <v>15584.719002687856</v>
      </c>
      <c r="G29" s="971">
        <v>0.53136970372558412</v>
      </c>
      <c r="H29" s="92">
        <v>378.40212765957449</v>
      </c>
      <c r="I29" s="92">
        <v>-0.10492987119808476</v>
      </c>
      <c r="J29" s="93">
        <v>-0.13280212483399734</v>
      </c>
      <c r="K29" s="93">
        <v>11.084905660377359</v>
      </c>
      <c r="L29" s="972">
        <v>-0.70343645724514303</v>
      </c>
    </row>
    <row r="30" spans="1:12" ht="15">
      <c r="A30" s="46" t="s">
        <v>113</v>
      </c>
      <c r="B30" s="47" t="s">
        <v>29</v>
      </c>
      <c r="C30" s="79">
        <v>15265.425490196079</v>
      </c>
      <c r="D30" s="79">
        <v>15277.026470588235</v>
      </c>
      <c r="E30" s="80">
        <v>15570.734</v>
      </c>
      <c r="F30" s="80">
        <v>15582.566999999999</v>
      </c>
      <c r="G30" s="964">
        <v>-7.5937424174070428E-2</v>
      </c>
      <c r="H30" s="81">
        <v>363.3</v>
      </c>
      <c r="I30" s="81">
        <v>-1.1966276856132656</v>
      </c>
      <c r="J30" s="89">
        <v>-15.110759493670885</v>
      </c>
      <c r="K30" s="89">
        <v>5.2722091194968552</v>
      </c>
      <c r="L30" s="970">
        <v>-1.323835341182579</v>
      </c>
    </row>
    <row r="31" spans="1:12" ht="15">
      <c r="A31" s="46" t="s">
        <v>113</v>
      </c>
      <c r="B31" s="47" t="s">
        <v>30</v>
      </c>
      <c r="C31" s="79">
        <v>15440.075490196079</v>
      </c>
      <c r="D31" s="79">
        <v>15281.644117647058</v>
      </c>
      <c r="E31" s="80">
        <v>15748.877</v>
      </c>
      <c r="F31" s="80">
        <v>15587.277</v>
      </c>
      <c r="G31" s="964">
        <v>1.0367429795467187</v>
      </c>
      <c r="H31" s="81">
        <v>392.1</v>
      </c>
      <c r="I31" s="81">
        <v>-0.20361415118349568</v>
      </c>
      <c r="J31" s="89">
        <v>18.894472361809044</v>
      </c>
      <c r="K31" s="89">
        <v>5.8126965408805038</v>
      </c>
      <c r="L31" s="970">
        <v>0.62039888393743681</v>
      </c>
    </row>
    <row r="32" spans="1:12" ht="14.25">
      <c r="A32" s="44" t="s">
        <v>113</v>
      </c>
      <c r="B32" s="48" t="s">
        <v>31</v>
      </c>
      <c r="C32" s="90">
        <v>14981.46068384299</v>
      </c>
      <c r="D32" s="90">
        <v>14901.293904001433</v>
      </c>
      <c r="E32" s="91">
        <v>15281.089897519851</v>
      </c>
      <c r="F32" s="91">
        <v>15199.319782081462</v>
      </c>
      <c r="G32" s="971">
        <v>0.5379853612579929</v>
      </c>
      <c r="H32" s="92">
        <v>334.93092000706343</v>
      </c>
      <c r="I32" s="92">
        <v>-0.30159789314872237</v>
      </c>
      <c r="J32" s="93">
        <v>5.8702561226397458</v>
      </c>
      <c r="K32" s="93">
        <v>27.825275157232703</v>
      </c>
      <c r="L32" s="972">
        <v>-8.7890839740630611E-2</v>
      </c>
    </row>
    <row r="33" spans="1:12" ht="15">
      <c r="A33" s="46" t="s">
        <v>113</v>
      </c>
      <c r="B33" s="47" t="s">
        <v>32</v>
      </c>
      <c r="C33" s="79">
        <v>14921.870588235295</v>
      </c>
      <c r="D33" s="79">
        <v>14916.62156862745</v>
      </c>
      <c r="E33" s="80">
        <v>15220.308000000001</v>
      </c>
      <c r="F33" s="80">
        <v>15214.954</v>
      </c>
      <c r="G33" s="964">
        <v>3.5189064653111529E-2</v>
      </c>
      <c r="H33" s="81">
        <v>322.10000000000002</v>
      </c>
      <c r="I33" s="81">
        <v>-1.044546850998457</v>
      </c>
      <c r="J33" s="89">
        <v>2.8628685943315198E-2</v>
      </c>
      <c r="K33" s="89">
        <v>17.167845911949687</v>
      </c>
      <c r="L33" s="970">
        <v>-1.0599889782032115</v>
      </c>
    </row>
    <row r="34" spans="1:12" ht="15.75" thickBot="1">
      <c r="A34" s="49" t="s">
        <v>113</v>
      </c>
      <c r="B34" s="50" t="s">
        <v>33</v>
      </c>
      <c r="C34" s="94">
        <v>15068.414705882353</v>
      </c>
      <c r="D34" s="94">
        <v>14874.893137254901</v>
      </c>
      <c r="E34" s="95">
        <v>15369.782999999999</v>
      </c>
      <c r="F34" s="95">
        <v>15172.391</v>
      </c>
      <c r="G34" s="973">
        <v>1.3009946817215547</v>
      </c>
      <c r="H34" s="89">
        <v>355.6</v>
      </c>
      <c r="I34" s="89">
        <v>0</v>
      </c>
      <c r="J34" s="89">
        <v>16.864224137931032</v>
      </c>
      <c r="K34" s="89">
        <v>10.657429245283019</v>
      </c>
      <c r="L34" s="970">
        <v>0.97209813846258442</v>
      </c>
    </row>
    <row r="35" spans="1:12" ht="15.75" thickBot="1">
      <c r="A35" s="51"/>
      <c r="B35" s="52"/>
      <c r="C35" s="96"/>
      <c r="D35" s="96"/>
      <c r="E35" s="96"/>
      <c r="F35" s="96"/>
      <c r="G35" s="974"/>
      <c r="H35" s="97"/>
      <c r="I35" s="97"/>
      <c r="J35" s="97"/>
      <c r="K35" s="97"/>
      <c r="L35" s="975"/>
    </row>
    <row r="36" spans="1:12" ht="15">
      <c r="A36" s="46" t="s">
        <v>114</v>
      </c>
      <c r="B36" s="53" t="s">
        <v>30</v>
      </c>
      <c r="C36" s="98">
        <v>15282.822549019607</v>
      </c>
      <c r="D36" s="98">
        <v>15290.849999999999</v>
      </c>
      <c r="E36" s="99">
        <v>15588.478999999999</v>
      </c>
      <c r="F36" s="99">
        <v>15596.666999999999</v>
      </c>
      <c r="G36" s="976">
        <v>-5.2498395971396342E-2</v>
      </c>
      <c r="H36" s="100">
        <v>404.8</v>
      </c>
      <c r="I36" s="100">
        <v>0.39682539682540247</v>
      </c>
      <c r="J36" s="100">
        <v>15.840000000000002</v>
      </c>
      <c r="K36" s="100">
        <v>3.557389937106918</v>
      </c>
      <c r="L36" s="977">
        <v>0.29589643400197607</v>
      </c>
    </row>
    <row r="37" spans="1:12" ht="15.75" thickBot="1">
      <c r="A37" s="49" t="s">
        <v>114</v>
      </c>
      <c r="B37" s="50" t="s">
        <v>33</v>
      </c>
      <c r="C37" s="94">
        <v>14907.485294117647</v>
      </c>
      <c r="D37" s="94">
        <v>14938.100980392155</v>
      </c>
      <c r="E37" s="95">
        <v>15205.635</v>
      </c>
      <c r="F37" s="95">
        <v>15236.862999999999</v>
      </c>
      <c r="G37" s="973">
        <v>-0.20495032343599306</v>
      </c>
      <c r="H37" s="89">
        <v>377.3</v>
      </c>
      <c r="I37" s="89">
        <v>0.37243947858473908</v>
      </c>
      <c r="J37" s="89">
        <v>-4.2337002540220148</v>
      </c>
      <c r="K37" s="89">
        <v>5.5571933962264151</v>
      </c>
      <c r="L37" s="970">
        <v>-0.60572472724068316</v>
      </c>
    </row>
    <row r="38" spans="1:12" ht="15.75" thickBot="1">
      <c r="A38" s="51"/>
      <c r="B38" s="52"/>
      <c r="C38" s="96"/>
      <c r="D38" s="96"/>
      <c r="E38" s="96"/>
      <c r="F38" s="96"/>
      <c r="G38" s="974"/>
      <c r="H38" s="97"/>
      <c r="I38" s="97"/>
      <c r="J38" s="97"/>
      <c r="K38" s="97"/>
      <c r="L38" s="975"/>
    </row>
    <row r="39" spans="1:12" ht="14.25">
      <c r="A39" s="44" t="s">
        <v>115</v>
      </c>
      <c r="B39" s="45" t="s">
        <v>25</v>
      </c>
      <c r="C39" s="85" t="s">
        <v>99</v>
      </c>
      <c r="D39" s="85" t="s">
        <v>99</v>
      </c>
      <c r="E39" s="86" t="s">
        <v>99</v>
      </c>
      <c r="F39" s="86" t="s">
        <v>99</v>
      </c>
      <c r="G39" s="968" t="s">
        <v>99</v>
      </c>
      <c r="H39" s="87" t="s">
        <v>99</v>
      </c>
      <c r="I39" s="87" t="s">
        <v>99</v>
      </c>
      <c r="J39" s="88" t="s">
        <v>99</v>
      </c>
      <c r="K39" s="88" t="s">
        <v>99</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99</v>
      </c>
      <c r="D42" s="79" t="s">
        <v>99</v>
      </c>
      <c r="E42" s="80" t="s">
        <v>99</v>
      </c>
      <c r="F42" s="80" t="s">
        <v>99</v>
      </c>
      <c r="G42" s="964" t="s">
        <v>99</v>
      </c>
      <c r="H42" s="81" t="s">
        <v>99</v>
      </c>
      <c r="I42" s="81" t="s">
        <v>99</v>
      </c>
      <c r="J42" s="89" t="s">
        <v>99</v>
      </c>
      <c r="K42" s="89" t="s">
        <v>99</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99</v>
      </c>
      <c r="D46" s="90" t="s">
        <v>99</v>
      </c>
      <c r="E46" s="91" t="s">
        <v>99</v>
      </c>
      <c r="F46" s="91" t="s">
        <v>99</v>
      </c>
      <c r="G46" s="971" t="s">
        <v>99</v>
      </c>
      <c r="H46" s="92" t="s">
        <v>99</v>
      </c>
      <c r="I46" s="92" t="s">
        <v>99</v>
      </c>
      <c r="J46" s="93" t="s">
        <v>99</v>
      </c>
      <c r="K46" s="93" t="s">
        <v>99</v>
      </c>
      <c r="L46" s="972" t="s">
        <v>99</v>
      </c>
    </row>
    <row r="47" spans="1:12" ht="15">
      <c r="A47" s="39" t="s">
        <v>115</v>
      </c>
      <c r="B47" s="47" t="s">
        <v>33</v>
      </c>
      <c r="C47" s="79" t="s">
        <v>99</v>
      </c>
      <c r="D47" s="79" t="s">
        <v>99</v>
      </c>
      <c r="E47" s="80" t="s">
        <v>99</v>
      </c>
      <c r="F47" s="80" t="s">
        <v>99</v>
      </c>
      <c r="G47" s="964" t="s">
        <v>99</v>
      </c>
      <c r="H47" s="81" t="s">
        <v>99</v>
      </c>
      <c r="I47" s="81" t="s">
        <v>99</v>
      </c>
      <c r="J47" s="89" t="s">
        <v>99</v>
      </c>
      <c r="K47" s="89" t="s">
        <v>99</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13075.068676770745</v>
      </c>
      <c r="D50" s="85">
        <v>12851.407978336974</v>
      </c>
      <c r="E50" s="86">
        <v>13336.57005030616</v>
      </c>
      <c r="F50" s="86">
        <v>13108.436137903715</v>
      </c>
      <c r="G50" s="968">
        <v>1.74035949065491</v>
      </c>
      <c r="H50" s="87">
        <v>347.05833333333334</v>
      </c>
      <c r="I50" s="87">
        <v>-1.2298764207269239</v>
      </c>
      <c r="J50" s="88">
        <v>2.7837259100642395</v>
      </c>
      <c r="K50" s="88">
        <v>2.358490566037736</v>
      </c>
      <c r="L50" s="969">
        <v>-7.8497379482276308E-2</v>
      </c>
    </row>
    <row r="51" spans="1:12" ht="15">
      <c r="A51" s="46" t="s">
        <v>24</v>
      </c>
      <c r="B51" s="47" t="s">
        <v>29</v>
      </c>
      <c r="C51" s="79">
        <v>12583.829411764706</v>
      </c>
      <c r="D51" s="79">
        <v>12661.697058823529</v>
      </c>
      <c r="E51" s="80">
        <v>12835.505999999999</v>
      </c>
      <c r="F51" s="80">
        <v>12914.931</v>
      </c>
      <c r="G51" s="964">
        <v>-0.61498586403598354</v>
      </c>
      <c r="H51" s="81">
        <v>316</v>
      </c>
      <c r="I51" s="81">
        <v>-2.2277227722772244</v>
      </c>
      <c r="J51" s="89">
        <v>35.384615384615387</v>
      </c>
      <c r="K51" s="89">
        <v>0.43238993710691825</v>
      </c>
      <c r="L51" s="970">
        <v>9.3194612784004316E-2</v>
      </c>
    </row>
    <row r="52" spans="1:12" ht="15">
      <c r="A52" s="46" t="s">
        <v>24</v>
      </c>
      <c r="B52" s="47" t="s">
        <v>30</v>
      </c>
      <c r="C52" s="79">
        <v>13095.330392156862</v>
      </c>
      <c r="D52" s="79">
        <v>12828.883333333333</v>
      </c>
      <c r="E52" s="80">
        <v>13357.236999999999</v>
      </c>
      <c r="F52" s="80">
        <v>13085.460999999999</v>
      </c>
      <c r="G52" s="964">
        <v>2.0769310305536797</v>
      </c>
      <c r="H52" s="81">
        <v>340</v>
      </c>
      <c r="I52" s="81">
        <v>-1.7908723281340233</v>
      </c>
      <c r="J52" s="89">
        <v>-2.0408163265306123</v>
      </c>
      <c r="K52" s="89">
        <v>0.94339622641509435</v>
      </c>
      <c r="L52" s="970">
        <v>-7.9408136158615417E-2</v>
      </c>
    </row>
    <row r="53" spans="1:12" ht="15">
      <c r="A53" s="46" t="s">
        <v>24</v>
      </c>
      <c r="B53" s="47" t="s">
        <v>35</v>
      </c>
      <c r="C53" s="79">
        <v>13242.964705882354</v>
      </c>
      <c r="D53" s="79">
        <v>12924.707843137254</v>
      </c>
      <c r="E53" s="80">
        <v>13507.824000000001</v>
      </c>
      <c r="F53" s="80">
        <v>13183.201999999999</v>
      </c>
      <c r="G53" s="964">
        <v>2.4623911550471669</v>
      </c>
      <c r="H53" s="81">
        <v>367.5</v>
      </c>
      <c r="I53" s="81">
        <v>0.62979189485213893</v>
      </c>
      <c r="J53" s="89">
        <v>-2.912621359223301</v>
      </c>
      <c r="K53" s="89">
        <v>0.98270440251572322</v>
      </c>
      <c r="L53" s="970">
        <v>-9.2283856107665541E-2</v>
      </c>
    </row>
    <row r="54" spans="1:12" ht="14.25">
      <c r="A54" s="44" t="s">
        <v>24</v>
      </c>
      <c r="B54" s="48" t="s">
        <v>31</v>
      </c>
      <c r="C54" s="90">
        <v>12598.013572037689</v>
      </c>
      <c r="D54" s="90">
        <v>12474.295822888123</v>
      </c>
      <c r="E54" s="91">
        <v>12849.973843478443</v>
      </c>
      <c r="F54" s="91">
        <v>12723.781739345886</v>
      </c>
      <c r="G54" s="971">
        <v>0.99178142723347407</v>
      </c>
      <c r="H54" s="92">
        <v>299.01592754528417</v>
      </c>
      <c r="I54" s="92">
        <v>-0.26360631540718293</v>
      </c>
      <c r="J54" s="93">
        <v>4.5380346065948416</v>
      </c>
      <c r="K54" s="93">
        <v>15.733097484276728</v>
      </c>
      <c r="L54" s="972">
        <v>-0.25082987573996895</v>
      </c>
    </row>
    <row r="55" spans="1:12" ht="15">
      <c r="A55" s="46" t="s">
        <v>24</v>
      </c>
      <c r="B55" s="47" t="s">
        <v>32</v>
      </c>
      <c r="C55" s="79">
        <v>11892.66274509804</v>
      </c>
      <c r="D55" s="79">
        <v>11808.767647058823</v>
      </c>
      <c r="E55" s="80">
        <v>12130.516</v>
      </c>
      <c r="F55" s="80">
        <v>12044.942999999999</v>
      </c>
      <c r="G55" s="964">
        <v>0.71044752972264225</v>
      </c>
      <c r="H55" s="81">
        <v>270.5</v>
      </c>
      <c r="I55" s="81">
        <v>0.25945144551519222</v>
      </c>
      <c r="J55" s="89">
        <v>3.992015968063872</v>
      </c>
      <c r="K55" s="89">
        <v>5.119889937106918</v>
      </c>
      <c r="L55" s="970">
        <v>-0.10893644707092509</v>
      </c>
    </row>
    <row r="56" spans="1:12" ht="15">
      <c r="A56" s="46" t="s">
        <v>24</v>
      </c>
      <c r="B56" s="47" t="s">
        <v>33</v>
      </c>
      <c r="C56" s="79">
        <v>12697.541176470588</v>
      </c>
      <c r="D56" s="79">
        <v>12640.351960784314</v>
      </c>
      <c r="E56" s="80">
        <v>12951.492</v>
      </c>
      <c r="F56" s="80">
        <v>12893.159</v>
      </c>
      <c r="G56" s="964">
        <v>0.45243372861531095</v>
      </c>
      <c r="H56" s="81">
        <v>303.3</v>
      </c>
      <c r="I56" s="81">
        <v>-0.72013093289688668</v>
      </c>
      <c r="J56" s="89">
        <v>3.1636863823933976</v>
      </c>
      <c r="K56" s="89">
        <v>7.3702830188679247</v>
      </c>
      <c r="L56" s="970">
        <v>-0.21725546675541185</v>
      </c>
    </row>
    <row r="57" spans="1:12" ht="15">
      <c r="A57" s="46" t="s">
        <v>24</v>
      </c>
      <c r="B57" s="47" t="s">
        <v>36</v>
      </c>
      <c r="C57" s="79">
        <v>13293.875490196078</v>
      </c>
      <c r="D57" s="79">
        <v>12995.269607843136</v>
      </c>
      <c r="E57" s="80">
        <v>13559.753000000001</v>
      </c>
      <c r="F57" s="80">
        <v>13255.174999999999</v>
      </c>
      <c r="G57" s="964">
        <v>2.297804442415897</v>
      </c>
      <c r="H57" s="81">
        <v>334.3</v>
      </c>
      <c r="I57" s="81">
        <v>-0.41703902293713946</v>
      </c>
      <c r="J57" s="89">
        <v>8.731466227347612</v>
      </c>
      <c r="K57" s="89">
        <v>3.2429245283018866</v>
      </c>
      <c r="L57" s="970">
        <v>7.5362038086366656E-2</v>
      </c>
    </row>
    <row r="58" spans="1:12" ht="14.25">
      <c r="A58" s="44" t="s">
        <v>24</v>
      </c>
      <c r="B58" s="48" t="s">
        <v>37</v>
      </c>
      <c r="C58" s="90">
        <v>10657.42255553366</v>
      </c>
      <c r="D58" s="90">
        <v>10637.149624197038</v>
      </c>
      <c r="E58" s="91">
        <v>10870.571006644333</v>
      </c>
      <c r="F58" s="91">
        <v>10849.89261668098</v>
      </c>
      <c r="G58" s="971">
        <v>0.19058612553973237</v>
      </c>
      <c r="H58" s="92">
        <v>229.4532991672005</v>
      </c>
      <c r="I58" s="92">
        <v>-0.36346062413776037</v>
      </c>
      <c r="J58" s="93">
        <v>6.4802182810368354</v>
      </c>
      <c r="K58" s="93">
        <v>7.6700078616352201</v>
      </c>
      <c r="L58" s="972">
        <v>1.9848700752269188E-2</v>
      </c>
    </row>
    <row r="59" spans="1:12" ht="15">
      <c r="A59" s="46" t="s">
        <v>24</v>
      </c>
      <c r="B59" s="47" t="s">
        <v>101</v>
      </c>
      <c r="C59" s="101">
        <v>9869.5490196078426</v>
      </c>
      <c r="D59" s="101">
        <v>10048.867647058823</v>
      </c>
      <c r="E59" s="102">
        <v>10066.94</v>
      </c>
      <c r="F59" s="102">
        <v>10249.844999999999</v>
      </c>
      <c r="G59" s="978">
        <v>-1.7844660089981736</v>
      </c>
      <c r="H59" s="103">
        <v>212.1</v>
      </c>
      <c r="I59" s="103">
        <v>-1.5320334261838493</v>
      </c>
      <c r="J59" s="104">
        <v>5.1597051597051591</v>
      </c>
      <c r="K59" s="104">
        <v>4.2059748427672954</v>
      </c>
      <c r="L59" s="979">
        <v>-4.1794295676581328E-2</v>
      </c>
    </row>
    <row r="60" spans="1:12" ht="15">
      <c r="A60" s="46" t="s">
        <v>24</v>
      </c>
      <c r="B60" s="47" t="s">
        <v>38</v>
      </c>
      <c r="C60" s="79">
        <v>11146.379411764707</v>
      </c>
      <c r="D60" s="79">
        <v>11121.133333333333</v>
      </c>
      <c r="E60" s="80">
        <v>11369.307000000001</v>
      </c>
      <c r="F60" s="80">
        <v>11343.556</v>
      </c>
      <c r="G60" s="964">
        <v>0.22700994291384646</v>
      </c>
      <c r="H60" s="81">
        <v>239.1</v>
      </c>
      <c r="I60" s="81">
        <v>0.63131313131313127</v>
      </c>
      <c r="J60" s="89">
        <v>4.0816326530612246</v>
      </c>
      <c r="K60" s="89">
        <v>2.5058962264150946</v>
      </c>
      <c r="L60" s="970">
        <v>-5.1114680019179737E-2</v>
      </c>
    </row>
    <row r="61" spans="1:12" ht="15.75" thickBot="1">
      <c r="A61" s="46" t="s">
        <v>24</v>
      </c>
      <c r="B61" s="47" t="s">
        <v>39</v>
      </c>
      <c r="C61" s="79">
        <v>12183.367647058823</v>
      </c>
      <c r="D61" s="79">
        <v>11658.212745098039</v>
      </c>
      <c r="E61" s="80">
        <v>12427.035</v>
      </c>
      <c r="F61" s="80">
        <v>11891.377</v>
      </c>
      <c r="G61" s="964">
        <v>4.5045918567715022</v>
      </c>
      <c r="H61" s="81">
        <v>280.39999999999998</v>
      </c>
      <c r="I61" s="81">
        <v>-0.91872791519435426</v>
      </c>
      <c r="J61" s="89">
        <v>20.37037037037037</v>
      </c>
      <c r="K61" s="89">
        <v>0.95813679245283012</v>
      </c>
      <c r="L61" s="970">
        <v>0.11275767644802914</v>
      </c>
    </row>
    <row r="62" spans="1:12" ht="15.75" thickBot="1">
      <c r="A62" s="51"/>
      <c r="B62" s="52"/>
      <c r="C62" s="96"/>
      <c r="D62" s="96"/>
      <c r="E62" s="96"/>
      <c r="F62" s="96"/>
      <c r="G62" s="974"/>
      <c r="H62" s="97"/>
      <c r="I62" s="97"/>
      <c r="J62" s="97"/>
      <c r="K62" s="97"/>
      <c r="L62" s="975"/>
    </row>
    <row r="63" spans="1:12" ht="14.25">
      <c r="A63" s="44" t="s">
        <v>116</v>
      </c>
      <c r="B63" s="48" t="s">
        <v>25</v>
      </c>
      <c r="C63" s="90">
        <v>15115.838815425981</v>
      </c>
      <c r="D63" s="90">
        <v>14989.56793147881</v>
      </c>
      <c r="E63" s="91">
        <v>15418.155591734501</v>
      </c>
      <c r="F63" s="91">
        <v>15289.359290108387</v>
      </c>
      <c r="G63" s="971">
        <v>0.84239175221319307</v>
      </c>
      <c r="H63" s="92">
        <v>340.59597156398104</v>
      </c>
      <c r="I63" s="92">
        <v>0.10896381013776965</v>
      </c>
      <c r="J63" s="93">
        <v>40.199335548172762</v>
      </c>
      <c r="K63" s="93">
        <v>2.0735062893081762</v>
      </c>
      <c r="L63" s="972">
        <v>0.50277101821283599</v>
      </c>
    </row>
    <row r="64" spans="1:12" ht="15">
      <c r="A64" s="46" t="s">
        <v>116</v>
      </c>
      <c r="B64" s="47" t="s">
        <v>26</v>
      </c>
      <c r="C64" s="79">
        <v>14742.081372549021</v>
      </c>
      <c r="D64" s="79">
        <v>14638.851960784314</v>
      </c>
      <c r="E64" s="80">
        <v>15036.923000000001</v>
      </c>
      <c r="F64" s="80">
        <v>14931.629000000001</v>
      </c>
      <c r="G64" s="964">
        <v>0.7051742311572291</v>
      </c>
      <c r="H64" s="81">
        <v>311.3</v>
      </c>
      <c r="I64" s="81">
        <v>0.80958549222797915</v>
      </c>
      <c r="J64" s="89">
        <v>-4</v>
      </c>
      <c r="K64" s="89">
        <v>0.23584905660377359</v>
      </c>
      <c r="L64" s="970">
        <v>-2.5070423644621753E-2</v>
      </c>
    </row>
    <row r="65" spans="1:12" ht="15">
      <c r="A65" s="46" t="s">
        <v>116</v>
      </c>
      <c r="B65" s="47" t="s">
        <v>27</v>
      </c>
      <c r="C65" s="79">
        <v>14987.452941176469</v>
      </c>
      <c r="D65" s="79">
        <v>14986.163725490196</v>
      </c>
      <c r="E65" s="80">
        <v>15287.201999999999</v>
      </c>
      <c r="F65" s="80">
        <v>15285.887000000001</v>
      </c>
      <c r="G65" s="964">
        <v>8.6027065357652463E-3</v>
      </c>
      <c r="H65" s="81">
        <v>333.9</v>
      </c>
      <c r="I65" s="81">
        <v>-1.0080047435517445</v>
      </c>
      <c r="J65" s="89">
        <v>27.439024390243905</v>
      </c>
      <c r="K65" s="89">
        <v>1.0269261006289307</v>
      </c>
      <c r="L65" s="970">
        <v>0.17111020541419397</v>
      </c>
    </row>
    <row r="66" spans="1:12" ht="15">
      <c r="A66" s="46" t="s">
        <v>116</v>
      </c>
      <c r="B66" s="47" t="s">
        <v>34</v>
      </c>
      <c r="C66" s="79">
        <v>15362.347058823529</v>
      </c>
      <c r="D66" s="79">
        <v>15166.609803921567</v>
      </c>
      <c r="E66" s="80">
        <v>15669.593999999999</v>
      </c>
      <c r="F66" s="80">
        <v>15469.941999999999</v>
      </c>
      <c r="G66" s="964">
        <v>1.290580145678633</v>
      </c>
      <c r="H66" s="81">
        <v>357.6</v>
      </c>
      <c r="I66" s="81">
        <v>-1.7042330951071987</v>
      </c>
      <c r="J66" s="89">
        <v>89.65517241379311</v>
      </c>
      <c r="K66" s="89">
        <v>0.81073113207547165</v>
      </c>
      <c r="L66" s="970">
        <v>0.35673123644326377</v>
      </c>
    </row>
    <row r="67" spans="1:12" ht="14.25">
      <c r="A67" s="44" t="s">
        <v>116</v>
      </c>
      <c r="B67" s="48" t="s">
        <v>28</v>
      </c>
      <c r="C67" s="90">
        <v>14776.147681969484</v>
      </c>
      <c r="D67" s="90">
        <v>14870.552867495575</v>
      </c>
      <c r="E67" s="91">
        <v>15071.670635608874</v>
      </c>
      <c r="F67" s="91">
        <v>15167.963924845486</v>
      </c>
      <c r="G67" s="971">
        <v>-0.63484650750573646</v>
      </c>
      <c r="H67" s="92">
        <v>312.25106382978726</v>
      </c>
      <c r="I67" s="92">
        <v>-0.4122695296590041</v>
      </c>
      <c r="J67" s="93">
        <v>6.4997018485390576</v>
      </c>
      <c r="K67" s="93">
        <v>8.7755503144654092</v>
      </c>
      <c r="L67" s="972">
        <v>2.4310946934228639E-2</v>
      </c>
    </row>
    <row r="68" spans="1:12" ht="15">
      <c r="A68" s="46" t="s">
        <v>116</v>
      </c>
      <c r="B68" s="47" t="s">
        <v>29</v>
      </c>
      <c r="C68" s="79">
        <v>14379.272549019608</v>
      </c>
      <c r="D68" s="79">
        <v>14841.985294117647</v>
      </c>
      <c r="E68" s="80">
        <v>14666.858</v>
      </c>
      <c r="F68" s="80">
        <v>15138.825000000001</v>
      </c>
      <c r="G68" s="964">
        <v>-3.1175933403021738</v>
      </c>
      <c r="H68" s="81">
        <v>279.8</v>
      </c>
      <c r="I68" s="81">
        <v>-1.3399153737658713</v>
      </c>
      <c r="J68" s="89">
        <v>-15.897435897435896</v>
      </c>
      <c r="K68" s="89">
        <v>0.8058176100628931</v>
      </c>
      <c r="L68" s="970">
        <v>-0.21176836290584888</v>
      </c>
    </row>
    <row r="69" spans="1:12" ht="15">
      <c r="A69" s="46" t="s">
        <v>116</v>
      </c>
      <c r="B69" s="47" t="s">
        <v>30</v>
      </c>
      <c r="C69" s="79">
        <v>14839.421568627449</v>
      </c>
      <c r="D69" s="79">
        <v>14956.403921568626</v>
      </c>
      <c r="E69" s="80">
        <v>15136.21</v>
      </c>
      <c r="F69" s="80">
        <v>15255.531999999999</v>
      </c>
      <c r="G69" s="964">
        <v>-0.7821556141077225</v>
      </c>
      <c r="H69" s="81">
        <v>308.5</v>
      </c>
      <c r="I69" s="81">
        <v>-0.4838709677419355</v>
      </c>
      <c r="J69" s="89">
        <v>7.1850393700787398</v>
      </c>
      <c r="K69" s="89">
        <v>5.350825471698113</v>
      </c>
      <c r="L69" s="970">
        <v>4.8941633050719524E-2</v>
      </c>
    </row>
    <row r="70" spans="1:12" ht="15">
      <c r="A70" s="46" t="s">
        <v>116</v>
      </c>
      <c r="B70" s="47" t="s">
        <v>35</v>
      </c>
      <c r="C70" s="79">
        <v>14758.807843137254</v>
      </c>
      <c r="D70" s="79">
        <v>14706.861764705882</v>
      </c>
      <c r="E70" s="80">
        <v>15053.984</v>
      </c>
      <c r="F70" s="80">
        <v>15000.999</v>
      </c>
      <c r="G70" s="964">
        <v>0.35320980956002052</v>
      </c>
      <c r="H70" s="81">
        <v>329.9</v>
      </c>
      <c r="I70" s="81">
        <v>-1.1683642899940185</v>
      </c>
      <c r="J70" s="89">
        <v>14.377682403433475</v>
      </c>
      <c r="K70" s="89">
        <v>2.6189072327044025</v>
      </c>
      <c r="L70" s="970">
        <v>0.18713767678935822</v>
      </c>
    </row>
    <row r="71" spans="1:12" ht="14.25">
      <c r="A71" s="44" t="s">
        <v>116</v>
      </c>
      <c r="B71" s="48" t="s">
        <v>31</v>
      </c>
      <c r="C71" s="90">
        <v>13967.971959906945</v>
      </c>
      <c r="D71" s="90">
        <v>13807.832148252441</v>
      </c>
      <c r="E71" s="91">
        <v>14247.331399105084</v>
      </c>
      <c r="F71" s="91">
        <v>14083.988791217489</v>
      </c>
      <c r="G71" s="971">
        <v>1.1597751908852125</v>
      </c>
      <c r="H71" s="92">
        <v>273.95152234084617</v>
      </c>
      <c r="I71" s="92">
        <v>1.0119923665241222</v>
      </c>
      <c r="J71" s="93">
        <v>13.053196244970945</v>
      </c>
      <c r="K71" s="93">
        <v>12.42629716981132</v>
      </c>
      <c r="L71" s="972">
        <v>0.75275962349811287</v>
      </c>
    </row>
    <row r="72" spans="1:12" ht="15">
      <c r="A72" s="46" t="s">
        <v>116</v>
      </c>
      <c r="B72" s="47" t="s">
        <v>32</v>
      </c>
      <c r="C72" s="79">
        <v>13360.853921568627</v>
      </c>
      <c r="D72" s="79">
        <v>13205.5</v>
      </c>
      <c r="E72" s="80">
        <v>13628.071</v>
      </c>
      <c r="F72" s="80">
        <v>13469.61</v>
      </c>
      <c r="G72" s="964">
        <v>1.1764334676356578</v>
      </c>
      <c r="H72" s="81">
        <v>240.8</v>
      </c>
      <c r="I72" s="81">
        <v>2.4680851063829836</v>
      </c>
      <c r="J72" s="89">
        <v>16.701030927835049</v>
      </c>
      <c r="K72" s="89">
        <v>2.7810534591194971</v>
      </c>
      <c r="L72" s="970">
        <v>0.25013450071006238</v>
      </c>
    </row>
    <row r="73" spans="1:12" ht="15">
      <c r="A73" s="46" t="s">
        <v>116</v>
      </c>
      <c r="B73" s="47" t="s">
        <v>33</v>
      </c>
      <c r="C73" s="79">
        <v>14173.685294117646</v>
      </c>
      <c r="D73" s="79">
        <v>13944.900980392158</v>
      </c>
      <c r="E73" s="80">
        <v>14457.159</v>
      </c>
      <c r="F73" s="80">
        <v>14223.799000000001</v>
      </c>
      <c r="G73" s="964">
        <v>1.6406306078987669</v>
      </c>
      <c r="H73" s="81">
        <v>276.89999999999998</v>
      </c>
      <c r="I73" s="81">
        <v>0.21715526601518853</v>
      </c>
      <c r="J73" s="81">
        <v>12.895752895752896</v>
      </c>
      <c r="K73" s="81">
        <v>7.1835691823899372</v>
      </c>
      <c r="L73" s="965">
        <v>0.42575464395649831</v>
      </c>
    </row>
    <row r="74" spans="1:12" ht="15.75" thickBot="1">
      <c r="A74" s="56" t="s">
        <v>116</v>
      </c>
      <c r="B74" s="57" t="s">
        <v>36</v>
      </c>
      <c r="C74" s="82">
        <v>13964.620588235295</v>
      </c>
      <c r="D74" s="82">
        <v>13953.222549019607</v>
      </c>
      <c r="E74" s="83">
        <v>14243.913</v>
      </c>
      <c r="F74" s="83">
        <v>14232.287</v>
      </c>
      <c r="G74" s="966">
        <v>8.1687503912759793E-2</v>
      </c>
      <c r="H74" s="84">
        <v>302.8</v>
      </c>
      <c r="I74" s="84">
        <v>2.5745257452574601</v>
      </c>
      <c r="J74" s="84">
        <v>9.62800875273523</v>
      </c>
      <c r="K74" s="84">
        <v>2.4616745283018866</v>
      </c>
      <c r="L74" s="967">
        <v>7.6870478831553068E-2</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ht="12.75" customHeight="1">
      <c r="A78" s="27"/>
      <c r="B78" s="28"/>
      <c r="C78" s="3" t="s">
        <v>9</v>
      </c>
      <c r="D78" s="3" t="s">
        <v>9</v>
      </c>
      <c r="E78" s="3"/>
      <c r="F78" s="3"/>
      <c r="G78" s="921"/>
      <c r="H78" s="1455" t="s">
        <v>10</v>
      </c>
      <c r="I78" s="1456"/>
      <c r="J78" s="951" t="s">
        <v>11</v>
      </c>
      <c r="K78" s="922" t="s">
        <v>12</v>
      </c>
      <c r="L78" s="923"/>
    </row>
    <row r="79" spans="1:12" ht="15.75" customHeight="1">
      <c r="A79" s="29" t="s">
        <v>13</v>
      </c>
      <c r="B79" s="30" t="s">
        <v>14</v>
      </c>
      <c r="C79" s="924" t="s">
        <v>40</v>
      </c>
      <c r="D79" s="924" t="s">
        <v>40</v>
      </c>
      <c r="E79" s="925" t="s">
        <v>41</v>
      </c>
      <c r="F79" s="926"/>
      <c r="G79" s="952"/>
      <c r="H79" s="1453" t="s">
        <v>15</v>
      </c>
      <c r="I79" s="1454"/>
      <c r="J79" s="953" t="s">
        <v>16</v>
      </c>
      <c r="K79" s="927" t="s">
        <v>17</v>
      </c>
      <c r="L79" s="928"/>
    </row>
    <row r="80" spans="1:12" ht="26.25" thickBot="1">
      <c r="A80" s="31" t="s">
        <v>18</v>
      </c>
      <c r="B80" s="32" t="s">
        <v>19</v>
      </c>
      <c r="C80" s="851" t="s">
        <v>509</v>
      </c>
      <c r="D80" s="851" t="s">
        <v>505</v>
      </c>
      <c r="E80" s="918" t="s">
        <v>509</v>
      </c>
      <c r="F80" s="1138" t="s">
        <v>505</v>
      </c>
      <c r="G80" s="950" t="s">
        <v>20</v>
      </c>
      <c r="H80" s="66" t="s">
        <v>509</v>
      </c>
      <c r="I80" s="862" t="s">
        <v>20</v>
      </c>
      <c r="J80" s="954" t="s">
        <v>20</v>
      </c>
      <c r="K80" s="919" t="s">
        <v>509</v>
      </c>
      <c r="L80" s="955" t="s">
        <v>21</v>
      </c>
    </row>
    <row r="81" spans="1:12" ht="15" thickBot="1">
      <c r="A81" s="33" t="s">
        <v>22</v>
      </c>
      <c r="B81" s="34" t="s">
        <v>23</v>
      </c>
      <c r="C81" s="67">
        <v>14660.272543087787</v>
      </c>
      <c r="D81" s="67">
        <v>14501.953224403302</v>
      </c>
      <c r="E81" s="68">
        <v>14953.477993949544</v>
      </c>
      <c r="F81" s="1139">
        <v>14791.992288891368</v>
      </c>
      <c r="G81" s="956">
        <v>1.0917103112570574</v>
      </c>
      <c r="H81" s="69">
        <v>328.50992827868856</v>
      </c>
      <c r="I81" s="69">
        <v>-0.41646334516742683</v>
      </c>
      <c r="J81" s="70">
        <v>-0.14323715981174545</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14116.404190438718</v>
      </c>
      <c r="D83" s="72">
        <v>13097.241176470588</v>
      </c>
      <c r="E83" s="73">
        <v>14398.732274247492</v>
      </c>
      <c r="F83" s="73">
        <v>13359.186</v>
      </c>
      <c r="G83" s="960">
        <v>7.7815090997871579</v>
      </c>
      <c r="H83" s="74">
        <v>271.82727272727271</v>
      </c>
      <c r="I83" s="74">
        <v>18.650053569302802</v>
      </c>
      <c r="J83" s="74">
        <v>0</v>
      </c>
      <c r="K83" s="74">
        <v>0.1127049180327869</v>
      </c>
      <c r="L83" s="961">
        <v>1.6143532355832046E-4</v>
      </c>
    </row>
    <row r="84" spans="1:12" ht="15">
      <c r="A84" s="46" t="s">
        <v>108</v>
      </c>
      <c r="B84" s="75" t="s">
        <v>23</v>
      </c>
      <c r="C84" s="76">
        <v>15301.633480214367</v>
      </c>
      <c r="D84" s="76">
        <v>15209.149145405137</v>
      </c>
      <c r="E84" s="77">
        <v>15607.666149818655</v>
      </c>
      <c r="F84" s="77">
        <v>15513.332128313241</v>
      </c>
      <c r="G84" s="962">
        <v>0.60808355500393041</v>
      </c>
      <c r="H84" s="78">
        <v>352.80943784277883</v>
      </c>
      <c r="I84" s="78">
        <v>-0.59273938630475542</v>
      </c>
      <c r="J84" s="78">
        <v>-1.8173659412160648</v>
      </c>
      <c r="K84" s="78">
        <v>44.83606557377049</v>
      </c>
      <c r="L84" s="963">
        <v>-0.76450737486875653</v>
      </c>
    </row>
    <row r="85" spans="1:12" ht="15">
      <c r="A85" s="39" t="s">
        <v>109</v>
      </c>
      <c r="B85" s="40" t="s">
        <v>23</v>
      </c>
      <c r="C85" s="79">
        <v>15192.104790422369</v>
      </c>
      <c r="D85" s="79">
        <v>15084.024351777829</v>
      </c>
      <c r="E85" s="80">
        <v>15495.946886230817</v>
      </c>
      <c r="F85" s="80">
        <v>15385.704838813386</v>
      </c>
      <c r="G85" s="964">
        <v>0.71652256800951908</v>
      </c>
      <c r="H85" s="81">
        <v>387.96193548387095</v>
      </c>
      <c r="I85" s="81">
        <v>-0.20952388734867936</v>
      </c>
      <c r="J85" s="81">
        <v>2.7462121212121211</v>
      </c>
      <c r="K85" s="81">
        <v>11.116803278688526</v>
      </c>
      <c r="L85" s="965">
        <v>0.31262893860258245</v>
      </c>
    </row>
    <row r="86" spans="1:12" ht="15">
      <c r="A86" s="39" t="s">
        <v>110</v>
      </c>
      <c r="B86" s="40" t="s">
        <v>23</v>
      </c>
      <c r="C86" s="79" t="s">
        <v>99</v>
      </c>
      <c r="D86" s="79" t="s">
        <v>99</v>
      </c>
      <c r="E86" s="80" t="s">
        <v>99</v>
      </c>
      <c r="F86" s="80" t="s">
        <v>99</v>
      </c>
      <c r="G86" s="964" t="s">
        <v>99</v>
      </c>
      <c r="H86" s="81" t="s">
        <v>99</v>
      </c>
      <c r="I86" s="81" t="s">
        <v>99</v>
      </c>
      <c r="J86" s="81" t="s">
        <v>99</v>
      </c>
      <c r="K86" s="81" t="s">
        <v>99</v>
      </c>
      <c r="L86" s="965" t="s">
        <v>99</v>
      </c>
    </row>
    <row r="87" spans="1:12" ht="15">
      <c r="A87" s="39" t="s">
        <v>97</v>
      </c>
      <c r="B87" s="40" t="s">
        <v>23</v>
      </c>
      <c r="C87" s="79">
        <v>12557.395444586966</v>
      </c>
      <c r="D87" s="79">
        <v>12173.814713874237</v>
      </c>
      <c r="E87" s="80">
        <v>12808.543353478706</v>
      </c>
      <c r="F87" s="80">
        <v>12417.291008151722</v>
      </c>
      <c r="G87" s="964">
        <v>3.1508671663580583</v>
      </c>
      <c r="H87" s="81">
        <v>280.03597591570502</v>
      </c>
      <c r="I87" s="81">
        <v>-0.29705921437309063</v>
      </c>
      <c r="J87" s="81">
        <v>-6.8691588785046731</v>
      </c>
      <c r="K87" s="81">
        <v>20.420081967213115</v>
      </c>
      <c r="L87" s="965">
        <v>-1.4747410325822585</v>
      </c>
    </row>
    <row r="88" spans="1:12" ht="15.75" thickBot="1">
      <c r="A88" s="41" t="s">
        <v>111</v>
      </c>
      <c r="B88" s="42" t="s">
        <v>23</v>
      </c>
      <c r="C88" s="82">
        <v>14603.141666457717</v>
      </c>
      <c r="D88" s="82">
        <v>14574.013432848633</v>
      </c>
      <c r="E88" s="83">
        <v>14895.204499786872</v>
      </c>
      <c r="F88" s="83">
        <v>14865.493701505606</v>
      </c>
      <c r="G88" s="966">
        <v>0.19986418801723077</v>
      </c>
      <c r="H88" s="84">
        <v>296.43673202614383</v>
      </c>
      <c r="I88" s="84">
        <v>-0.44946215254147898</v>
      </c>
      <c r="J88" s="84">
        <v>8.7677725118483423</v>
      </c>
      <c r="K88" s="84">
        <v>23.514344262295079</v>
      </c>
      <c r="L88" s="967">
        <v>1.9264580335248738</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99</v>
      </c>
      <c r="D93" s="90" t="s">
        <v>99</v>
      </c>
      <c r="E93" s="91" t="s">
        <v>99</v>
      </c>
      <c r="F93" s="91" t="s">
        <v>99</v>
      </c>
      <c r="G93" s="971" t="s">
        <v>99</v>
      </c>
      <c r="H93" s="92" t="s">
        <v>99</v>
      </c>
      <c r="I93" s="92" t="s">
        <v>99</v>
      </c>
      <c r="J93" s="93" t="s">
        <v>99</v>
      </c>
      <c r="K93" s="93" t="s">
        <v>99</v>
      </c>
      <c r="L93" s="972" t="s">
        <v>99</v>
      </c>
    </row>
    <row r="94" spans="1:12" ht="15">
      <c r="A94" s="46" t="s">
        <v>112</v>
      </c>
      <c r="B94" s="47" t="s">
        <v>29</v>
      </c>
      <c r="C94" s="79" t="s">
        <v>99</v>
      </c>
      <c r="D94" s="79" t="s">
        <v>99</v>
      </c>
      <c r="E94" s="80" t="s">
        <v>99</v>
      </c>
      <c r="F94" s="80" t="s">
        <v>99</v>
      </c>
      <c r="G94" s="964" t="s">
        <v>99</v>
      </c>
      <c r="H94" s="81" t="s">
        <v>99</v>
      </c>
      <c r="I94" s="81" t="s">
        <v>99</v>
      </c>
      <c r="J94" s="89" t="s">
        <v>99</v>
      </c>
      <c r="K94" s="89" t="s">
        <v>99</v>
      </c>
      <c r="L94" s="970" t="s">
        <v>99</v>
      </c>
    </row>
    <row r="95" spans="1:12" ht="15">
      <c r="A95" s="46" t="s">
        <v>112</v>
      </c>
      <c r="B95" s="47" t="s">
        <v>30</v>
      </c>
      <c r="C95" s="79" t="s">
        <v>99</v>
      </c>
      <c r="D95" s="79" t="s">
        <v>99</v>
      </c>
      <c r="E95" s="80" t="s">
        <v>99</v>
      </c>
      <c r="F95" s="80" t="s">
        <v>99</v>
      </c>
      <c r="G95" s="964" t="s">
        <v>99</v>
      </c>
      <c r="H95" s="81" t="s">
        <v>99</v>
      </c>
      <c r="I95" s="81" t="s">
        <v>99</v>
      </c>
      <c r="J95" s="89" t="s">
        <v>99</v>
      </c>
      <c r="K95" s="89" t="s">
        <v>99</v>
      </c>
      <c r="L95" s="970" t="s">
        <v>99</v>
      </c>
    </row>
    <row r="96" spans="1:12" ht="14.25">
      <c r="A96" s="44" t="s">
        <v>112</v>
      </c>
      <c r="B96" s="48" t="s">
        <v>31</v>
      </c>
      <c r="C96" s="90">
        <v>14116.404190438718</v>
      </c>
      <c r="D96" s="90">
        <v>13097.241176470588</v>
      </c>
      <c r="E96" s="91">
        <v>14398.732274247492</v>
      </c>
      <c r="F96" s="91">
        <v>13359.186</v>
      </c>
      <c r="G96" s="971">
        <v>7.7815090997871579</v>
      </c>
      <c r="H96" s="92">
        <v>271.82727272727271</v>
      </c>
      <c r="I96" s="92">
        <v>18.650053569302802</v>
      </c>
      <c r="J96" s="93">
        <v>0</v>
      </c>
      <c r="K96" s="93">
        <v>0.1127049180327869</v>
      </c>
      <c r="L96" s="972">
        <v>1.6143532355832046E-4</v>
      </c>
    </row>
    <row r="97" spans="1:12" ht="15">
      <c r="A97" s="46" t="s">
        <v>112</v>
      </c>
      <c r="B97" s="47" t="s">
        <v>32</v>
      </c>
      <c r="C97" s="79">
        <v>14127.426470588236</v>
      </c>
      <c r="D97" s="79">
        <v>13097.241176470588</v>
      </c>
      <c r="E97" s="80">
        <v>14409.975</v>
      </c>
      <c r="F97" s="80">
        <v>13359.186</v>
      </c>
      <c r="G97" s="964">
        <v>7.865666366199263</v>
      </c>
      <c r="H97" s="81">
        <v>268.89999999999998</v>
      </c>
      <c r="I97" s="81">
        <v>17.372326494980349</v>
      </c>
      <c r="J97" s="89">
        <v>-18.181818181818183</v>
      </c>
      <c r="K97" s="89">
        <v>9.2213114754098366E-2</v>
      </c>
      <c r="L97" s="970">
        <v>-2.0330367955130213E-2</v>
      </c>
    </row>
    <row r="98" spans="1:12" ht="15.75" thickBot="1">
      <c r="A98" s="49" t="s">
        <v>112</v>
      </c>
      <c r="B98" s="50" t="s">
        <v>33</v>
      </c>
      <c r="C98" s="94" t="s">
        <v>228</v>
      </c>
      <c r="D98" s="94" t="s">
        <v>99</v>
      </c>
      <c r="E98" s="95" t="s">
        <v>228</v>
      </c>
      <c r="F98" s="95" t="s">
        <v>99</v>
      </c>
      <c r="G98" s="973" t="s">
        <v>99</v>
      </c>
      <c r="H98" s="89" t="s">
        <v>228</v>
      </c>
      <c r="I98" s="89" t="s">
        <v>99</v>
      </c>
      <c r="J98" s="89" t="s">
        <v>99</v>
      </c>
      <c r="K98" s="89">
        <v>2.0491803278688523E-2</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15596.44724873447</v>
      </c>
      <c r="D100" s="85">
        <v>15254.006729752591</v>
      </c>
      <c r="E100" s="86">
        <v>15908.37619370916</v>
      </c>
      <c r="F100" s="86">
        <v>15559.086864347642</v>
      </c>
      <c r="G100" s="968">
        <v>2.2449217772662835</v>
      </c>
      <c r="H100" s="87">
        <v>414.18853211009178</v>
      </c>
      <c r="I100" s="87">
        <v>-1.4682428891494712</v>
      </c>
      <c r="J100" s="88">
        <v>-3.1111111111111112</v>
      </c>
      <c r="K100" s="88">
        <v>2.2336065573770494</v>
      </c>
      <c r="L100" s="969">
        <v>-6.8419225311716847E-2</v>
      </c>
    </row>
    <row r="101" spans="1:12" ht="15">
      <c r="A101" s="46" t="s">
        <v>113</v>
      </c>
      <c r="B101" s="47" t="s">
        <v>26</v>
      </c>
      <c r="C101" s="79">
        <v>15623.316666666666</v>
      </c>
      <c r="D101" s="79">
        <v>15175.861764705884</v>
      </c>
      <c r="E101" s="80">
        <v>15935.782999999999</v>
      </c>
      <c r="F101" s="80">
        <v>15479.379000000001</v>
      </c>
      <c r="G101" s="964">
        <v>2.9484645346560647</v>
      </c>
      <c r="H101" s="81">
        <v>406.8</v>
      </c>
      <c r="I101" s="81">
        <v>9.8425196850402089E-2</v>
      </c>
      <c r="J101" s="89">
        <v>2.4193548387096775</v>
      </c>
      <c r="K101" s="89">
        <v>1.3012295081967213</v>
      </c>
      <c r="L101" s="970">
        <v>3.2557521292690295E-2</v>
      </c>
    </row>
    <row r="102" spans="1:12" ht="15">
      <c r="A102" s="46" t="s">
        <v>113</v>
      </c>
      <c r="B102" s="47" t="s">
        <v>27</v>
      </c>
      <c r="C102" s="79">
        <v>15560.514705882353</v>
      </c>
      <c r="D102" s="79">
        <v>15343.115686274508</v>
      </c>
      <c r="E102" s="80">
        <v>15871.725</v>
      </c>
      <c r="F102" s="80">
        <v>15649.977999999999</v>
      </c>
      <c r="G102" s="964">
        <v>1.416915729849596</v>
      </c>
      <c r="H102" s="81">
        <v>424.5</v>
      </c>
      <c r="I102" s="81">
        <v>-2.9714285714285715</v>
      </c>
      <c r="J102" s="89">
        <v>-9.9009900990099009</v>
      </c>
      <c r="K102" s="89">
        <v>0.93237704918032793</v>
      </c>
      <c r="L102" s="970">
        <v>-0.10097674660440703</v>
      </c>
    </row>
    <row r="103" spans="1:12" ht="14.25">
      <c r="A103" s="44" t="s">
        <v>113</v>
      </c>
      <c r="B103" s="48" t="s">
        <v>28</v>
      </c>
      <c r="C103" s="90">
        <v>15520.63045423256</v>
      </c>
      <c r="D103" s="90">
        <v>15423.950105710666</v>
      </c>
      <c r="E103" s="91">
        <v>15831.043063317211</v>
      </c>
      <c r="F103" s="91">
        <v>15732.429107824881</v>
      </c>
      <c r="G103" s="971">
        <v>0.62681963997080603</v>
      </c>
      <c r="H103" s="92">
        <v>381.3399823477493</v>
      </c>
      <c r="I103" s="92">
        <v>-0.26038148767149327</v>
      </c>
      <c r="J103" s="93">
        <v>-6.2086092715231782</v>
      </c>
      <c r="K103" s="93">
        <v>11.608606557377049</v>
      </c>
      <c r="L103" s="972">
        <v>-0.75071408923641414</v>
      </c>
    </row>
    <row r="104" spans="1:12" ht="15">
      <c r="A104" s="46" t="s">
        <v>113</v>
      </c>
      <c r="B104" s="47" t="s">
        <v>29</v>
      </c>
      <c r="C104" s="79">
        <v>15491.318627450981</v>
      </c>
      <c r="D104" s="79">
        <v>15509.64705882353</v>
      </c>
      <c r="E104" s="80">
        <v>15801.145</v>
      </c>
      <c r="F104" s="80">
        <v>15819.84</v>
      </c>
      <c r="G104" s="964">
        <v>-0.1181743936727534</v>
      </c>
      <c r="H104" s="81">
        <v>366.2</v>
      </c>
      <c r="I104" s="81">
        <v>-1.4266487213997339</v>
      </c>
      <c r="J104" s="89">
        <v>-22.068965517241381</v>
      </c>
      <c r="K104" s="89">
        <v>5.7889344262295079</v>
      </c>
      <c r="L104" s="970">
        <v>-1.6287042068787381</v>
      </c>
    </row>
    <row r="105" spans="1:12" ht="15">
      <c r="A105" s="46" t="s">
        <v>113</v>
      </c>
      <c r="B105" s="47" t="s">
        <v>30</v>
      </c>
      <c r="C105" s="79">
        <v>15547.566666666666</v>
      </c>
      <c r="D105" s="79">
        <v>15304.079411764706</v>
      </c>
      <c r="E105" s="80">
        <v>15858.518</v>
      </c>
      <c r="F105" s="80">
        <v>15610.161</v>
      </c>
      <c r="G105" s="964">
        <v>1.5909957623114841</v>
      </c>
      <c r="H105" s="81">
        <v>396.4</v>
      </c>
      <c r="I105" s="81">
        <v>-0.5519317611640856</v>
      </c>
      <c r="J105" s="89">
        <v>17.598343685300208</v>
      </c>
      <c r="K105" s="89">
        <v>5.8196721311475406</v>
      </c>
      <c r="L105" s="970">
        <v>0.87799011764232304</v>
      </c>
    </row>
    <row r="106" spans="1:12" ht="14.25">
      <c r="A106" s="44" t="s">
        <v>113</v>
      </c>
      <c r="B106" s="48" t="s">
        <v>31</v>
      </c>
      <c r="C106" s="90">
        <v>15182.947578097412</v>
      </c>
      <c r="D106" s="90">
        <v>15108.267986663981</v>
      </c>
      <c r="E106" s="91">
        <v>15486.606529659361</v>
      </c>
      <c r="F106" s="91">
        <v>15410.433346397262</v>
      </c>
      <c r="G106" s="971">
        <v>0.49429617941215886</v>
      </c>
      <c r="H106" s="92">
        <v>337.70009917355372</v>
      </c>
      <c r="I106" s="92">
        <v>-0.40963307678509336</v>
      </c>
      <c r="J106" s="93">
        <v>3.3068783068783067E-2</v>
      </c>
      <c r="K106" s="93">
        <v>30.993852459016392</v>
      </c>
      <c r="L106" s="972">
        <v>5.462593967937579E-2</v>
      </c>
    </row>
    <row r="107" spans="1:12" ht="15">
      <c r="A107" s="46" t="s">
        <v>113</v>
      </c>
      <c r="B107" s="47" t="s">
        <v>32</v>
      </c>
      <c r="C107" s="79">
        <v>15191.696078431372</v>
      </c>
      <c r="D107" s="79">
        <v>15187.35</v>
      </c>
      <c r="E107" s="80">
        <v>15495.53</v>
      </c>
      <c r="F107" s="80">
        <v>15491.097</v>
      </c>
      <c r="G107" s="964">
        <v>2.8616436912123795E-2</v>
      </c>
      <c r="H107" s="81">
        <v>324.8</v>
      </c>
      <c r="I107" s="81">
        <v>-1.0660980810234542</v>
      </c>
      <c r="J107" s="89">
        <v>-7.447306791569086</v>
      </c>
      <c r="K107" s="89">
        <v>20.245901639344265</v>
      </c>
      <c r="L107" s="970">
        <v>-1.5977652319469158</v>
      </c>
    </row>
    <row r="108" spans="1:12" ht="15.75" thickBot="1">
      <c r="A108" s="49" t="s">
        <v>113</v>
      </c>
      <c r="B108" s="50" t="s">
        <v>33</v>
      </c>
      <c r="C108" s="94">
        <v>15168.157843137255</v>
      </c>
      <c r="D108" s="94">
        <v>14937.407843137256</v>
      </c>
      <c r="E108" s="95">
        <v>15471.521000000001</v>
      </c>
      <c r="F108" s="95">
        <v>15236.156000000001</v>
      </c>
      <c r="G108" s="973">
        <v>1.544779404989026</v>
      </c>
      <c r="H108" s="89">
        <v>362</v>
      </c>
      <c r="I108" s="89">
        <v>-0.82191780821917804</v>
      </c>
      <c r="J108" s="89">
        <v>17.997750281214849</v>
      </c>
      <c r="K108" s="89">
        <v>10.747950819672131</v>
      </c>
      <c r="L108" s="970">
        <v>1.6523911716262951</v>
      </c>
    </row>
    <row r="109" spans="1:12" ht="15.75" thickBot="1">
      <c r="A109" s="51"/>
      <c r="B109" s="52"/>
      <c r="C109" s="96"/>
      <c r="D109" s="96"/>
      <c r="E109" s="96"/>
      <c r="F109" s="96"/>
      <c r="G109" s="974"/>
      <c r="H109" s="97"/>
      <c r="I109" s="97"/>
      <c r="J109" s="97"/>
      <c r="K109" s="97"/>
      <c r="L109" s="975"/>
    </row>
    <row r="110" spans="1:12" ht="15">
      <c r="A110" s="46" t="s">
        <v>114</v>
      </c>
      <c r="B110" s="53" t="s">
        <v>30</v>
      </c>
      <c r="C110" s="98">
        <v>15358.51568627451</v>
      </c>
      <c r="D110" s="98">
        <v>15274.064705882352</v>
      </c>
      <c r="E110" s="99">
        <v>15665.686</v>
      </c>
      <c r="F110" s="99">
        <v>15579.546</v>
      </c>
      <c r="G110" s="976">
        <v>0.55290442994936706</v>
      </c>
      <c r="H110" s="100">
        <v>402.9</v>
      </c>
      <c r="I110" s="100">
        <v>0</v>
      </c>
      <c r="J110" s="100">
        <v>21.686746987951807</v>
      </c>
      <c r="K110" s="100">
        <v>4.139344262295082</v>
      </c>
      <c r="L110" s="977">
        <v>0.74257732961654721</v>
      </c>
    </row>
    <row r="111" spans="1:12" ht="15.75" thickBot="1">
      <c r="A111" s="49" t="s">
        <v>114</v>
      </c>
      <c r="B111" s="50" t="s">
        <v>33</v>
      </c>
      <c r="C111" s="94">
        <v>15087.165686274509</v>
      </c>
      <c r="D111" s="94">
        <v>14992.186274509804</v>
      </c>
      <c r="E111" s="95">
        <v>15388.909</v>
      </c>
      <c r="F111" s="95">
        <v>15292.03</v>
      </c>
      <c r="G111" s="973">
        <v>0.63352609169612528</v>
      </c>
      <c r="H111" s="89">
        <v>379.1</v>
      </c>
      <c r="I111" s="89">
        <v>-0.83703897462725307</v>
      </c>
      <c r="J111" s="89">
        <v>-5.9392265193370166</v>
      </c>
      <c r="K111" s="89">
        <v>6.9774590163934436</v>
      </c>
      <c r="L111" s="970">
        <v>-0.42994839101396298</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13288.112684457315</v>
      </c>
      <c r="D124" s="85">
        <v>12964.252008271465</v>
      </c>
      <c r="E124" s="86">
        <v>13553.874938146462</v>
      </c>
      <c r="F124" s="86">
        <v>13223.537048436894</v>
      </c>
      <c r="G124" s="968">
        <v>2.4981053745269777</v>
      </c>
      <c r="H124" s="87">
        <v>338.02377622377622</v>
      </c>
      <c r="I124" s="87">
        <v>-4.1120965779980301</v>
      </c>
      <c r="J124" s="88">
        <v>-2.7210884353741496</v>
      </c>
      <c r="K124" s="88">
        <v>1.4651639344262295</v>
      </c>
      <c r="L124" s="969">
        <v>-3.8826243597097632E-2</v>
      </c>
    </row>
    <row r="125" spans="1:12" ht="15">
      <c r="A125" s="46" t="s">
        <v>24</v>
      </c>
      <c r="B125" s="47" t="s">
        <v>29</v>
      </c>
      <c r="C125" s="79">
        <v>12551.53137254902</v>
      </c>
      <c r="D125" s="79">
        <v>12970.086274509804</v>
      </c>
      <c r="E125" s="80">
        <v>12802.562</v>
      </c>
      <c r="F125" s="80">
        <v>13229.487999999999</v>
      </c>
      <c r="G125" s="964">
        <v>-3.2270787803730534</v>
      </c>
      <c r="H125" s="81">
        <v>304.3</v>
      </c>
      <c r="I125" s="81">
        <v>-6.1960542540073877</v>
      </c>
      <c r="J125" s="89">
        <v>27.777777777777779</v>
      </c>
      <c r="K125" s="89">
        <v>0.23565573770491804</v>
      </c>
      <c r="L125" s="970">
        <v>5.1493675089816754E-2</v>
      </c>
    </row>
    <row r="126" spans="1:12" ht="15">
      <c r="A126" s="46" t="s">
        <v>24</v>
      </c>
      <c r="B126" s="47" t="s">
        <v>30</v>
      </c>
      <c r="C126" s="79">
        <v>13473.664705882353</v>
      </c>
      <c r="D126" s="79">
        <v>12723.62156862745</v>
      </c>
      <c r="E126" s="80">
        <v>13743.138000000001</v>
      </c>
      <c r="F126" s="80">
        <v>12978.093999999999</v>
      </c>
      <c r="G126" s="964">
        <v>5.8948871845126236</v>
      </c>
      <c r="H126" s="81">
        <v>341.3</v>
      </c>
      <c r="I126" s="81">
        <v>-0.49562682215743109</v>
      </c>
      <c r="J126" s="89">
        <v>-16.867469879518072</v>
      </c>
      <c r="K126" s="89">
        <v>0.70696721311475408</v>
      </c>
      <c r="L126" s="970">
        <v>-0.14222452005487962</v>
      </c>
    </row>
    <row r="127" spans="1:12" ht="15">
      <c r="A127" s="46" t="s">
        <v>24</v>
      </c>
      <c r="B127" s="47" t="s">
        <v>35</v>
      </c>
      <c r="C127" s="79">
        <v>13332.312745098039</v>
      </c>
      <c r="D127" s="79">
        <v>13353.553921568628</v>
      </c>
      <c r="E127" s="80">
        <v>13598.959000000001</v>
      </c>
      <c r="F127" s="80">
        <v>13620.625</v>
      </c>
      <c r="G127" s="964">
        <v>-0.15906759051070898</v>
      </c>
      <c r="H127" s="81">
        <v>348.8</v>
      </c>
      <c r="I127" s="81">
        <v>-8.3793012871027006</v>
      </c>
      <c r="J127" s="89">
        <v>10.869565217391305</v>
      </c>
      <c r="K127" s="89">
        <v>0.52254098360655743</v>
      </c>
      <c r="L127" s="970">
        <v>5.1904601367965209E-2</v>
      </c>
    </row>
    <row r="128" spans="1:12" ht="14.25">
      <c r="A128" s="44" t="s">
        <v>24</v>
      </c>
      <c r="B128" s="48" t="s">
        <v>31</v>
      </c>
      <c r="C128" s="90">
        <v>12970.498627534311</v>
      </c>
      <c r="D128" s="90">
        <v>12625.483046662161</v>
      </c>
      <c r="E128" s="91">
        <v>13229.908600084997</v>
      </c>
      <c r="F128" s="91">
        <v>12877.992707595404</v>
      </c>
      <c r="G128" s="971">
        <v>2.7326921243093558</v>
      </c>
      <c r="H128" s="92">
        <v>298.61395939086293</v>
      </c>
      <c r="I128" s="92">
        <v>0.19131569503060494</v>
      </c>
      <c r="J128" s="93">
        <v>-7.148468185388845</v>
      </c>
      <c r="K128" s="93">
        <v>12.110655737704919</v>
      </c>
      <c r="L128" s="972">
        <v>-0.9136945794630762</v>
      </c>
    </row>
    <row r="129" spans="1:12" ht="15">
      <c r="A129" s="46" t="s">
        <v>24</v>
      </c>
      <c r="B129" s="47" t="s">
        <v>32</v>
      </c>
      <c r="C129" s="79">
        <v>12437.695098039216</v>
      </c>
      <c r="D129" s="79">
        <v>12033.782352941176</v>
      </c>
      <c r="E129" s="80">
        <v>12686.449000000001</v>
      </c>
      <c r="F129" s="80">
        <v>12274.458000000001</v>
      </c>
      <c r="G129" s="964">
        <v>3.3564903639737085</v>
      </c>
      <c r="H129" s="81">
        <v>262.89999999999998</v>
      </c>
      <c r="I129" s="81">
        <v>-1.2025554302893819</v>
      </c>
      <c r="J129" s="89">
        <v>-18.101545253863137</v>
      </c>
      <c r="K129" s="89">
        <v>3.8012295081967213</v>
      </c>
      <c r="L129" s="970">
        <v>-0.8335157342833277</v>
      </c>
    </row>
    <row r="130" spans="1:12" ht="15">
      <c r="A130" s="46" t="s">
        <v>24</v>
      </c>
      <c r="B130" s="47" t="s">
        <v>33</v>
      </c>
      <c r="C130" s="79">
        <v>13078.815686274509</v>
      </c>
      <c r="D130" s="79">
        <v>12863.236274509803</v>
      </c>
      <c r="E130" s="80">
        <v>13340.392</v>
      </c>
      <c r="F130" s="80">
        <v>13120.501</v>
      </c>
      <c r="G130" s="964">
        <v>1.675934478416637</v>
      </c>
      <c r="H130" s="81">
        <v>308.2</v>
      </c>
      <c r="I130" s="81">
        <v>-0.70876288659793452</v>
      </c>
      <c r="J130" s="89">
        <v>-6.9602272727272725</v>
      </c>
      <c r="K130" s="89">
        <v>6.7110655737704921</v>
      </c>
      <c r="L130" s="970">
        <v>-0.49171731962013698</v>
      </c>
    </row>
    <row r="131" spans="1:12" ht="15">
      <c r="A131" s="46" t="s">
        <v>24</v>
      </c>
      <c r="B131" s="47" t="s">
        <v>36</v>
      </c>
      <c r="C131" s="79">
        <v>13532.799019607843</v>
      </c>
      <c r="D131" s="79">
        <v>13105.615686274508</v>
      </c>
      <c r="E131" s="80">
        <v>13803.455</v>
      </c>
      <c r="F131" s="80">
        <v>13367.727999999999</v>
      </c>
      <c r="G131" s="964">
        <v>3.2595441798337075</v>
      </c>
      <c r="H131" s="81">
        <v>343.3</v>
      </c>
      <c r="I131" s="81">
        <v>-1.2938470385278895</v>
      </c>
      <c r="J131" s="89">
        <v>34.482758620689658</v>
      </c>
      <c r="K131" s="89">
        <v>1.5983606557377048</v>
      </c>
      <c r="L131" s="970">
        <v>0.41153847444038538</v>
      </c>
    </row>
    <row r="132" spans="1:12" ht="14.25">
      <c r="A132" s="44" t="s">
        <v>24</v>
      </c>
      <c r="B132" s="48" t="s">
        <v>37</v>
      </c>
      <c r="C132" s="90">
        <v>11402.392002445667</v>
      </c>
      <c r="D132" s="90">
        <v>10923.570408712239</v>
      </c>
      <c r="E132" s="91">
        <v>11630.439842494581</v>
      </c>
      <c r="F132" s="91">
        <v>11142.041816886484</v>
      </c>
      <c r="G132" s="971">
        <v>4.3833799373100444</v>
      </c>
      <c r="H132" s="92">
        <v>234.74940119760481</v>
      </c>
      <c r="I132" s="92">
        <v>-0.47860781436554745</v>
      </c>
      <c r="J132" s="93">
        <v>-7.2222222222222214</v>
      </c>
      <c r="K132" s="93">
        <v>6.8442622950819665</v>
      </c>
      <c r="L132" s="972">
        <v>-0.52222020952208581</v>
      </c>
    </row>
    <row r="133" spans="1:12" ht="15">
      <c r="A133" s="46" t="s">
        <v>24</v>
      </c>
      <c r="B133" s="47" t="s">
        <v>101</v>
      </c>
      <c r="C133" s="101">
        <v>10638.673529411764</v>
      </c>
      <c r="D133" s="101">
        <v>10032.416666666668</v>
      </c>
      <c r="E133" s="102">
        <v>10851.447</v>
      </c>
      <c r="F133" s="102">
        <v>10233.065000000001</v>
      </c>
      <c r="G133" s="978">
        <v>6.0429793028774821</v>
      </c>
      <c r="H133" s="103">
        <v>215.4</v>
      </c>
      <c r="I133" s="103">
        <v>-0.64575645756457822</v>
      </c>
      <c r="J133" s="104">
        <v>2.8391167192429023</v>
      </c>
      <c r="K133" s="104">
        <v>3.3401639344262297</v>
      </c>
      <c r="L133" s="979">
        <v>9.6865387260279157E-2</v>
      </c>
    </row>
    <row r="134" spans="1:12" ht="15">
      <c r="A134" s="46" t="s">
        <v>24</v>
      </c>
      <c r="B134" s="47" t="s">
        <v>38</v>
      </c>
      <c r="C134" s="79">
        <v>11838.543137254903</v>
      </c>
      <c r="D134" s="79">
        <v>11450.788235294118</v>
      </c>
      <c r="E134" s="80">
        <v>12075.314</v>
      </c>
      <c r="F134" s="80">
        <v>11679.804</v>
      </c>
      <c r="G134" s="964">
        <v>3.3862725778617535</v>
      </c>
      <c r="H134" s="81">
        <v>237.3</v>
      </c>
      <c r="I134" s="81">
        <v>0.72156196943973561</v>
      </c>
      <c r="J134" s="89">
        <v>-19.795221843003414</v>
      </c>
      <c r="K134" s="89">
        <v>2.4077868852459017</v>
      </c>
      <c r="L134" s="970">
        <v>-0.58996224509991357</v>
      </c>
    </row>
    <row r="135" spans="1:12" ht="15.75" thickBot="1">
      <c r="A135" s="46" t="s">
        <v>24</v>
      </c>
      <c r="B135" s="47" t="s">
        <v>39</v>
      </c>
      <c r="C135" s="79">
        <v>12353.289215686274</v>
      </c>
      <c r="D135" s="79">
        <v>11698.799019607843</v>
      </c>
      <c r="E135" s="80">
        <v>12600.355</v>
      </c>
      <c r="F135" s="80">
        <v>11932.775</v>
      </c>
      <c r="G135" s="964">
        <v>5.5945075642505611</v>
      </c>
      <c r="H135" s="81">
        <v>288.10000000000002</v>
      </c>
      <c r="I135" s="81">
        <v>-1.2002743484224965</v>
      </c>
      <c r="J135" s="89">
        <v>-2.7272727272727271</v>
      </c>
      <c r="K135" s="89">
        <v>1.0963114754098362</v>
      </c>
      <c r="L135" s="970">
        <v>-2.9123351682449394E-2</v>
      </c>
    </row>
    <row r="136" spans="1:12" ht="15.75" thickBot="1">
      <c r="A136" s="51"/>
      <c r="B136" s="52"/>
      <c r="C136" s="96"/>
      <c r="D136" s="96"/>
      <c r="E136" s="96"/>
      <c r="F136" s="96"/>
      <c r="G136" s="974"/>
      <c r="H136" s="97"/>
      <c r="I136" s="97"/>
      <c r="J136" s="97"/>
      <c r="K136" s="97"/>
      <c r="L136" s="975"/>
    </row>
    <row r="137" spans="1:12" ht="14.25">
      <c r="A137" s="44" t="s">
        <v>116</v>
      </c>
      <c r="B137" s="48" t="s">
        <v>25</v>
      </c>
      <c r="C137" s="90">
        <v>15264.268378757892</v>
      </c>
      <c r="D137" s="90">
        <v>15173.163158115864</v>
      </c>
      <c r="E137" s="91">
        <v>15569.553746333049</v>
      </c>
      <c r="F137" s="91">
        <v>15476.626421278181</v>
      </c>
      <c r="G137" s="971">
        <v>0.60043657141653672</v>
      </c>
      <c r="H137" s="92">
        <v>346.99999999999994</v>
      </c>
      <c r="I137" s="92">
        <v>0.86119195525229419</v>
      </c>
      <c r="J137" s="93">
        <v>7.0512820512820511</v>
      </c>
      <c r="K137" s="93">
        <v>1.7110655737704916</v>
      </c>
      <c r="L137" s="972">
        <v>0.11499436443961364</v>
      </c>
    </row>
    <row r="138" spans="1:12" ht="15">
      <c r="A138" s="46" t="s">
        <v>116</v>
      </c>
      <c r="B138" s="47" t="s">
        <v>26</v>
      </c>
      <c r="C138" s="79">
        <v>15151.010784313727</v>
      </c>
      <c r="D138" s="79">
        <v>14804.742156862745</v>
      </c>
      <c r="E138" s="80">
        <v>15454.031000000001</v>
      </c>
      <c r="F138" s="80">
        <v>15100.837</v>
      </c>
      <c r="G138" s="964">
        <v>2.3389034660794059</v>
      </c>
      <c r="H138" s="81">
        <v>324.39999999999998</v>
      </c>
      <c r="I138" s="81">
        <v>3.4109021357985303</v>
      </c>
      <c r="J138" s="89">
        <v>-33.333333333333329</v>
      </c>
      <c r="K138" s="89">
        <v>0.18442622950819673</v>
      </c>
      <c r="L138" s="970">
        <v>-9.1816864414455163E-2</v>
      </c>
    </row>
    <row r="139" spans="1:12" ht="15">
      <c r="A139" s="46" t="s">
        <v>116</v>
      </c>
      <c r="B139" s="47" t="s">
        <v>27</v>
      </c>
      <c r="C139" s="79">
        <v>15313.723529411764</v>
      </c>
      <c r="D139" s="79">
        <v>15200.228431372549</v>
      </c>
      <c r="E139" s="80">
        <v>15619.998</v>
      </c>
      <c r="F139" s="80">
        <v>15504.233</v>
      </c>
      <c r="G139" s="964">
        <v>0.74666705537771139</v>
      </c>
      <c r="H139" s="81">
        <v>341.2</v>
      </c>
      <c r="I139" s="81">
        <v>-0.20473822755191243</v>
      </c>
      <c r="J139" s="89">
        <v>13.684210526315791</v>
      </c>
      <c r="K139" s="89">
        <v>1.1065573770491803</v>
      </c>
      <c r="L139" s="970">
        <v>0.13459093546947909</v>
      </c>
    </row>
    <row r="140" spans="1:12" ht="15">
      <c r="A140" s="46" t="s">
        <v>116</v>
      </c>
      <c r="B140" s="47" t="s">
        <v>34</v>
      </c>
      <c r="C140" s="79">
        <v>15188.187254901959</v>
      </c>
      <c r="D140" s="79">
        <v>15349.377450980392</v>
      </c>
      <c r="E140" s="80">
        <v>15491.950999999999</v>
      </c>
      <c r="F140" s="80">
        <v>15656.365</v>
      </c>
      <c r="G140" s="964">
        <v>-1.0501415877823534</v>
      </c>
      <c r="H140" s="81">
        <v>372.2</v>
      </c>
      <c r="I140" s="81">
        <v>-0.50788559208768624</v>
      </c>
      <c r="J140" s="89">
        <v>20.588235294117645</v>
      </c>
      <c r="K140" s="89">
        <v>0.42008196721311475</v>
      </c>
      <c r="L140" s="970">
        <v>7.2220293384590073E-2</v>
      </c>
    </row>
    <row r="141" spans="1:12" ht="14.25">
      <c r="A141" s="44" t="s">
        <v>116</v>
      </c>
      <c r="B141" s="48" t="s">
        <v>28</v>
      </c>
      <c r="C141" s="90">
        <v>14990.980667440444</v>
      </c>
      <c r="D141" s="90">
        <v>15122.845129246391</v>
      </c>
      <c r="E141" s="91">
        <v>15290.800280789254</v>
      </c>
      <c r="F141" s="91">
        <v>15425.302031831319</v>
      </c>
      <c r="G141" s="971">
        <v>-0.8719553806110949</v>
      </c>
      <c r="H141" s="92">
        <v>316.12313003452243</v>
      </c>
      <c r="I141" s="92">
        <v>-0.65460776238440987</v>
      </c>
      <c r="J141" s="93">
        <v>2.4764150943396226</v>
      </c>
      <c r="K141" s="93">
        <v>8.903688524590164</v>
      </c>
      <c r="L141" s="972">
        <v>0.22760913027872576</v>
      </c>
    </row>
    <row r="142" spans="1:12" ht="15">
      <c r="A142" s="46" t="s">
        <v>116</v>
      </c>
      <c r="B142" s="47" t="s">
        <v>29</v>
      </c>
      <c r="C142" s="79">
        <v>14887.148039215686</v>
      </c>
      <c r="D142" s="79">
        <v>15405.802941176471</v>
      </c>
      <c r="E142" s="80">
        <v>15184.891</v>
      </c>
      <c r="F142" s="80">
        <v>15713.919</v>
      </c>
      <c r="G142" s="964">
        <v>-3.3666203828593</v>
      </c>
      <c r="H142" s="81">
        <v>287.10000000000002</v>
      </c>
      <c r="I142" s="81">
        <v>0.63091482649842667</v>
      </c>
      <c r="J142" s="89">
        <v>-24.074074074074073</v>
      </c>
      <c r="K142" s="89">
        <v>0.8401639344262295</v>
      </c>
      <c r="L142" s="970">
        <v>-0.26480844126437808</v>
      </c>
    </row>
    <row r="143" spans="1:12" ht="15">
      <c r="A143" s="46" t="s">
        <v>116</v>
      </c>
      <c r="B143" s="47" t="s">
        <v>30</v>
      </c>
      <c r="C143" s="79">
        <v>15083.672549019608</v>
      </c>
      <c r="D143" s="79">
        <v>15262.500980392157</v>
      </c>
      <c r="E143" s="80">
        <v>15385.346</v>
      </c>
      <c r="F143" s="80">
        <v>15567.751</v>
      </c>
      <c r="G143" s="964">
        <v>-1.171684978774395</v>
      </c>
      <c r="H143" s="81">
        <v>312.39999999999998</v>
      </c>
      <c r="I143" s="81">
        <v>-0.95117311350665834</v>
      </c>
      <c r="J143" s="89">
        <v>1.079136690647482</v>
      </c>
      <c r="K143" s="89">
        <v>5.7581967213114753</v>
      </c>
      <c r="L143" s="970">
        <v>6.9635231645013285E-2</v>
      </c>
    </row>
    <row r="144" spans="1:12" ht="15">
      <c r="A144" s="46" t="s">
        <v>116</v>
      </c>
      <c r="B144" s="47" t="s">
        <v>35</v>
      </c>
      <c r="C144" s="79">
        <v>14808.036274509805</v>
      </c>
      <c r="D144" s="79">
        <v>14601.237254901962</v>
      </c>
      <c r="E144" s="80">
        <v>15104.197</v>
      </c>
      <c r="F144" s="80">
        <v>14893.262000000001</v>
      </c>
      <c r="G144" s="964">
        <v>1.4163116179652213</v>
      </c>
      <c r="H144" s="81">
        <v>336</v>
      </c>
      <c r="I144" s="81">
        <v>-2.8901734104046244</v>
      </c>
      <c r="J144" s="89">
        <v>22.282608695652172</v>
      </c>
      <c r="K144" s="89">
        <v>2.305327868852459</v>
      </c>
      <c r="L144" s="970">
        <v>0.42278233989809011</v>
      </c>
    </row>
    <row r="145" spans="1:12" ht="14.25">
      <c r="A145" s="44" t="s">
        <v>116</v>
      </c>
      <c r="B145" s="48" t="s">
        <v>31</v>
      </c>
      <c r="C145" s="90">
        <v>14186.541280603245</v>
      </c>
      <c r="D145" s="90">
        <v>13982.576419347557</v>
      </c>
      <c r="E145" s="91">
        <v>14470.27210621531</v>
      </c>
      <c r="F145" s="91">
        <v>14262.227947734509</v>
      </c>
      <c r="G145" s="971">
        <v>1.4587072878319003</v>
      </c>
      <c r="H145" s="92">
        <v>276.1416203335981</v>
      </c>
      <c r="I145" s="92">
        <v>0.20201389481307599</v>
      </c>
      <c r="J145" s="93">
        <v>13.83363471971067</v>
      </c>
      <c r="K145" s="93">
        <v>12.899590163934427</v>
      </c>
      <c r="L145" s="972">
        <v>1.5838545388065359</v>
      </c>
    </row>
    <row r="146" spans="1:12" ht="15">
      <c r="A146" s="46" t="s">
        <v>116</v>
      </c>
      <c r="B146" s="47" t="s">
        <v>32</v>
      </c>
      <c r="C146" s="79">
        <v>13592.305882352941</v>
      </c>
      <c r="D146" s="79">
        <v>13367.125490196078</v>
      </c>
      <c r="E146" s="80">
        <v>13864.152</v>
      </c>
      <c r="F146" s="80">
        <v>13634.468000000001</v>
      </c>
      <c r="G146" s="964">
        <v>1.6845835129027351</v>
      </c>
      <c r="H146" s="81">
        <v>244.6</v>
      </c>
      <c r="I146" s="81">
        <v>1.9591496456856976</v>
      </c>
      <c r="J146" s="89">
        <v>7.8358208955223887</v>
      </c>
      <c r="K146" s="89">
        <v>2.9610655737704916</v>
      </c>
      <c r="L146" s="970">
        <v>0.21909708594565025</v>
      </c>
    </row>
    <row r="147" spans="1:12" ht="15">
      <c r="A147" s="46" t="s">
        <v>116</v>
      </c>
      <c r="B147" s="47" t="s">
        <v>33</v>
      </c>
      <c r="C147" s="79">
        <v>14406.901960784315</v>
      </c>
      <c r="D147" s="79">
        <v>14146.534313725489</v>
      </c>
      <c r="E147" s="80">
        <v>14695.04</v>
      </c>
      <c r="F147" s="80">
        <v>14429.465</v>
      </c>
      <c r="G147" s="964">
        <v>1.840504828141589</v>
      </c>
      <c r="H147" s="81">
        <v>279.60000000000002</v>
      </c>
      <c r="I147" s="81">
        <v>-1.1664899257688071</v>
      </c>
      <c r="J147" s="81">
        <v>9.3278463648834027</v>
      </c>
      <c r="K147" s="81">
        <v>8.1659836065573774</v>
      </c>
      <c r="L147" s="965">
        <v>0.7074200706457745</v>
      </c>
    </row>
    <row r="148" spans="1:12" ht="15.75" thickBot="1">
      <c r="A148" s="56" t="s">
        <v>116</v>
      </c>
      <c r="B148" s="57" t="s">
        <v>36</v>
      </c>
      <c r="C148" s="82">
        <v>14055.428431372549</v>
      </c>
      <c r="D148" s="82">
        <v>14150.259803921568</v>
      </c>
      <c r="E148" s="83">
        <v>14336.537</v>
      </c>
      <c r="F148" s="83">
        <v>14433.264999999999</v>
      </c>
      <c r="G148" s="966">
        <v>-0.670174073572398</v>
      </c>
      <c r="H148" s="84">
        <v>312.89999999999998</v>
      </c>
      <c r="I148" s="84">
        <v>-0.47709923664122139</v>
      </c>
      <c r="J148" s="84">
        <v>58.715596330275233</v>
      </c>
      <c r="K148" s="84">
        <v>1.7725409836065575</v>
      </c>
      <c r="L148" s="967">
        <v>0.65733738221511073</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ht="12.75" customHeight="1">
      <c r="A152" s="27"/>
      <c r="B152" s="28"/>
      <c r="C152" s="3" t="s">
        <v>9</v>
      </c>
      <c r="D152" s="3" t="s">
        <v>9</v>
      </c>
      <c r="E152" s="3"/>
      <c r="F152" s="3"/>
      <c r="G152" s="921"/>
      <c r="H152" s="1455" t="s">
        <v>10</v>
      </c>
      <c r="I152" s="1456"/>
      <c r="J152" s="951" t="s">
        <v>11</v>
      </c>
      <c r="K152" s="922" t="s">
        <v>12</v>
      </c>
      <c r="L152" s="923"/>
    </row>
    <row r="153" spans="1:12" ht="15.75" customHeight="1">
      <c r="A153" s="29" t="s">
        <v>13</v>
      </c>
      <c r="B153" s="30" t="s">
        <v>14</v>
      </c>
      <c r="C153" s="924" t="s">
        <v>40</v>
      </c>
      <c r="D153" s="924" t="s">
        <v>40</v>
      </c>
      <c r="E153" s="925" t="s">
        <v>41</v>
      </c>
      <c r="F153" s="926"/>
      <c r="G153" s="952"/>
      <c r="H153" s="1453" t="s">
        <v>15</v>
      </c>
      <c r="I153" s="1454"/>
      <c r="J153" s="953" t="s">
        <v>16</v>
      </c>
      <c r="K153" s="927" t="s">
        <v>17</v>
      </c>
      <c r="L153" s="928"/>
    </row>
    <row r="154" spans="1:12" ht="26.25" thickBot="1">
      <c r="A154" s="31" t="s">
        <v>18</v>
      </c>
      <c r="B154" s="32" t="s">
        <v>19</v>
      </c>
      <c r="C154" s="851" t="s">
        <v>509</v>
      </c>
      <c r="D154" s="851" t="s">
        <v>505</v>
      </c>
      <c r="E154" s="918" t="s">
        <v>509</v>
      </c>
      <c r="F154" s="1138" t="s">
        <v>505</v>
      </c>
      <c r="G154" s="950" t="s">
        <v>20</v>
      </c>
      <c r="H154" s="66" t="s">
        <v>509</v>
      </c>
      <c r="I154" s="862" t="s">
        <v>20</v>
      </c>
      <c r="J154" s="954" t="s">
        <v>20</v>
      </c>
      <c r="K154" s="919" t="s">
        <v>509</v>
      </c>
      <c r="L154" s="955" t="s">
        <v>21</v>
      </c>
    </row>
    <row r="155" spans="1:12" ht="15" thickBot="1">
      <c r="A155" s="33" t="s">
        <v>22</v>
      </c>
      <c r="B155" s="34" t="s">
        <v>23</v>
      </c>
      <c r="C155" s="67">
        <v>14264.04889768656</v>
      </c>
      <c r="D155" s="67">
        <v>14191.722791641048</v>
      </c>
      <c r="E155" s="68">
        <v>14549.329875640291</v>
      </c>
      <c r="F155" s="1139">
        <v>14475.557247473869</v>
      </c>
      <c r="G155" s="956">
        <v>0.50963584271891049</v>
      </c>
      <c r="H155" s="69">
        <v>319.40751645721127</v>
      </c>
      <c r="I155" s="69">
        <v>-3.5922274041727112E-2</v>
      </c>
      <c r="J155" s="70">
        <v>2.9194382852919438</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14300.84447590088</v>
      </c>
      <c r="D157" s="72">
        <v>14040.576529119109</v>
      </c>
      <c r="E157" s="73">
        <v>14586.861365418898</v>
      </c>
      <c r="F157" s="73">
        <v>14321.388059701492</v>
      </c>
      <c r="G157" s="960">
        <v>1.8536841862725049</v>
      </c>
      <c r="H157" s="74">
        <v>255.01818181818183</v>
      </c>
      <c r="I157" s="74">
        <v>14.17872478987322</v>
      </c>
      <c r="J157" s="74">
        <v>266.66666666666663</v>
      </c>
      <c r="K157" s="74">
        <v>0.26331538001196891</v>
      </c>
      <c r="L157" s="961">
        <v>0.18940555000457793</v>
      </c>
    </row>
    <row r="158" spans="1:12" ht="15">
      <c r="A158" s="46" t="s">
        <v>108</v>
      </c>
      <c r="B158" s="75" t="s">
        <v>23</v>
      </c>
      <c r="C158" s="76">
        <v>15036.27844522335</v>
      </c>
      <c r="D158" s="76">
        <v>14964.331700838437</v>
      </c>
      <c r="E158" s="77">
        <v>15337.004014127817</v>
      </c>
      <c r="F158" s="77">
        <v>15263.618334855206</v>
      </c>
      <c r="G158" s="962">
        <v>0.48078822244284825</v>
      </c>
      <c r="H158" s="78">
        <v>349.13315201832239</v>
      </c>
      <c r="I158" s="78">
        <v>-0.20330037787014862</v>
      </c>
      <c r="J158" s="78">
        <v>6.2671128688773958</v>
      </c>
      <c r="K158" s="78">
        <v>41.807301017354874</v>
      </c>
      <c r="L158" s="963">
        <v>1.3170324783058476</v>
      </c>
    </row>
    <row r="159" spans="1:12" ht="15">
      <c r="A159" s="39" t="s">
        <v>109</v>
      </c>
      <c r="B159" s="40" t="s">
        <v>23</v>
      </c>
      <c r="C159" s="79">
        <v>15242.588028458202</v>
      </c>
      <c r="D159" s="79">
        <v>15093.138760074982</v>
      </c>
      <c r="E159" s="80">
        <v>15547.439789027367</v>
      </c>
      <c r="F159" s="80">
        <v>15395.001535276482</v>
      </c>
      <c r="G159" s="964">
        <v>0.99018017894693799</v>
      </c>
      <c r="H159" s="81">
        <v>386.6069536423841</v>
      </c>
      <c r="I159" s="81">
        <v>2.5585379834223705</v>
      </c>
      <c r="J159" s="81">
        <v>-13.590844062947067</v>
      </c>
      <c r="K159" s="81">
        <v>7.2292040694195094</v>
      </c>
      <c r="L159" s="965">
        <v>-1.3812911264415408</v>
      </c>
    </row>
    <row r="160" spans="1:12" ht="15">
      <c r="A160" s="39" t="s">
        <v>110</v>
      </c>
      <c r="B160" s="40" t="s">
        <v>23</v>
      </c>
      <c r="C160" s="79" t="s">
        <v>99</v>
      </c>
      <c r="D160" s="79" t="s">
        <v>99</v>
      </c>
      <c r="E160" s="80" t="s">
        <v>99</v>
      </c>
      <c r="F160" s="80" t="s">
        <v>99</v>
      </c>
      <c r="G160" s="964" t="s">
        <v>99</v>
      </c>
      <c r="H160" s="81" t="s">
        <v>99</v>
      </c>
      <c r="I160" s="81" t="s">
        <v>99</v>
      </c>
      <c r="J160" s="81" t="s">
        <v>99</v>
      </c>
      <c r="K160" s="81" t="s">
        <v>99</v>
      </c>
      <c r="L160" s="965" t="s">
        <v>99</v>
      </c>
    </row>
    <row r="161" spans="1:12" ht="15">
      <c r="A161" s="39" t="s">
        <v>97</v>
      </c>
      <c r="B161" s="40" t="s">
        <v>23</v>
      </c>
      <c r="C161" s="79">
        <v>12369.489960736173</v>
      </c>
      <c r="D161" s="79">
        <v>12368.29972430031</v>
      </c>
      <c r="E161" s="80">
        <v>12616.879759950896</v>
      </c>
      <c r="F161" s="80">
        <v>12615.665718786317</v>
      </c>
      <c r="G161" s="964">
        <v>9.6232826046726318E-3</v>
      </c>
      <c r="H161" s="81">
        <v>282.36148180242634</v>
      </c>
      <c r="I161" s="81">
        <v>-1.0216902376987838</v>
      </c>
      <c r="J161" s="81">
        <v>3.4050179211469538</v>
      </c>
      <c r="K161" s="81">
        <v>27.62417713943746</v>
      </c>
      <c r="L161" s="965">
        <v>0.12972037668801306</v>
      </c>
    </row>
    <row r="162" spans="1:12" ht="15.75" thickBot="1">
      <c r="A162" s="41" t="s">
        <v>111</v>
      </c>
      <c r="B162" s="42" t="s">
        <v>23</v>
      </c>
      <c r="C162" s="82">
        <v>14379.039714565461</v>
      </c>
      <c r="D162" s="82">
        <v>14256.823381002781</v>
      </c>
      <c r="E162" s="83">
        <v>14666.620508856769</v>
      </c>
      <c r="F162" s="83">
        <v>14541.959848622837</v>
      </c>
      <c r="G162" s="966">
        <v>0.85724800186226768</v>
      </c>
      <c r="H162" s="84">
        <v>289.58319502074693</v>
      </c>
      <c r="I162" s="84">
        <v>1.1247055968742088</v>
      </c>
      <c r="J162" s="84">
        <v>1.7951425554382259</v>
      </c>
      <c r="K162" s="84">
        <v>23.076002393776182</v>
      </c>
      <c r="L162" s="967">
        <v>-0.25486727855690461</v>
      </c>
    </row>
    <row r="163" spans="1:12" ht="15" thickBot="1">
      <c r="A163" s="35"/>
      <c r="B163" s="43"/>
      <c r="C163" s="71"/>
      <c r="D163" s="71"/>
      <c r="E163" s="71"/>
      <c r="F163" s="71"/>
      <c r="G163" s="958"/>
      <c r="H163" s="70"/>
      <c r="I163" s="70"/>
      <c r="J163" s="70"/>
      <c r="K163" s="70"/>
      <c r="L163" s="959"/>
    </row>
    <row r="164" spans="1:12" ht="14.25">
      <c r="A164" s="44" t="s">
        <v>112</v>
      </c>
      <c r="B164" s="45" t="s">
        <v>25</v>
      </c>
      <c r="C164" s="85" t="s">
        <v>228</v>
      </c>
      <c r="D164" s="85" t="s">
        <v>228</v>
      </c>
      <c r="E164" s="86" t="s">
        <v>228</v>
      </c>
      <c r="F164" s="86" t="s">
        <v>228</v>
      </c>
      <c r="G164" s="968" t="s">
        <v>99</v>
      </c>
      <c r="H164" s="87" t="s">
        <v>228</v>
      </c>
      <c r="I164" s="87" t="s">
        <v>99</v>
      </c>
      <c r="J164" s="88" t="s">
        <v>99</v>
      </c>
      <c r="K164" s="88">
        <v>1.1968880909634948E-2</v>
      </c>
      <c r="L164" s="969" t="s">
        <v>99</v>
      </c>
    </row>
    <row r="165" spans="1:12" ht="15">
      <c r="A165" s="46" t="s">
        <v>112</v>
      </c>
      <c r="B165" s="47" t="s">
        <v>26</v>
      </c>
      <c r="C165" s="79" t="s">
        <v>99</v>
      </c>
      <c r="D165" s="79" t="s">
        <v>99</v>
      </c>
      <c r="E165" s="80" t="s">
        <v>99</v>
      </c>
      <c r="F165" s="80" t="s">
        <v>99</v>
      </c>
      <c r="G165" s="964" t="s">
        <v>99</v>
      </c>
      <c r="H165" s="81" t="s">
        <v>99</v>
      </c>
      <c r="I165" s="81" t="s">
        <v>99</v>
      </c>
      <c r="J165" s="89" t="s">
        <v>99</v>
      </c>
      <c r="K165" s="89" t="s">
        <v>99</v>
      </c>
      <c r="L165" s="970" t="s">
        <v>99</v>
      </c>
    </row>
    <row r="166" spans="1:12" ht="15">
      <c r="A166" s="46" t="s">
        <v>112</v>
      </c>
      <c r="B166" s="47" t="s">
        <v>27</v>
      </c>
      <c r="C166" s="79" t="s">
        <v>228</v>
      </c>
      <c r="D166" s="79" t="s">
        <v>228</v>
      </c>
      <c r="E166" s="80" t="s">
        <v>228</v>
      </c>
      <c r="F166" s="80" t="s">
        <v>228</v>
      </c>
      <c r="G166" s="964" t="s">
        <v>99</v>
      </c>
      <c r="H166" s="81" t="s">
        <v>228</v>
      </c>
      <c r="I166" s="81" t="s">
        <v>99</v>
      </c>
      <c r="J166" s="89" t="s">
        <v>99</v>
      </c>
      <c r="K166" s="89">
        <v>1.1968880909634948E-2</v>
      </c>
      <c r="L166" s="970" t="s">
        <v>99</v>
      </c>
    </row>
    <row r="167" spans="1:12" ht="14.25">
      <c r="A167" s="44" t="s">
        <v>112</v>
      </c>
      <c r="B167" s="48" t="s">
        <v>28</v>
      </c>
      <c r="C167" s="90" t="s">
        <v>228</v>
      </c>
      <c r="D167" s="90" t="s">
        <v>228</v>
      </c>
      <c r="E167" s="91" t="s">
        <v>228</v>
      </c>
      <c r="F167" s="91" t="s">
        <v>228</v>
      </c>
      <c r="G167" s="971" t="s">
        <v>99</v>
      </c>
      <c r="H167" s="92" t="s">
        <v>228</v>
      </c>
      <c r="I167" s="92" t="s">
        <v>99</v>
      </c>
      <c r="J167" s="93" t="s">
        <v>99</v>
      </c>
      <c r="K167" s="93">
        <v>2.3937761819269897E-2</v>
      </c>
      <c r="L167" s="972" t="s">
        <v>99</v>
      </c>
    </row>
    <row r="168" spans="1:12" ht="15">
      <c r="A168" s="46" t="s">
        <v>112</v>
      </c>
      <c r="B168" s="47" t="s">
        <v>29</v>
      </c>
      <c r="C168" s="79" t="s">
        <v>228</v>
      </c>
      <c r="D168" s="79" t="s">
        <v>228</v>
      </c>
      <c r="E168" s="80" t="s">
        <v>228</v>
      </c>
      <c r="F168" s="80" t="s">
        <v>228</v>
      </c>
      <c r="G168" s="964" t="s">
        <v>99</v>
      </c>
      <c r="H168" s="81" t="s">
        <v>228</v>
      </c>
      <c r="I168" s="81" t="s">
        <v>99</v>
      </c>
      <c r="J168" s="89" t="s">
        <v>99</v>
      </c>
      <c r="K168" s="89">
        <v>2.3937761819269897E-2</v>
      </c>
      <c r="L168" s="970" t="s">
        <v>99</v>
      </c>
    </row>
    <row r="169" spans="1:12" ht="15">
      <c r="A169" s="46" t="s">
        <v>112</v>
      </c>
      <c r="B169" s="47" t="s">
        <v>30</v>
      </c>
      <c r="C169" s="79" t="s">
        <v>99</v>
      </c>
      <c r="D169" s="79" t="s">
        <v>99</v>
      </c>
      <c r="E169" s="80" t="s">
        <v>99</v>
      </c>
      <c r="F169" s="80" t="s">
        <v>99</v>
      </c>
      <c r="G169" s="964" t="s">
        <v>99</v>
      </c>
      <c r="H169" s="81" t="s">
        <v>99</v>
      </c>
      <c r="I169" s="81" t="s">
        <v>99</v>
      </c>
      <c r="J169" s="89" t="s">
        <v>99</v>
      </c>
      <c r="K169" s="89" t="s">
        <v>99</v>
      </c>
      <c r="L169" s="970" t="s">
        <v>99</v>
      </c>
    </row>
    <row r="170" spans="1:12" ht="14.25">
      <c r="A170" s="44" t="s">
        <v>112</v>
      </c>
      <c r="B170" s="48" t="s">
        <v>31</v>
      </c>
      <c r="C170" s="90">
        <v>13976.376993185333</v>
      </c>
      <c r="D170" s="90" t="s">
        <v>228</v>
      </c>
      <c r="E170" s="91">
        <v>14255.904533049041</v>
      </c>
      <c r="F170" s="91" t="s">
        <v>228</v>
      </c>
      <c r="G170" s="971">
        <v>5.4060983740935722</v>
      </c>
      <c r="H170" s="92">
        <v>246.86315789473687</v>
      </c>
      <c r="I170" s="92">
        <v>26.580262989225435</v>
      </c>
      <c r="J170" s="93">
        <v>375</v>
      </c>
      <c r="K170" s="93">
        <v>0.22740873728306402</v>
      </c>
      <c r="L170" s="972">
        <v>0.1781355172781367</v>
      </c>
    </row>
    <row r="171" spans="1:12" ht="15">
      <c r="A171" s="46" t="s">
        <v>112</v>
      </c>
      <c r="B171" s="47" t="s">
        <v>32</v>
      </c>
      <c r="C171" s="79">
        <v>13966.108823529412</v>
      </c>
      <c r="D171" s="79" t="s">
        <v>228</v>
      </c>
      <c r="E171" s="80">
        <v>14245.431</v>
      </c>
      <c r="F171" s="80" t="s">
        <v>228</v>
      </c>
      <c r="G171" s="964">
        <v>14.762192862321763</v>
      </c>
      <c r="H171" s="81">
        <v>247.8</v>
      </c>
      <c r="I171" s="81">
        <v>48.650269946010816</v>
      </c>
      <c r="J171" s="89">
        <v>500</v>
      </c>
      <c r="K171" s="89">
        <v>0.21543985637342908</v>
      </c>
      <c r="L171" s="970">
        <v>0.17848494136973359</v>
      </c>
    </row>
    <row r="172" spans="1:12" ht="15.75" thickBot="1">
      <c r="A172" s="49" t="s">
        <v>112</v>
      </c>
      <c r="B172" s="50" t="s">
        <v>33</v>
      </c>
      <c r="C172" s="94" t="s">
        <v>228</v>
      </c>
      <c r="D172" s="94" t="s">
        <v>228</v>
      </c>
      <c r="E172" s="95" t="s">
        <v>228</v>
      </c>
      <c r="F172" s="95" t="s">
        <v>228</v>
      </c>
      <c r="G172" s="973" t="s">
        <v>99</v>
      </c>
      <c r="H172" s="89" t="s">
        <v>228</v>
      </c>
      <c r="I172" s="89" t="s">
        <v>99</v>
      </c>
      <c r="J172" s="89" t="s">
        <v>99</v>
      </c>
      <c r="K172" s="89">
        <v>1.1968880909634948E-2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15517.136109230421</v>
      </c>
      <c r="D174" s="85">
        <v>15416.562958761657</v>
      </c>
      <c r="E174" s="86">
        <v>15827.47883141503</v>
      </c>
      <c r="F174" s="86">
        <v>15724.89421793689</v>
      </c>
      <c r="G174" s="968">
        <v>0.65237076991669318</v>
      </c>
      <c r="H174" s="87">
        <v>416.01971830985917</v>
      </c>
      <c r="I174" s="87">
        <v>-1.7309503978483001</v>
      </c>
      <c r="J174" s="88">
        <v>10.9375</v>
      </c>
      <c r="K174" s="88">
        <v>3.3991621783363257</v>
      </c>
      <c r="L174" s="969">
        <v>0.24567609802097712</v>
      </c>
    </row>
    <row r="175" spans="1:12" ht="15">
      <c r="A175" s="46" t="s">
        <v>113</v>
      </c>
      <c r="B175" s="47" t="s">
        <v>26</v>
      </c>
      <c r="C175" s="79">
        <v>15502.923529411764</v>
      </c>
      <c r="D175" s="79">
        <v>15476.414705882353</v>
      </c>
      <c r="E175" s="80">
        <v>15812.982</v>
      </c>
      <c r="F175" s="80">
        <v>15785.942999999999</v>
      </c>
      <c r="G175" s="964">
        <v>0.17128530110618459</v>
      </c>
      <c r="H175" s="81">
        <v>406.9</v>
      </c>
      <c r="I175" s="81">
        <v>-2.4688398849472706</v>
      </c>
      <c r="J175" s="89">
        <v>7.4626865671641784</v>
      </c>
      <c r="K175" s="89">
        <v>1.7235188509874326</v>
      </c>
      <c r="L175" s="970">
        <v>7.2865980822367282E-2</v>
      </c>
    </row>
    <row r="176" spans="1:12" ht="15">
      <c r="A176" s="46" t="s">
        <v>113</v>
      </c>
      <c r="B176" s="47" t="s">
        <v>27</v>
      </c>
      <c r="C176" s="79">
        <v>15531.119607843137</v>
      </c>
      <c r="D176" s="79">
        <v>15352.787254901961</v>
      </c>
      <c r="E176" s="80">
        <v>15841.742</v>
      </c>
      <c r="F176" s="80">
        <v>15659.843000000001</v>
      </c>
      <c r="G176" s="964">
        <v>1.1615633694411842</v>
      </c>
      <c r="H176" s="81">
        <v>425.4</v>
      </c>
      <c r="I176" s="81">
        <v>-1.092769123459671</v>
      </c>
      <c r="J176" s="89">
        <v>14.754098360655737</v>
      </c>
      <c r="K176" s="89">
        <v>1.6756433273488927</v>
      </c>
      <c r="L176" s="970">
        <v>0.17281011719860917</v>
      </c>
    </row>
    <row r="177" spans="1:12" ht="14.25">
      <c r="A177" s="44" t="s">
        <v>113</v>
      </c>
      <c r="B177" s="48" t="s">
        <v>28</v>
      </c>
      <c r="C177" s="90">
        <v>15380.650622374262</v>
      </c>
      <c r="D177" s="90">
        <v>15208.636273270266</v>
      </c>
      <c r="E177" s="91">
        <v>15688.263634821747</v>
      </c>
      <c r="F177" s="91">
        <v>15512.808998735671</v>
      </c>
      <c r="G177" s="971">
        <v>1.1310307249987848</v>
      </c>
      <c r="H177" s="92">
        <v>375.25849639546857</v>
      </c>
      <c r="I177" s="92">
        <v>0.36130142951063804</v>
      </c>
      <c r="J177" s="93">
        <v>1.9957983193277309</v>
      </c>
      <c r="K177" s="93">
        <v>11.621783363255537</v>
      </c>
      <c r="L177" s="972">
        <v>-0.10524299791716629</v>
      </c>
    </row>
    <row r="178" spans="1:12" ht="15">
      <c r="A178" s="46" t="s">
        <v>113</v>
      </c>
      <c r="B178" s="47" t="s">
        <v>29</v>
      </c>
      <c r="C178" s="79">
        <v>15241.590196078432</v>
      </c>
      <c r="D178" s="79">
        <v>15056.719607843137</v>
      </c>
      <c r="E178" s="80">
        <v>15546.422</v>
      </c>
      <c r="F178" s="80">
        <v>15357.853999999999</v>
      </c>
      <c r="G178" s="964">
        <v>1.2278277941696876</v>
      </c>
      <c r="H178" s="81">
        <v>359.8</v>
      </c>
      <c r="I178" s="81">
        <v>-0.33240997229916586</v>
      </c>
      <c r="J178" s="89">
        <v>-8.2627118644067803</v>
      </c>
      <c r="K178" s="89">
        <v>5.1825254338719331</v>
      </c>
      <c r="L178" s="970">
        <v>-0.63171452670949169</v>
      </c>
    </row>
    <row r="179" spans="1:12" ht="15">
      <c r="A179" s="46" t="s">
        <v>113</v>
      </c>
      <c r="B179" s="47" t="s">
        <v>30</v>
      </c>
      <c r="C179" s="79">
        <v>15484.539215686274</v>
      </c>
      <c r="D179" s="79">
        <v>15348.124509803922</v>
      </c>
      <c r="E179" s="80">
        <v>15794.23</v>
      </c>
      <c r="F179" s="80">
        <v>15655.087</v>
      </c>
      <c r="G179" s="964">
        <v>0.88880374794467787</v>
      </c>
      <c r="H179" s="81">
        <v>387.7</v>
      </c>
      <c r="I179" s="81">
        <v>0.28453181583030673</v>
      </c>
      <c r="J179" s="89">
        <v>12.083333333333334</v>
      </c>
      <c r="K179" s="89">
        <v>6.4392579293836034</v>
      </c>
      <c r="L179" s="970">
        <v>0.52647152879232451</v>
      </c>
    </row>
    <row r="180" spans="1:12" ht="14.25">
      <c r="A180" s="44" t="s">
        <v>113</v>
      </c>
      <c r="B180" s="48" t="s">
        <v>31</v>
      </c>
      <c r="C180" s="90">
        <v>14788.945114014403</v>
      </c>
      <c r="D180" s="90">
        <v>14766.015325176742</v>
      </c>
      <c r="E180" s="91">
        <v>15084.724016294691</v>
      </c>
      <c r="F180" s="91">
        <v>15061.335631680278</v>
      </c>
      <c r="G180" s="971">
        <v>0.15528758661494207</v>
      </c>
      <c r="H180" s="92">
        <v>329.31032171581768</v>
      </c>
      <c r="I180" s="92">
        <v>-0.1408020771271678</v>
      </c>
      <c r="J180" s="93">
        <v>7.6479076479076475</v>
      </c>
      <c r="K180" s="93">
        <v>26.786355475763017</v>
      </c>
      <c r="L180" s="972">
        <v>1.1765993782020416</v>
      </c>
    </row>
    <row r="181" spans="1:12" ht="15">
      <c r="A181" s="46" t="s">
        <v>113</v>
      </c>
      <c r="B181" s="47" t="s">
        <v>32</v>
      </c>
      <c r="C181" s="79">
        <v>14607.969607843137</v>
      </c>
      <c r="D181" s="79">
        <v>14664.75588235294</v>
      </c>
      <c r="E181" s="80">
        <v>14900.129000000001</v>
      </c>
      <c r="F181" s="80">
        <v>14958.050999999999</v>
      </c>
      <c r="G181" s="964">
        <v>-0.38722959294629139</v>
      </c>
      <c r="H181" s="81">
        <v>315.60000000000002</v>
      </c>
      <c r="I181" s="81">
        <v>-0.72349795533185113</v>
      </c>
      <c r="J181" s="89">
        <v>5.68760611205433</v>
      </c>
      <c r="K181" s="89">
        <v>14.90125673249551</v>
      </c>
      <c r="L181" s="970">
        <v>0.39029344104441499</v>
      </c>
    </row>
    <row r="182" spans="1:12" ht="15.75" thickBot="1">
      <c r="A182" s="49" t="s">
        <v>113</v>
      </c>
      <c r="B182" s="50" t="s">
        <v>33</v>
      </c>
      <c r="C182" s="94">
        <v>14995.590196078432</v>
      </c>
      <c r="D182" s="94">
        <v>14887.889215686275</v>
      </c>
      <c r="E182" s="95">
        <v>15295.502</v>
      </c>
      <c r="F182" s="95">
        <v>15185.647000000001</v>
      </c>
      <c r="G182" s="973">
        <v>0.72341336526523736</v>
      </c>
      <c r="H182" s="89">
        <v>346.5</v>
      </c>
      <c r="I182" s="89">
        <v>0.34752389226759006</v>
      </c>
      <c r="J182" s="89">
        <v>10.21087680355161</v>
      </c>
      <c r="K182" s="89">
        <v>11.885098743267504</v>
      </c>
      <c r="L182" s="970">
        <v>0.78630593715762487</v>
      </c>
    </row>
    <row r="183" spans="1:12" ht="15.75" thickBot="1">
      <c r="A183" s="51"/>
      <c r="B183" s="52"/>
      <c r="C183" s="96"/>
      <c r="D183" s="96"/>
      <c r="E183" s="96"/>
      <c r="F183" s="96"/>
      <c r="G183" s="974"/>
      <c r="H183" s="97"/>
      <c r="I183" s="97"/>
      <c r="J183" s="97"/>
      <c r="K183" s="97"/>
      <c r="L183" s="975"/>
    </row>
    <row r="184" spans="1:12" ht="15">
      <c r="A184" s="46" t="s">
        <v>114</v>
      </c>
      <c r="B184" s="53" t="s">
        <v>30</v>
      </c>
      <c r="C184" s="98">
        <v>15489.982352941175</v>
      </c>
      <c r="D184" s="98">
        <v>15371.05</v>
      </c>
      <c r="E184" s="99">
        <v>15799.781999999999</v>
      </c>
      <c r="F184" s="99">
        <v>15678.471</v>
      </c>
      <c r="G184" s="976">
        <v>0.77374254160370415</v>
      </c>
      <c r="H184" s="100">
        <v>408.3</v>
      </c>
      <c r="I184" s="100">
        <v>1.9730269730269816</v>
      </c>
      <c r="J184" s="100">
        <v>-2.9739776951672861</v>
      </c>
      <c r="K184" s="100">
        <v>3.1238779174147218</v>
      </c>
      <c r="L184" s="977">
        <v>-0.18974612791664081</v>
      </c>
    </row>
    <row r="185" spans="1:12" ht="15.75" thickBot="1">
      <c r="A185" s="49" t="s">
        <v>114</v>
      </c>
      <c r="B185" s="50" t="s">
        <v>33</v>
      </c>
      <c r="C185" s="94">
        <v>15034.896078431371</v>
      </c>
      <c r="D185" s="94">
        <v>14900.98431372549</v>
      </c>
      <c r="E185" s="95">
        <v>15335.593999999999</v>
      </c>
      <c r="F185" s="95">
        <v>15199.004000000001</v>
      </c>
      <c r="G185" s="973">
        <v>0.89867730806570179</v>
      </c>
      <c r="H185" s="89">
        <v>370.1</v>
      </c>
      <c r="I185" s="89">
        <v>2.1529119514214772</v>
      </c>
      <c r="J185" s="89">
        <v>-20.232558139534884</v>
      </c>
      <c r="K185" s="89">
        <v>4.1053261520047872</v>
      </c>
      <c r="L185" s="970">
        <v>-1.1915449985248996</v>
      </c>
    </row>
    <row r="186" spans="1:12" ht="15.75" thickBot="1">
      <c r="A186" s="51"/>
      <c r="B186" s="52"/>
      <c r="C186" s="96"/>
      <c r="D186" s="96"/>
      <c r="E186" s="96"/>
      <c r="F186" s="96"/>
      <c r="G186" s="974"/>
      <c r="H186" s="97"/>
      <c r="I186" s="97"/>
      <c r="J186" s="97"/>
      <c r="K186" s="97"/>
      <c r="L186" s="975"/>
    </row>
    <row r="187" spans="1:12" ht="14.25">
      <c r="A187" s="44" t="s">
        <v>115</v>
      </c>
      <c r="B187" s="45" t="s">
        <v>25</v>
      </c>
      <c r="C187" s="85" t="s">
        <v>99</v>
      </c>
      <c r="D187" s="85" t="s">
        <v>99</v>
      </c>
      <c r="E187" s="86" t="s">
        <v>99</v>
      </c>
      <c r="F187" s="86" t="s">
        <v>99</v>
      </c>
      <c r="G187" s="968" t="s">
        <v>99</v>
      </c>
      <c r="H187" s="87" t="s">
        <v>99</v>
      </c>
      <c r="I187" s="87" t="s">
        <v>99</v>
      </c>
      <c r="J187" s="88" t="s">
        <v>99</v>
      </c>
      <c r="K187" s="88" t="s">
        <v>99</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99</v>
      </c>
      <c r="D190" s="79" t="s">
        <v>99</v>
      </c>
      <c r="E190" s="80" t="s">
        <v>99</v>
      </c>
      <c r="F190" s="80" t="s">
        <v>99</v>
      </c>
      <c r="G190" s="964" t="s">
        <v>99</v>
      </c>
      <c r="H190" s="81" t="s">
        <v>99</v>
      </c>
      <c r="I190" s="81" t="s">
        <v>99</v>
      </c>
      <c r="J190" s="89" t="s">
        <v>99</v>
      </c>
      <c r="K190" s="89" t="s">
        <v>99</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99</v>
      </c>
      <c r="D194" s="90" t="s">
        <v>99</v>
      </c>
      <c r="E194" s="91" t="s">
        <v>99</v>
      </c>
      <c r="F194" s="91" t="s">
        <v>99</v>
      </c>
      <c r="G194" s="971" t="s">
        <v>99</v>
      </c>
      <c r="H194" s="92" t="s">
        <v>99</v>
      </c>
      <c r="I194" s="92" t="s">
        <v>99</v>
      </c>
      <c r="J194" s="93" t="s">
        <v>99</v>
      </c>
      <c r="K194" s="93" t="s">
        <v>99</v>
      </c>
      <c r="L194" s="972" t="s">
        <v>99</v>
      </c>
    </row>
    <row r="195" spans="1:12" ht="15">
      <c r="A195" s="39" t="s">
        <v>115</v>
      </c>
      <c r="B195" s="47" t="s">
        <v>33</v>
      </c>
      <c r="C195" s="79" t="s">
        <v>99</v>
      </c>
      <c r="D195" s="79" t="s">
        <v>99</v>
      </c>
      <c r="E195" s="80" t="s">
        <v>99</v>
      </c>
      <c r="F195" s="80" t="s">
        <v>99</v>
      </c>
      <c r="G195" s="964" t="s">
        <v>99</v>
      </c>
      <c r="H195" s="81" t="s">
        <v>99</v>
      </c>
      <c r="I195" s="81" t="s">
        <v>99</v>
      </c>
      <c r="J195" s="89" t="s">
        <v>99</v>
      </c>
      <c r="K195" s="89" t="s">
        <v>99</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13204.774732585558</v>
      </c>
      <c r="D198" s="85">
        <v>12870.081390521907</v>
      </c>
      <c r="E198" s="86">
        <v>13468.87022723727</v>
      </c>
      <c r="F198" s="86">
        <v>13127.483018332347</v>
      </c>
      <c r="G198" s="968">
        <v>2.600553422374885</v>
      </c>
      <c r="H198" s="87">
        <v>356.06904761904758</v>
      </c>
      <c r="I198" s="87">
        <v>1.0730280884194854</v>
      </c>
      <c r="J198" s="88">
        <v>-12.5</v>
      </c>
      <c r="K198" s="88">
        <v>3.0161579892280068</v>
      </c>
      <c r="L198" s="969">
        <v>-0.53151385112676053</v>
      </c>
    </row>
    <row r="199" spans="1:12" ht="15">
      <c r="A199" s="46" t="s">
        <v>24</v>
      </c>
      <c r="B199" s="47" t="s">
        <v>29</v>
      </c>
      <c r="C199" s="79">
        <v>12650.071568627451</v>
      </c>
      <c r="D199" s="79">
        <v>12645.280392156863</v>
      </c>
      <c r="E199" s="80">
        <v>12903.073</v>
      </c>
      <c r="F199" s="80">
        <v>12898.186</v>
      </c>
      <c r="G199" s="964">
        <v>3.7889048894167179E-2</v>
      </c>
      <c r="H199" s="81">
        <v>324.2</v>
      </c>
      <c r="I199" s="81">
        <v>3.0854674483173673E-2</v>
      </c>
      <c r="J199" s="89">
        <v>25</v>
      </c>
      <c r="K199" s="89">
        <v>0.6582884500299222</v>
      </c>
      <c r="L199" s="970">
        <v>0.11628302997572171</v>
      </c>
    </row>
    <row r="200" spans="1:12" ht="15">
      <c r="A200" s="46" t="s">
        <v>24</v>
      </c>
      <c r="B200" s="47" t="s">
        <v>30</v>
      </c>
      <c r="C200" s="79">
        <v>13243.500980392157</v>
      </c>
      <c r="D200" s="79">
        <v>13021.698039215686</v>
      </c>
      <c r="E200" s="80">
        <v>13508.370999999999</v>
      </c>
      <c r="F200" s="80">
        <v>13282.132</v>
      </c>
      <c r="G200" s="964">
        <v>1.7033334708614518</v>
      </c>
      <c r="H200" s="81">
        <v>347.4</v>
      </c>
      <c r="I200" s="81">
        <v>-0.79954311821816437</v>
      </c>
      <c r="J200" s="89">
        <v>-26.923076923076923</v>
      </c>
      <c r="K200" s="89">
        <v>0.90963494913225607</v>
      </c>
      <c r="L200" s="970">
        <v>-0.37146877099585429</v>
      </c>
    </row>
    <row r="201" spans="1:12" ht="15">
      <c r="A201" s="46" t="s">
        <v>24</v>
      </c>
      <c r="B201" s="47" t="s">
        <v>35</v>
      </c>
      <c r="C201" s="79">
        <v>13399.675490196078</v>
      </c>
      <c r="D201" s="79">
        <v>12824.46862745098</v>
      </c>
      <c r="E201" s="80">
        <v>13667.669</v>
      </c>
      <c r="F201" s="80">
        <v>13080.958000000001</v>
      </c>
      <c r="G201" s="964">
        <v>4.4852295986272512</v>
      </c>
      <c r="H201" s="81">
        <v>376</v>
      </c>
      <c r="I201" s="81">
        <v>3.6669423766197995</v>
      </c>
      <c r="J201" s="89">
        <v>-13.571428571428571</v>
      </c>
      <c r="K201" s="89">
        <v>1.4482345900658289</v>
      </c>
      <c r="L201" s="970">
        <v>-0.2763281101066275</v>
      </c>
    </row>
    <row r="202" spans="1:12" ht="14.25">
      <c r="A202" s="44" t="s">
        <v>24</v>
      </c>
      <c r="B202" s="48" t="s">
        <v>31</v>
      </c>
      <c r="C202" s="90">
        <v>12902.892430989063</v>
      </c>
      <c r="D202" s="90">
        <v>12872.443082974039</v>
      </c>
      <c r="E202" s="91">
        <v>13160.950279608844</v>
      </c>
      <c r="F202" s="91">
        <v>13129.89194463352</v>
      </c>
      <c r="G202" s="971">
        <v>0.23654676753084428</v>
      </c>
      <c r="H202" s="92">
        <v>296.58728932584273</v>
      </c>
      <c r="I202" s="92">
        <v>-0.73842702905848734</v>
      </c>
      <c r="J202" s="93">
        <v>4.937361827560796</v>
      </c>
      <c r="K202" s="93">
        <v>17.043686415320167</v>
      </c>
      <c r="L202" s="972">
        <v>0.32774652864857501</v>
      </c>
    </row>
    <row r="203" spans="1:12" ht="15">
      <c r="A203" s="46" t="s">
        <v>24</v>
      </c>
      <c r="B203" s="47" t="s">
        <v>32</v>
      </c>
      <c r="C203" s="79">
        <v>12180.790196078431</v>
      </c>
      <c r="D203" s="79">
        <v>12244.748039215687</v>
      </c>
      <c r="E203" s="80">
        <v>12424.406000000001</v>
      </c>
      <c r="F203" s="80">
        <v>12489.643</v>
      </c>
      <c r="G203" s="964">
        <v>-0.5223287807345588</v>
      </c>
      <c r="H203" s="81">
        <v>268.60000000000002</v>
      </c>
      <c r="I203" s="81">
        <v>0.37369207772795215</v>
      </c>
      <c r="J203" s="89">
        <v>12.676056338028168</v>
      </c>
      <c r="K203" s="89">
        <v>4.7875523638539796</v>
      </c>
      <c r="L203" s="970">
        <v>0.41455408841668007</v>
      </c>
    </row>
    <row r="204" spans="1:12" ht="15">
      <c r="A204" s="46" t="s">
        <v>24</v>
      </c>
      <c r="B204" s="47" t="s">
        <v>33</v>
      </c>
      <c r="C204" s="79">
        <v>12901.589215686274</v>
      </c>
      <c r="D204" s="79">
        <v>12848.319607843137</v>
      </c>
      <c r="E204" s="80">
        <v>13159.620999999999</v>
      </c>
      <c r="F204" s="80">
        <v>13105.286</v>
      </c>
      <c r="G204" s="964">
        <v>0.41460369502809119</v>
      </c>
      <c r="H204" s="81">
        <v>294.2</v>
      </c>
      <c r="I204" s="81">
        <v>-0.27118644067796993</v>
      </c>
      <c r="J204" s="89">
        <v>2.4263431542461005</v>
      </c>
      <c r="K204" s="89">
        <v>7.0736086175942559</v>
      </c>
      <c r="L204" s="970">
        <v>-3.405336811650983E-2</v>
      </c>
    </row>
    <row r="205" spans="1:12" ht="15">
      <c r="A205" s="46" t="s">
        <v>24</v>
      </c>
      <c r="B205" s="47" t="s">
        <v>36</v>
      </c>
      <c r="C205" s="79">
        <v>13454.613725490195</v>
      </c>
      <c r="D205" s="79">
        <v>13326.856862745099</v>
      </c>
      <c r="E205" s="80">
        <v>13723.706</v>
      </c>
      <c r="F205" s="80">
        <v>13593.394</v>
      </c>
      <c r="G205" s="964">
        <v>0.95864211689883994</v>
      </c>
      <c r="H205" s="81">
        <v>325.7</v>
      </c>
      <c r="I205" s="81">
        <v>-1.3030303030303063</v>
      </c>
      <c r="J205" s="89">
        <v>1.8823529411764703</v>
      </c>
      <c r="K205" s="89">
        <v>5.1825254338719331</v>
      </c>
      <c r="L205" s="970">
        <v>-5.275419165159434E-2</v>
      </c>
    </row>
    <row r="206" spans="1:12" ht="14.25">
      <c r="A206" s="44" t="s">
        <v>24</v>
      </c>
      <c r="B206" s="48" t="s">
        <v>37</v>
      </c>
      <c r="C206" s="90">
        <v>10219.326658690405</v>
      </c>
      <c r="D206" s="90">
        <v>10401.190194794404</v>
      </c>
      <c r="E206" s="91">
        <v>10423.713191864214</v>
      </c>
      <c r="F206" s="91">
        <v>10609.213998690293</v>
      </c>
      <c r="G206" s="971">
        <v>-1.748487747056281</v>
      </c>
      <c r="H206" s="92">
        <v>220.91867088607597</v>
      </c>
      <c r="I206" s="92">
        <v>-0.10387175959578067</v>
      </c>
      <c r="J206" s="93">
        <v>7.6660988074957412</v>
      </c>
      <c r="K206" s="93">
        <v>7.5643327348892884</v>
      </c>
      <c r="L206" s="972">
        <v>0.3334876991662048</v>
      </c>
    </row>
    <row r="207" spans="1:12" ht="15">
      <c r="A207" s="46" t="s">
        <v>24</v>
      </c>
      <c r="B207" s="47" t="s">
        <v>101</v>
      </c>
      <c r="C207" s="101">
        <v>9764.4529411764706</v>
      </c>
      <c r="D207" s="101">
        <v>10169.351960784314</v>
      </c>
      <c r="E207" s="102">
        <v>9959.7420000000002</v>
      </c>
      <c r="F207" s="102">
        <v>10372.739</v>
      </c>
      <c r="G207" s="978">
        <v>-3.9815616685236117</v>
      </c>
      <c r="H207" s="103">
        <v>208.7</v>
      </c>
      <c r="I207" s="103">
        <v>-1.6957136128120689</v>
      </c>
      <c r="J207" s="104">
        <v>-2.806122448979592</v>
      </c>
      <c r="K207" s="104">
        <v>4.5601436265709161</v>
      </c>
      <c r="L207" s="979">
        <v>-0.26863193391196205</v>
      </c>
    </row>
    <row r="208" spans="1:12" ht="15">
      <c r="A208" s="46" t="s">
        <v>24</v>
      </c>
      <c r="B208" s="47" t="s">
        <v>38</v>
      </c>
      <c r="C208" s="79">
        <v>10480.888235294116</v>
      </c>
      <c r="D208" s="79">
        <v>10577.38431372549</v>
      </c>
      <c r="E208" s="80">
        <v>10690.505999999999</v>
      </c>
      <c r="F208" s="80">
        <v>10788.932000000001</v>
      </c>
      <c r="G208" s="964">
        <v>-0.91228677685614556</v>
      </c>
      <c r="H208" s="81">
        <v>233.9</v>
      </c>
      <c r="I208" s="81">
        <v>-0.84781687155574392</v>
      </c>
      <c r="J208" s="89">
        <v>24.050632911392405</v>
      </c>
      <c r="K208" s="89">
        <v>2.3459006582884498</v>
      </c>
      <c r="L208" s="970">
        <v>0.39960846809382056</v>
      </c>
    </row>
    <row r="209" spans="1:12" ht="15.75" thickBot="1">
      <c r="A209" s="46" t="s">
        <v>24</v>
      </c>
      <c r="B209" s="47" t="s">
        <v>39</v>
      </c>
      <c r="C209" s="79">
        <v>11914.905882352941</v>
      </c>
      <c r="D209" s="79">
        <v>11766.480392156862</v>
      </c>
      <c r="E209" s="80">
        <v>12153.204</v>
      </c>
      <c r="F209" s="80">
        <v>12001.81</v>
      </c>
      <c r="G209" s="964">
        <v>1.261426401517773</v>
      </c>
      <c r="H209" s="81">
        <v>259.3</v>
      </c>
      <c r="I209" s="81">
        <v>2.9376736800317609</v>
      </c>
      <c r="J209" s="89">
        <v>48.648648648648653</v>
      </c>
      <c r="K209" s="89">
        <v>0.6582884500299222</v>
      </c>
      <c r="L209" s="970">
        <v>0.20251116498434441</v>
      </c>
    </row>
    <row r="210" spans="1:12" ht="15.75" thickBot="1">
      <c r="A210" s="51"/>
      <c r="B210" s="52"/>
      <c r="C210" s="96"/>
      <c r="D210" s="96"/>
      <c r="E210" s="96"/>
      <c r="F210" s="96"/>
      <c r="G210" s="974"/>
      <c r="H210" s="97"/>
      <c r="I210" s="97"/>
      <c r="J210" s="97"/>
      <c r="K210" s="97"/>
      <c r="L210" s="975"/>
    </row>
    <row r="211" spans="1:12" ht="14.25">
      <c r="A211" s="44" t="s">
        <v>116</v>
      </c>
      <c r="B211" s="48" t="s">
        <v>25</v>
      </c>
      <c r="C211" s="90">
        <v>15132.011139640596</v>
      </c>
      <c r="D211" s="90">
        <v>14901.237483727236</v>
      </c>
      <c r="E211" s="91">
        <v>15434.651362433407</v>
      </c>
      <c r="F211" s="91">
        <v>15199.262233401781</v>
      </c>
      <c r="G211" s="971">
        <v>1.5486878600879499</v>
      </c>
      <c r="H211" s="92">
        <v>336.38843930635835</v>
      </c>
      <c r="I211" s="92">
        <v>-0.22246712187051926</v>
      </c>
      <c r="J211" s="93">
        <v>33.076923076923073</v>
      </c>
      <c r="K211" s="93">
        <v>2.0706163973668463</v>
      </c>
      <c r="L211" s="972">
        <v>0.46923674720670849</v>
      </c>
    </row>
    <row r="212" spans="1:12" ht="15">
      <c r="A212" s="46" t="s">
        <v>116</v>
      </c>
      <c r="B212" s="47" t="s">
        <v>26</v>
      </c>
      <c r="C212" s="79">
        <v>14813.851960784314</v>
      </c>
      <c r="D212" s="79">
        <v>14628.538235294118</v>
      </c>
      <c r="E212" s="80">
        <v>15110.129000000001</v>
      </c>
      <c r="F212" s="80">
        <v>14921.109</v>
      </c>
      <c r="G212" s="964">
        <v>1.2667959197939003</v>
      </c>
      <c r="H212" s="81">
        <v>297</v>
      </c>
      <c r="I212" s="81">
        <v>-2.3347583031897474</v>
      </c>
      <c r="J212" s="89">
        <v>-9.0909090909090917</v>
      </c>
      <c r="K212" s="89">
        <v>0.23937761819269898</v>
      </c>
      <c r="L212" s="970">
        <v>-3.1625091834401264E-2</v>
      </c>
    </row>
    <row r="213" spans="1:12" ht="15">
      <c r="A213" s="46" t="s">
        <v>116</v>
      </c>
      <c r="B213" s="47" t="s">
        <v>27</v>
      </c>
      <c r="C213" s="79">
        <v>14914.878431372548</v>
      </c>
      <c r="D213" s="79">
        <v>14798.462745098039</v>
      </c>
      <c r="E213" s="80">
        <v>15213.175999999999</v>
      </c>
      <c r="F213" s="80">
        <v>15094.432000000001</v>
      </c>
      <c r="G213" s="964">
        <v>0.78667418555397628</v>
      </c>
      <c r="H213" s="81">
        <v>324.8</v>
      </c>
      <c r="I213" s="81">
        <v>-2.7835977252319699</v>
      </c>
      <c r="J213" s="89">
        <v>12.068965517241379</v>
      </c>
      <c r="K213" s="89">
        <v>0.77797725912627169</v>
      </c>
      <c r="L213" s="970">
        <v>6.3515569054825471E-2</v>
      </c>
    </row>
    <row r="214" spans="1:12" ht="15">
      <c r="A214" s="46" t="s">
        <v>116</v>
      </c>
      <c r="B214" s="47" t="s">
        <v>34</v>
      </c>
      <c r="C214" s="79">
        <v>15339.896078431371</v>
      </c>
      <c r="D214" s="79">
        <v>15116.109803921569</v>
      </c>
      <c r="E214" s="80">
        <v>15646.694</v>
      </c>
      <c r="F214" s="80">
        <v>15418.432000000001</v>
      </c>
      <c r="G214" s="964">
        <v>1.4804488549808359</v>
      </c>
      <c r="H214" s="81">
        <v>353.9</v>
      </c>
      <c r="I214" s="81">
        <v>-0.36599099099099419</v>
      </c>
      <c r="J214" s="89">
        <v>76</v>
      </c>
      <c r="K214" s="89">
        <v>1.0532615200478757</v>
      </c>
      <c r="L214" s="970">
        <v>0.43734626998628412</v>
      </c>
    </row>
    <row r="215" spans="1:12" ht="14.25">
      <c r="A215" s="44" t="s">
        <v>116</v>
      </c>
      <c r="B215" s="48" t="s">
        <v>28</v>
      </c>
      <c r="C215" s="90">
        <v>14748.264643167746</v>
      </c>
      <c r="D215" s="90">
        <v>14708.758891799018</v>
      </c>
      <c r="E215" s="91">
        <v>15043.229936031101</v>
      </c>
      <c r="F215" s="91">
        <v>15002.934069634999</v>
      </c>
      <c r="G215" s="971">
        <v>0.26858657252689006</v>
      </c>
      <c r="H215" s="92">
        <v>307.97714285714289</v>
      </c>
      <c r="I215" s="92">
        <v>0.19626592619591265</v>
      </c>
      <c r="J215" s="93">
        <v>-2.5198938992042441</v>
      </c>
      <c r="K215" s="93">
        <v>8.7971274685816869</v>
      </c>
      <c r="L215" s="972">
        <v>-0.49087450234711305</v>
      </c>
    </row>
    <row r="216" spans="1:12" ht="15">
      <c r="A216" s="46" t="s">
        <v>116</v>
      </c>
      <c r="B216" s="47" t="s">
        <v>29</v>
      </c>
      <c r="C216" s="79">
        <v>13985.545098039214</v>
      </c>
      <c r="D216" s="79">
        <v>14285.473529411765</v>
      </c>
      <c r="E216" s="80">
        <v>14265.255999999999</v>
      </c>
      <c r="F216" s="80">
        <v>14571.183000000001</v>
      </c>
      <c r="G216" s="964">
        <v>-2.0995344029376439</v>
      </c>
      <c r="H216" s="81">
        <v>265.8</v>
      </c>
      <c r="I216" s="81">
        <v>-5.7446808510638254</v>
      </c>
      <c r="J216" s="89">
        <v>-18.518518518518519</v>
      </c>
      <c r="K216" s="89">
        <v>0.78994614003590669</v>
      </c>
      <c r="L216" s="970">
        <v>-0.20783656506387149</v>
      </c>
    </row>
    <row r="217" spans="1:12" ht="15">
      <c r="A217" s="46" t="s">
        <v>116</v>
      </c>
      <c r="B217" s="47" t="s">
        <v>30</v>
      </c>
      <c r="C217" s="79">
        <v>14819.715686274511</v>
      </c>
      <c r="D217" s="79">
        <v>14718.256862745096</v>
      </c>
      <c r="E217" s="80">
        <v>15116.11</v>
      </c>
      <c r="F217" s="80">
        <v>15012.621999999999</v>
      </c>
      <c r="G217" s="964">
        <v>0.68933994341562188</v>
      </c>
      <c r="H217" s="81">
        <v>303.60000000000002</v>
      </c>
      <c r="I217" s="81">
        <v>0.83028894055131186</v>
      </c>
      <c r="J217" s="89">
        <v>1.7199017199017199</v>
      </c>
      <c r="K217" s="89">
        <v>4.9551166965888687</v>
      </c>
      <c r="L217" s="970">
        <v>-5.8433438912486757E-2</v>
      </c>
    </row>
    <row r="218" spans="1:12" ht="15">
      <c r="A218" s="46" t="s">
        <v>116</v>
      </c>
      <c r="B218" s="47" t="s">
        <v>35</v>
      </c>
      <c r="C218" s="79">
        <v>14801.16274509804</v>
      </c>
      <c r="D218" s="79">
        <v>14807.204901960784</v>
      </c>
      <c r="E218" s="80">
        <v>15097.186</v>
      </c>
      <c r="F218" s="80">
        <v>15103.349</v>
      </c>
      <c r="G218" s="964">
        <v>-4.0805519358656582E-2</v>
      </c>
      <c r="H218" s="81">
        <v>326</v>
      </c>
      <c r="I218" s="81">
        <v>0.40036957191253814</v>
      </c>
      <c r="J218" s="89">
        <v>-4.1353383458646613</v>
      </c>
      <c r="K218" s="89">
        <v>3.0520646319569118</v>
      </c>
      <c r="L218" s="970">
        <v>-0.22460449837075513</v>
      </c>
    </row>
    <row r="219" spans="1:12" ht="14.25">
      <c r="A219" s="44" t="s">
        <v>116</v>
      </c>
      <c r="B219" s="48" t="s">
        <v>31</v>
      </c>
      <c r="C219" s="90">
        <v>13913.727558587903</v>
      </c>
      <c r="D219" s="90">
        <v>13758.362743040321</v>
      </c>
      <c r="E219" s="91">
        <v>14192.002109759662</v>
      </c>
      <c r="F219" s="91">
        <v>14033.529997901129</v>
      </c>
      <c r="G219" s="971">
        <v>1.1292391285887038</v>
      </c>
      <c r="H219" s="92">
        <v>268.39019607843136</v>
      </c>
      <c r="I219" s="92">
        <v>1.6086124204560996</v>
      </c>
      <c r="J219" s="93">
        <v>0.99009900990099009</v>
      </c>
      <c r="K219" s="93">
        <v>12.208258527827647</v>
      </c>
      <c r="L219" s="972">
        <v>-0.23322952341650094</v>
      </c>
    </row>
    <row r="220" spans="1:12" ht="15">
      <c r="A220" s="46" t="s">
        <v>116</v>
      </c>
      <c r="B220" s="47" t="s">
        <v>32</v>
      </c>
      <c r="C220" s="79">
        <v>13133.338235294117</v>
      </c>
      <c r="D220" s="79">
        <v>13017.53137254902</v>
      </c>
      <c r="E220" s="80">
        <v>13396.004999999999</v>
      </c>
      <c r="F220" s="80">
        <v>13277.882</v>
      </c>
      <c r="G220" s="964">
        <v>0.8896223057261663</v>
      </c>
      <c r="H220" s="81">
        <v>235.1</v>
      </c>
      <c r="I220" s="81">
        <v>3.1592803861342644</v>
      </c>
      <c r="J220" s="89">
        <v>19.607843137254903</v>
      </c>
      <c r="K220" s="89">
        <v>2.9204069419509278</v>
      </c>
      <c r="L220" s="970">
        <v>0.40747272169963411</v>
      </c>
    </row>
    <row r="221" spans="1:12" ht="15">
      <c r="A221" s="46" t="s">
        <v>116</v>
      </c>
      <c r="B221" s="47" t="s">
        <v>33</v>
      </c>
      <c r="C221" s="79">
        <v>14198.978431372549</v>
      </c>
      <c r="D221" s="79">
        <v>13868.486274509803</v>
      </c>
      <c r="E221" s="80">
        <v>14482.958000000001</v>
      </c>
      <c r="F221" s="80">
        <v>14145.856</v>
      </c>
      <c r="G221" s="964">
        <v>2.3830441932959081</v>
      </c>
      <c r="H221" s="81">
        <v>269.39999999999998</v>
      </c>
      <c r="I221" s="81">
        <v>2.4334600760456189</v>
      </c>
      <c r="J221" s="81">
        <v>6.666666666666667</v>
      </c>
      <c r="K221" s="81">
        <v>6.1280670257330936</v>
      </c>
      <c r="L221" s="965">
        <v>0.21528062514181467</v>
      </c>
    </row>
    <row r="222" spans="1:12" ht="15.75" thickBot="1">
      <c r="A222" s="56" t="s">
        <v>116</v>
      </c>
      <c r="B222" s="57" t="s">
        <v>36</v>
      </c>
      <c r="C222" s="82">
        <v>13982.814705882352</v>
      </c>
      <c r="D222" s="82">
        <v>13976.793137254901</v>
      </c>
      <c r="E222" s="83">
        <v>14262.471</v>
      </c>
      <c r="F222" s="83">
        <v>14256.329</v>
      </c>
      <c r="G222" s="966">
        <v>4.3082619656152898E-2</v>
      </c>
      <c r="H222" s="84">
        <v>297.2</v>
      </c>
      <c r="I222" s="84">
        <v>3.0155979202772922</v>
      </c>
      <c r="J222" s="84">
        <v>-19.018404907975462</v>
      </c>
      <c r="K222" s="84">
        <v>3.1597845601436267</v>
      </c>
      <c r="L222" s="967">
        <v>-0.85598287025795017</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ht="12.75" customHeight="1">
      <c r="A227" s="27"/>
      <c r="B227" s="28"/>
      <c r="C227" s="3" t="s">
        <v>9</v>
      </c>
      <c r="D227" s="3" t="s">
        <v>9</v>
      </c>
      <c r="E227" s="3"/>
      <c r="F227" s="3"/>
      <c r="G227" s="921"/>
      <c r="H227" s="1455" t="s">
        <v>10</v>
      </c>
      <c r="I227" s="1456"/>
      <c r="J227" s="951" t="s">
        <v>11</v>
      </c>
      <c r="K227" s="922" t="s">
        <v>12</v>
      </c>
      <c r="L227" s="923"/>
    </row>
    <row r="228" spans="1:12" ht="15.75" customHeight="1">
      <c r="A228" s="29" t="s">
        <v>13</v>
      </c>
      <c r="B228" s="30" t="s">
        <v>14</v>
      </c>
      <c r="C228" s="924" t="s">
        <v>40</v>
      </c>
      <c r="D228" s="924" t="s">
        <v>40</v>
      </c>
      <c r="E228" s="925" t="s">
        <v>41</v>
      </c>
      <c r="F228" s="926"/>
      <c r="G228" s="952"/>
      <c r="H228" s="1453" t="s">
        <v>15</v>
      </c>
      <c r="I228" s="1454"/>
      <c r="J228" s="953" t="s">
        <v>16</v>
      </c>
      <c r="K228" s="927" t="s">
        <v>17</v>
      </c>
      <c r="L228" s="928"/>
    </row>
    <row r="229" spans="1:12" ht="26.25" thickBot="1">
      <c r="A229" s="31" t="s">
        <v>18</v>
      </c>
      <c r="B229" s="32" t="s">
        <v>19</v>
      </c>
      <c r="C229" s="851" t="s">
        <v>509</v>
      </c>
      <c r="D229" s="851" t="s">
        <v>505</v>
      </c>
      <c r="E229" s="918" t="s">
        <v>509</v>
      </c>
      <c r="F229" s="1138" t="s">
        <v>505</v>
      </c>
      <c r="G229" s="950" t="s">
        <v>20</v>
      </c>
      <c r="H229" s="66" t="s">
        <v>509</v>
      </c>
      <c r="I229" s="862" t="s">
        <v>20</v>
      </c>
      <c r="J229" s="954" t="s">
        <v>20</v>
      </c>
      <c r="K229" s="919" t="s">
        <v>509</v>
      </c>
      <c r="L229" s="955" t="s">
        <v>21</v>
      </c>
    </row>
    <row r="230" spans="1:12" ht="15" thickBot="1">
      <c r="A230" s="33" t="s">
        <v>22</v>
      </c>
      <c r="B230" s="34" t="s">
        <v>23</v>
      </c>
      <c r="C230" s="67">
        <v>12814.791415018854</v>
      </c>
      <c r="D230" s="67">
        <v>12351.460554784095</v>
      </c>
      <c r="E230" s="68">
        <v>13071.087243319231</v>
      </c>
      <c r="F230" s="1139">
        <v>12603.740806106758</v>
      </c>
      <c r="G230" s="956">
        <v>3.7079978428787923</v>
      </c>
      <c r="H230" s="69">
        <v>319.97787369377556</v>
      </c>
      <c r="I230" s="69">
        <v>-0.57982032734184596</v>
      </c>
      <c r="J230" s="70">
        <v>72.898664571877461</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228</v>
      </c>
      <c r="D232" s="72" t="s">
        <v>99</v>
      </c>
      <c r="E232" s="73" t="s">
        <v>228</v>
      </c>
      <c r="F232" s="73" t="s">
        <v>99</v>
      </c>
      <c r="G232" s="960" t="s">
        <v>99</v>
      </c>
      <c r="H232" s="74" t="s">
        <v>228</v>
      </c>
      <c r="I232" s="74" t="s">
        <v>99</v>
      </c>
      <c r="J232" s="74" t="s">
        <v>99</v>
      </c>
      <c r="K232" s="74">
        <v>4.5433893684688774E-2</v>
      </c>
      <c r="L232" s="1422" t="s">
        <v>99</v>
      </c>
    </row>
    <row r="233" spans="1:12" ht="15">
      <c r="A233" s="46" t="s">
        <v>108</v>
      </c>
      <c r="B233" s="75" t="s">
        <v>23</v>
      </c>
      <c r="C233" s="76">
        <v>14381.759213913416</v>
      </c>
      <c r="D233" s="76">
        <v>13790.160834079117</v>
      </c>
      <c r="E233" s="77">
        <v>14669.394398191684</v>
      </c>
      <c r="F233" s="77">
        <v>14065.9640507607</v>
      </c>
      <c r="G233" s="962">
        <v>4.290003481121861</v>
      </c>
      <c r="H233" s="78">
        <v>360.26726384364827</v>
      </c>
      <c r="I233" s="78">
        <v>-1.396769421974932</v>
      </c>
      <c r="J233" s="78">
        <v>59.480519480519476</v>
      </c>
      <c r="K233" s="78">
        <v>27.896410722398912</v>
      </c>
      <c r="L233" s="963">
        <v>-2.3471085234769724</v>
      </c>
    </row>
    <row r="234" spans="1:12" ht="15">
      <c r="A234" s="39" t="s">
        <v>109</v>
      </c>
      <c r="B234" s="40" t="s">
        <v>23</v>
      </c>
      <c r="C234" s="79">
        <v>13559.846471848612</v>
      </c>
      <c r="D234" s="79">
        <v>14397.732980481484</v>
      </c>
      <c r="E234" s="80">
        <v>13831.043401285584</v>
      </c>
      <c r="F234" s="80">
        <v>14685.687640091113</v>
      </c>
      <c r="G234" s="964">
        <v>-5.8195724963698527</v>
      </c>
      <c r="H234" s="81">
        <v>393.64939759036145</v>
      </c>
      <c r="I234" s="81">
        <v>-8.5362086346644084</v>
      </c>
      <c r="J234" s="81">
        <v>225.49019607843138</v>
      </c>
      <c r="K234" s="81">
        <v>7.5420263516583379</v>
      </c>
      <c r="L234" s="965">
        <v>3.535741984022831</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10967.921042855673</v>
      </c>
      <c r="D236" s="79">
        <v>10770.209051020453</v>
      </c>
      <c r="E236" s="80">
        <v>11187.279463712786</v>
      </c>
      <c r="F236" s="80">
        <v>10985.613232040861</v>
      </c>
      <c r="G236" s="964">
        <v>1.8357303084705461</v>
      </c>
      <c r="H236" s="81">
        <v>289.17314225053082</v>
      </c>
      <c r="I236" s="81">
        <v>-0.89385721305573396</v>
      </c>
      <c r="J236" s="81">
        <v>50.96153846153846</v>
      </c>
      <c r="K236" s="81">
        <v>42.798727850976832</v>
      </c>
      <c r="L236" s="965">
        <v>-6.2193397059752513</v>
      </c>
    </row>
    <row r="237" spans="1:12" ht="15.75" thickBot="1">
      <c r="A237" s="41" t="s">
        <v>111</v>
      </c>
      <c r="B237" s="42" t="s">
        <v>23</v>
      </c>
      <c r="C237" s="82">
        <v>13556.816307586043</v>
      </c>
      <c r="D237" s="82">
        <v>12965.129377855959</v>
      </c>
      <c r="E237" s="83">
        <v>13827.952633737765</v>
      </c>
      <c r="F237" s="83">
        <v>13268.976334973855</v>
      </c>
      <c r="G237" s="966">
        <v>4.2126557818223063</v>
      </c>
      <c r="H237" s="84">
        <v>303.49435146443511</v>
      </c>
      <c r="I237" s="84">
        <v>-0.57538041242988802</v>
      </c>
      <c r="J237" s="84">
        <v>124.4131455399061</v>
      </c>
      <c r="K237" s="84">
        <v>21.717401181281236</v>
      </c>
      <c r="L237" s="967">
        <v>4.9852723517447082</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228</v>
      </c>
      <c r="D245" s="90" t="s">
        <v>99</v>
      </c>
      <c r="E245" s="91" t="s">
        <v>228</v>
      </c>
      <c r="F245" s="91" t="s">
        <v>99</v>
      </c>
      <c r="G245" s="971" t="s">
        <v>99</v>
      </c>
      <c r="H245" s="92" t="s">
        <v>228</v>
      </c>
      <c r="I245" s="92" t="s">
        <v>99</v>
      </c>
      <c r="J245" s="93" t="s">
        <v>99</v>
      </c>
      <c r="K245" s="93">
        <v>4.5433893684688774E-2</v>
      </c>
      <c r="L245" s="972" t="s">
        <v>99</v>
      </c>
    </row>
    <row r="246" spans="1:12" ht="15">
      <c r="A246" s="46" t="s">
        <v>112</v>
      </c>
      <c r="B246" s="47" t="s">
        <v>32</v>
      </c>
      <c r="C246" s="79" t="s">
        <v>228</v>
      </c>
      <c r="D246" s="79" t="s">
        <v>99</v>
      </c>
      <c r="E246" s="80" t="s">
        <v>228</v>
      </c>
      <c r="F246" s="80" t="s">
        <v>99</v>
      </c>
      <c r="G246" s="964" t="s">
        <v>99</v>
      </c>
      <c r="H246" s="81" t="s">
        <v>228</v>
      </c>
      <c r="I246" s="81" t="s">
        <v>99</v>
      </c>
      <c r="J246" s="89" t="s">
        <v>99</v>
      </c>
      <c r="K246" s="89">
        <v>4.5433893684688774E-2</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14453.146570893379</v>
      </c>
      <c r="D249" s="85">
        <v>14349.264924585219</v>
      </c>
      <c r="E249" s="86">
        <v>14742.209502311247</v>
      </c>
      <c r="F249" s="86">
        <v>14636.250223076924</v>
      </c>
      <c r="G249" s="968">
        <v>0.7239509957766177</v>
      </c>
      <c r="H249" s="87">
        <v>418.7161290322581</v>
      </c>
      <c r="I249" s="87">
        <v>-0.88855326241907717</v>
      </c>
      <c r="J249" s="88">
        <v>55.000000000000007</v>
      </c>
      <c r="K249" s="88">
        <v>2.8169014084507045</v>
      </c>
      <c r="L249" s="969">
        <v>-0.32528240930263408</v>
      </c>
    </row>
    <row r="250" spans="1:12" ht="15">
      <c r="A250" s="46" t="s">
        <v>113</v>
      </c>
      <c r="B250" s="47" t="s">
        <v>26</v>
      </c>
      <c r="C250" s="79">
        <v>14498.421568627451</v>
      </c>
      <c r="D250" s="79">
        <v>14401.820588235294</v>
      </c>
      <c r="E250" s="80">
        <v>14788.39</v>
      </c>
      <c r="F250" s="80">
        <v>14689.857</v>
      </c>
      <c r="G250" s="964">
        <v>0.6707553381901501</v>
      </c>
      <c r="H250" s="81">
        <v>413.5</v>
      </c>
      <c r="I250" s="81">
        <v>2.3768259470165942</v>
      </c>
      <c r="J250" s="89">
        <v>42.857142857142854</v>
      </c>
      <c r="K250" s="89">
        <v>1.8173557473875512</v>
      </c>
      <c r="L250" s="970">
        <v>-0.38217292503978562</v>
      </c>
    </row>
    <row r="251" spans="1:12" ht="15">
      <c r="A251" s="46" t="s">
        <v>113</v>
      </c>
      <c r="B251" s="47" t="s">
        <v>27</v>
      </c>
      <c r="C251" s="79">
        <v>14373.650980392156</v>
      </c>
      <c r="D251" s="79" t="s">
        <v>228</v>
      </c>
      <c r="E251" s="80">
        <v>14661.124</v>
      </c>
      <c r="F251" s="80" t="s">
        <v>228</v>
      </c>
      <c r="G251" s="964" t="s">
        <v>99</v>
      </c>
      <c r="H251" s="81">
        <v>428.2</v>
      </c>
      <c r="I251" s="81" t="s">
        <v>99</v>
      </c>
      <c r="J251" s="89" t="s">
        <v>99</v>
      </c>
      <c r="K251" s="89">
        <v>0.99954566106315312</v>
      </c>
      <c r="L251" s="970" t="s">
        <v>99</v>
      </c>
    </row>
    <row r="252" spans="1:12" ht="14.25">
      <c r="A252" s="44" t="s">
        <v>113</v>
      </c>
      <c r="B252" s="48" t="s">
        <v>28</v>
      </c>
      <c r="C252" s="90">
        <v>14020.543925611481</v>
      </c>
      <c r="D252" s="90">
        <v>14177.052215189873</v>
      </c>
      <c r="E252" s="91">
        <v>14300.95480412371</v>
      </c>
      <c r="F252" s="91">
        <v>14460.593259493671</v>
      </c>
      <c r="G252" s="971">
        <v>-1.1039550902599033</v>
      </c>
      <c r="H252" s="92">
        <v>376.49868421052633</v>
      </c>
      <c r="I252" s="92">
        <v>-1.6998047443499944</v>
      </c>
      <c r="J252" s="93">
        <v>53.535353535353536</v>
      </c>
      <c r="K252" s="93">
        <v>6.905951840072694</v>
      </c>
      <c r="L252" s="972">
        <v>-0.87095310886681876</v>
      </c>
    </row>
    <row r="253" spans="1:12" ht="15">
      <c r="A253" s="46" t="s">
        <v>113</v>
      </c>
      <c r="B253" s="47" t="s">
        <v>29</v>
      </c>
      <c r="C253" s="79">
        <v>13677.013725490197</v>
      </c>
      <c r="D253" s="79">
        <v>14274.006862745096</v>
      </c>
      <c r="E253" s="80">
        <v>13950.554</v>
      </c>
      <c r="F253" s="80">
        <v>14559.486999999999</v>
      </c>
      <c r="G253" s="964">
        <v>-4.1823795027942889</v>
      </c>
      <c r="H253" s="81">
        <v>361.2</v>
      </c>
      <c r="I253" s="81">
        <v>-3.3449290875033446</v>
      </c>
      <c r="J253" s="89">
        <v>11.940298507462686</v>
      </c>
      <c r="K253" s="89">
        <v>3.4075420263516585</v>
      </c>
      <c r="L253" s="970">
        <v>-1.8556158683851831</v>
      </c>
    </row>
    <row r="254" spans="1:12" ht="15">
      <c r="A254" s="46" t="s">
        <v>113</v>
      </c>
      <c r="B254" s="47" t="s">
        <v>30</v>
      </c>
      <c r="C254" s="79">
        <v>14329.310784313726</v>
      </c>
      <c r="D254" s="79">
        <v>13988.562745098039</v>
      </c>
      <c r="E254" s="80">
        <v>14615.897000000001</v>
      </c>
      <c r="F254" s="80">
        <v>14268.334000000001</v>
      </c>
      <c r="G254" s="964">
        <v>2.4359045702182192</v>
      </c>
      <c r="H254" s="81">
        <v>391.4</v>
      </c>
      <c r="I254" s="81">
        <v>-2.7577639751552852</v>
      </c>
      <c r="J254" s="89">
        <v>140.625</v>
      </c>
      <c r="K254" s="89">
        <v>3.498409813721036</v>
      </c>
      <c r="L254" s="970">
        <v>0.98466275951836479</v>
      </c>
    </row>
    <row r="255" spans="1:12" ht="14.25">
      <c r="A255" s="44" t="s">
        <v>113</v>
      </c>
      <c r="B255" s="48" t="s">
        <v>31</v>
      </c>
      <c r="C255" s="90">
        <v>14518.119877360406</v>
      </c>
      <c r="D255" s="90">
        <v>13509.175509040988</v>
      </c>
      <c r="E255" s="91">
        <v>14808.482274907616</v>
      </c>
      <c r="F255" s="91">
        <v>13779.359019221807</v>
      </c>
      <c r="G255" s="971">
        <v>7.4685858337112148</v>
      </c>
      <c r="H255" s="92">
        <v>345.03975000000008</v>
      </c>
      <c r="I255" s="92">
        <v>-1.1312873466820215</v>
      </c>
      <c r="J255" s="93">
        <v>62.601626016260155</v>
      </c>
      <c r="K255" s="93">
        <v>18.173557473875512</v>
      </c>
      <c r="L255" s="972">
        <v>-1.1508730053075205</v>
      </c>
    </row>
    <row r="256" spans="1:12" ht="15">
      <c r="A256" s="46" t="s">
        <v>113</v>
      </c>
      <c r="B256" s="47" t="s">
        <v>32</v>
      </c>
      <c r="C256" s="79">
        <v>14371.418627450979</v>
      </c>
      <c r="D256" s="79">
        <v>13361.513725490197</v>
      </c>
      <c r="E256" s="80">
        <v>14658.847</v>
      </c>
      <c r="F256" s="80">
        <v>13628.744000000001</v>
      </c>
      <c r="G256" s="964">
        <v>7.5583120498851475</v>
      </c>
      <c r="H256" s="81">
        <v>331.8</v>
      </c>
      <c r="I256" s="81">
        <v>-2.7264731750219906</v>
      </c>
      <c r="J256" s="89">
        <v>51.666666666666671</v>
      </c>
      <c r="K256" s="89">
        <v>12.403452975920036</v>
      </c>
      <c r="L256" s="970">
        <v>-1.736374203969989</v>
      </c>
    </row>
    <row r="257" spans="1:12" ht="15.75" thickBot="1">
      <c r="A257" s="49" t="s">
        <v>113</v>
      </c>
      <c r="B257" s="50" t="s">
        <v>33</v>
      </c>
      <c r="C257" s="94">
        <v>14798.284313725489</v>
      </c>
      <c r="D257" s="94">
        <v>13879.930392156863</v>
      </c>
      <c r="E257" s="95">
        <v>15094.25</v>
      </c>
      <c r="F257" s="95">
        <v>14157.529</v>
      </c>
      <c r="G257" s="973">
        <v>6.6164159013906989</v>
      </c>
      <c r="H257" s="89">
        <v>373.5</v>
      </c>
      <c r="I257" s="89">
        <v>0.80971659919028338</v>
      </c>
      <c r="J257" s="89">
        <v>92.424242424242422</v>
      </c>
      <c r="K257" s="89">
        <v>5.770104497955475</v>
      </c>
      <c r="L257" s="970">
        <v>0.58550119866246675</v>
      </c>
    </row>
    <row r="258" spans="1:12" ht="15.75" thickBot="1">
      <c r="A258" s="51"/>
      <c r="B258" s="52"/>
      <c r="C258" s="96"/>
      <c r="D258" s="96"/>
      <c r="E258" s="96"/>
      <c r="F258" s="96"/>
      <c r="G258" s="974"/>
      <c r="H258" s="97"/>
      <c r="I258" s="97"/>
      <c r="J258" s="97"/>
      <c r="K258" s="97"/>
      <c r="L258" s="975"/>
    </row>
    <row r="259" spans="1:12" ht="15">
      <c r="A259" s="46" t="s">
        <v>114</v>
      </c>
      <c r="B259" s="53" t="s">
        <v>30</v>
      </c>
      <c r="C259" s="98">
        <v>13832.080392156862</v>
      </c>
      <c r="D259" s="98" t="s">
        <v>228</v>
      </c>
      <c r="E259" s="99">
        <v>14108.722</v>
      </c>
      <c r="F259" s="99" t="s">
        <v>228</v>
      </c>
      <c r="G259" s="976" t="s">
        <v>99</v>
      </c>
      <c r="H259" s="100">
        <v>401.9</v>
      </c>
      <c r="I259" s="100" t="s">
        <v>99</v>
      </c>
      <c r="J259" s="100" t="s">
        <v>99</v>
      </c>
      <c r="K259" s="100">
        <v>2.680599727396638</v>
      </c>
      <c r="L259" s="977" t="s">
        <v>99</v>
      </c>
    </row>
    <row r="260" spans="1:12" ht="15.75" thickBot="1">
      <c r="A260" s="49" t="s">
        <v>114</v>
      </c>
      <c r="B260" s="50" t="s">
        <v>33</v>
      </c>
      <c r="C260" s="94">
        <v>13404.798039215686</v>
      </c>
      <c r="D260" s="94" t="s">
        <v>228</v>
      </c>
      <c r="E260" s="95">
        <v>13672.894</v>
      </c>
      <c r="F260" s="95" t="s">
        <v>228</v>
      </c>
      <c r="G260" s="973" t="s">
        <v>99</v>
      </c>
      <c r="H260" s="89">
        <v>389.1</v>
      </c>
      <c r="I260" s="89" t="s">
        <v>99</v>
      </c>
      <c r="J260" s="89" t="s">
        <v>99</v>
      </c>
      <c r="K260" s="89">
        <v>4.861426624261699</v>
      </c>
      <c r="L260" s="970" t="s">
        <v>99</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12305.615772587535</v>
      </c>
      <c r="D273" s="85">
        <v>12135.866769055126</v>
      </c>
      <c r="E273" s="86">
        <v>12551.728088039286</v>
      </c>
      <c r="F273" s="86">
        <v>12378.58410443623</v>
      </c>
      <c r="G273" s="968">
        <v>1.3987381928520042</v>
      </c>
      <c r="H273" s="87">
        <v>335.43294117647065</v>
      </c>
      <c r="I273" s="87">
        <v>-0.79525580045045585</v>
      </c>
      <c r="J273" s="88">
        <v>165.625</v>
      </c>
      <c r="K273" s="88">
        <v>3.861880963198546</v>
      </c>
      <c r="L273" s="969">
        <v>1.3481339089958748</v>
      </c>
    </row>
    <row r="274" spans="1:12" ht="15">
      <c r="A274" s="46" t="s">
        <v>24</v>
      </c>
      <c r="B274" s="47" t="s">
        <v>29</v>
      </c>
      <c r="C274" s="79">
        <v>12263.35294117647</v>
      </c>
      <c r="D274" s="79" t="s">
        <v>228</v>
      </c>
      <c r="E274" s="80">
        <v>12508.62</v>
      </c>
      <c r="F274" s="80" t="s">
        <v>228</v>
      </c>
      <c r="G274" s="964" t="s">
        <v>99</v>
      </c>
      <c r="H274" s="81">
        <v>298</v>
      </c>
      <c r="I274" s="81" t="s">
        <v>99</v>
      </c>
      <c r="J274" s="89" t="s">
        <v>99</v>
      </c>
      <c r="K274" s="89">
        <v>0.45433893684688781</v>
      </c>
      <c r="L274" s="970" t="s">
        <v>99</v>
      </c>
    </row>
    <row r="275" spans="1:12" ht="15">
      <c r="A275" s="46" t="s">
        <v>24</v>
      </c>
      <c r="B275" s="47" t="s">
        <v>30</v>
      </c>
      <c r="C275" s="79">
        <v>12258.963725490195</v>
      </c>
      <c r="D275" s="79">
        <v>11473.500980392157</v>
      </c>
      <c r="E275" s="80">
        <v>12504.143</v>
      </c>
      <c r="F275" s="80">
        <v>11702.971</v>
      </c>
      <c r="G275" s="964">
        <v>6.8458855447902973</v>
      </c>
      <c r="H275" s="81">
        <v>326.2</v>
      </c>
      <c r="I275" s="81">
        <v>-1.1515151515151549</v>
      </c>
      <c r="J275" s="89">
        <v>422.22222222222223</v>
      </c>
      <c r="K275" s="89">
        <v>2.1353930031803725</v>
      </c>
      <c r="L275" s="970">
        <v>1.4284016441858713</v>
      </c>
    </row>
    <row r="276" spans="1:12" ht="15">
      <c r="A276" s="46" t="s">
        <v>24</v>
      </c>
      <c r="B276" s="47" t="s">
        <v>35</v>
      </c>
      <c r="C276" s="79">
        <v>12388.078431372549</v>
      </c>
      <c r="D276" s="79" t="s">
        <v>228</v>
      </c>
      <c r="E276" s="80">
        <v>12635.84</v>
      </c>
      <c r="F276" s="80" t="s">
        <v>228</v>
      </c>
      <c r="G276" s="964" t="s">
        <v>99</v>
      </c>
      <c r="H276" s="81">
        <v>364.3</v>
      </c>
      <c r="I276" s="81" t="s">
        <v>99</v>
      </c>
      <c r="J276" s="89" t="s">
        <v>99</v>
      </c>
      <c r="K276" s="89">
        <v>1.2721490231712858</v>
      </c>
      <c r="L276" s="970" t="s">
        <v>99</v>
      </c>
    </row>
    <row r="277" spans="1:12" ht="14.25">
      <c r="A277" s="44" t="s">
        <v>24</v>
      </c>
      <c r="B277" s="48" t="s">
        <v>31</v>
      </c>
      <c r="C277" s="90">
        <v>11169.350637268357</v>
      </c>
      <c r="D277" s="90">
        <v>10832.46319244288</v>
      </c>
      <c r="E277" s="91">
        <v>11392.737650013723</v>
      </c>
      <c r="F277" s="91">
        <v>11049.112456291738</v>
      </c>
      <c r="G277" s="971">
        <v>3.1099800556950079</v>
      </c>
      <c r="H277" s="92">
        <v>305.61476510067115</v>
      </c>
      <c r="I277" s="92">
        <v>-0.70317300619079937</v>
      </c>
      <c r="J277" s="93">
        <v>37.644341801385686</v>
      </c>
      <c r="K277" s="93">
        <v>27.078600636074512</v>
      </c>
      <c r="L277" s="972">
        <v>-6.9355391911053772</v>
      </c>
    </row>
    <row r="278" spans="1:12" ht="15">
      <c r="A278" s="46" t="s">
        <v>24</v>
      </c>
      <c r="B278" s="47" t="s">
        <v>32</v>
      </c>
      <c r="C278" s="79">
        <v>10798.15</v>
      </c>
      <c r="D278" s="79">
        <v>10557.36568627451</v>
      </c>
      <c r="E278" s="80">
        <v>11014.112999999999</v>
      </c>
      <c r="F278" s="80">
        <v>10768.513000000001</v>
      </c>
      <c r="G278" s="964">
        <v>2.2807234387886099</v>
      </c>
      <c r="H278" s="81">
        <v>283.60000000000002</v>
      </c>
      <c r="I278" s="81">
        <v>0.4605030109812297</v>
      </c>
      <c r="J278" s="89">
        <v>39.690721649484537</v>
      </c>
      <c r="K278" s="89">
        <v>12.31258518855066</v>
      </c>
      <c r="L278" s="970">
        <v>-2.9270063275530322</v>
      </c>
    </row>
    <row r="279" spans="1:12" ht="15">
      <c r="A279" s="46" t="s">
        <v>24</v>
      </c>
      <c r="B279" s="47" t="s">
        <v>33</v>
      </c>
      <c r="C279" s="79">
        <v>11278.76568627451</v>
      </c>
      <c r="D279" s="79">
        <v>11120.37450980392</v>
      </c>
      <c r="E279" s="80">
        <v>11504.341</v>
      </c>
      <c r="F279" s="80">
        <v>11342.781999999999</v>
      </c>
      <c r="G279" s="964">
        <v>1.4243331133402821</v>
      </c>
      <c r="H279" s="81">
        <v>312</v>
      </c>
      <c r="I279" s="81">
        <v>-2.4695217255392241</v>
      </c>
      <c r="J279" s="89">
        <v>46.820809248554909</v>
      </c>
      <c r="K279" s="89">
        <v>11.54020899591095</v>
      </c>
      <c r="L279" s="970">
        <v>-2.0497360158722397</v>
      </c>
    </row>
    <row r="280" spans="1:12" ht="15">
      <c r="A280" s="46" t="s">
        <v>24</v>
      </c>
      <c r="B280" s="47" t="s">
        <v>36</v>
      </c>
      <c r="C280" s="79">
        <v>11931.998039215687</v>
      </c>
      <c r="D280" s="79">
        <v>10795.074509803922</v>
      </c>
      <c r="E280" s="80">
        <v>12170.638000000001</v>
      </c>
      <c r="F280" s="80">
        <v>11010.976000000001</v>
      </c>
      <c r="G280" s="964">
        <v>10.531872923889765</v>
      </c>
      <c r="H280" s="81">
        <v>366.8</v>
      </c>
      <c r="I280" s="81">
        <v>4.5312054716443537</v>
      </c>
      <c r="J280" s="89">
        <v>7.5757575757575761</v>
      </c>
      <c r="K280" s="89">
        <v>3.225806451612903</v>
      </c>
      <c r="L280" s="970">
        <v>-1.9587968476801052</v>
      </c>
    </row>
    <row r="281" spans="1:12" ht="14.25">
      <c r="A281" s="44" t="s">
        <v>24</v>
      </c>
      <c r="B281" s="48" t="s">
        <v>37</v>
      </c>
      <c r="C281" s="90">
        <v>9756.130316265775</v>
      </c>
      <c r="D281" s="90">
        <v>10162.864330396544</v>
      </c>
      <c r="E281" s="91">
        <v>9951.2529225910912</v>
      </c>
      <c r="F281" s="91">
        <v>10366.121617004475</v>
      </c>
      <c r="G281" s="971">
        <v>-4.0021592427860204</v>
      </c>
      <c r="H281" s="92">
        <v>236.56283524904214</v>
      </c>
      <c r="I281" s="92">
        <v>-0.97360996912407272</v>
      </c>
      <c r="J281" s="93">
        <v>64.15094339622641</v>
      </c>
      <c r="K281" s="93">
        <v>11.85824625170377</v>
      </c>
      <c r="L281" s="972">
        <v>-0.63193442386575072</v>
      </c>
    </row>
    <row r="282" spans="1:12" ht="15">
      <c r="A282" s="46" t="s">
        <v>24</v>
      </c>
      <c r="B282" s="47" t="s">
        <v>101</v>
      </c>
      <c r="C282" s="101">
        <v>8435.1029411764703</v>
      </c>
      <c r="D282" s="101">
        <v>9668.9166666666661</v>
      </c>
      <c r="E282" s="102">
        <v>8603.8050000000003</v>
      </c>
      <c r="F282" s="102">
        <v>9862.2950000000001</v>
      </c>
      <c r="G282" s="978">
        <v>-12.760620119353556</v>
      </c>
      <c r="H282" s="103">
        <v>213.6</v>
      </c>
      <c r="I282" s="103">
        <v>-4.1722745625841231</v>
      </c>
      <c r="J282" s="104">
        <v>41.904761904761905</v>
      </c>
      <c r="K282" s="104">
        <v>6.769650159018628</v>
      </c>
      <c r="L282" s="979">
        <v>-1.4785823625838859</v>
      </c>
    </row>
    <row r="283" spans="1:12" ht="15">
      <c r="A283" s="46" t="s">
        <v>24</v>
      </c>
      <c r="B283" s="47" t="s">
        <v>38</v>
      </c>
      <c r="C283" s="79">
        <v>10748.825490196077</v>
      </c>
      <c r="D283" s="79">
        <v>10875.603921568627</v>
      </c>
      <c r="E283" s="80">
        <v>10963.802</v>
      </c>
      <c r="F283" s="80">
        <v>11093.116</v>
      </c>
      <c r="G283" s="964">
        <v>-1.1657139436746204</v>
      </c>
      <c r="H283" s="81">
        <v>257.3</v>
      </c>
      <c r="I283" s="81">
        <v>-0.92414324220253274</v>
      </c>
      <c r="J283" s="89">
        <v>102.56410256410255</v>
      </c>
      <c r="K283" s="89">
        <v>3.5892776010904135</v>
      </c>
      <c r="L283" s="970">
        <v>0.52564837878090831</v>
      </c>
    </row>
    <row r="284" spans="1:12" ht="15.75" thickBot="1">
      <c r="A284" s="46" t="s">
        <v>24</v>
      </c>
      <c r="B284" s="47" t="s">
        <v>39</v>
      </c>
      <c r="C284" s="79">
        <v>12036.298039215686</v>
      </c>
      <c r="D284" s="79">
        <v>11138.87843137255</v>
      </c>
      <c r="E284" s="80">
        <v>12277.023999999999</v>
      </c>
      <c r="F284" s="80">
        <v>11361.656000000001</v>
      </c>
      <c r="G284" s="964">
        <v>8.0566424471925444</v>
      </c>
      <c r="H284" s="81">
        <v>290.60000000000002</v>
      </c>
      <c r="I284" s="81">
        <v>-2.0559487698011343</v>
      </c>
      <c r="J284" s="89">
        <v>120</v>
      </c>
      <c r="K284" s="89">
        <v>1.4993184915947297</v>
      </c>
      <c r="L284" s="970">
        <v>0.32099955993722773</v>
      </c>
    </row>
    <row r="285" spans="1:12" ht="15.75" thickBot="1">
      <c r="A285" s="51"/>
      <c r="B285" s="52"/>
      <c r="C285" s="96"/>
      <c r="D285" s="96"/>
      <c r="E285" s="96"/>
      <c r="F285" s="96"/>
      <c r="G285" s="974"/>
      <c r="H285" s="97"/>
      <c r="I285" s="97"/>
      <c r="J285" s="97"/>
      <c r="K285" s="97"/>
      <c r="L285" s="975"/>
    </row>
    <row r="286" spans="1:12" ht="14.25">
      <c r="A286" s="44" t="s">
        <v>116</v>
      </c>
      <c r="B286" s="48" t="s">
        <v>25</v>
      </c>
      <c r="C286" s="90">
        <v>14769.969166151419</v>
      </c>
      <c r="D286" s="90">
        <v>13771.231538277223</v>
      </c>
      <c r="E286" s="91">
        <v>15065.368549474448</v>
      </c>
      <c r="F286" s="91">
        <v>14046.656169042768</v>
      </c>
      <c r="G286" s="971">
        <v>7.2523479479536634</v>
      </c>
      <c r="H286" s="92">
        <v>336.45853658536583</v>
      </c>
      <c r="I286" s="92">
        <v>2.7982085503714704</v>
      </c>
      <c r="J286" s="93">
        <v>446.66666666666669</v>
      </c>
      <c r="K286" s="93">
        <v>3.7255792821444795</v>
      </c>
      <c r="L286" s="972">
        <v>2.5472603504869777</v>
      </c>
    </row>
    <row r="287" spans="1:12" ht="15">
      <c r="A287" s="46" t="s">
        <v>116</v>
      </c>
      <c r="B287" s="47" t="s">
        <v>26</v>
      </c>
      <c r="C287" s="79">
        <v>13851.428431372549</v>
      </c>
      <c r="D287" s="79" t="s">
        <v>228</v>
      </c>
      <c r="E287" s="80">
        <v>14128.457</v>
      </c>
      <c r="F287" s="80" t="s">
        <v>228</v>
      </c>
      <c r="G287" s="964" t="s">
        <v>99</v>
      </c>
      <c r="H287" s="81">
        <v>316</v>
      </c>
      <c r="I287" s="81" t="s">
        <v>99</v>
      </c>
      <c r="J287" s="89" t="s">
        <v>99</v>
      </c>
      <c r="K287" s="89">
        <v>0.45433893684688781</v>
      </c>
      <c r="L287" s="970" t="s">
        <v>99</v>
      </c>
    </row>
    <row r="288" spans="1:12" ht="15">
      <c r="A288" s="46" t="s">
        <v>116</v>
      </c>
      <c r="B288" s="47" t="s">
        <v>27</v>
      </c>
      <c r="C288" s="79">
        <v>14100.639215686275</v>
      </c>
      <c r="D288" s="79">
        <v>14028.014705882353</v>
      </c>
      <c r="E288" s="80">
        <v>14382.652</v>
      </c>
      <c r="F288" s="80">
        <v>14308.575000000001</v>
      </c>
      <c r="G288" s="964">
        <v>0.51771053371841236</v>
      </c>
      <c r="H288" s="81">
        <v>328.6</v>
      </c>
      <c r="I288" s="81">
        <v>4.48330683624802</v>
      </c>
      <c r="J288" s="89">
        <v>227.27272727272728</v>
      </c>
      <c r="K288" s="89">
        <v>1.635620172648796</v>
      </c>
      <c r="L288" s="970">
        <v>0.771519622766628</v>
      </c>
    </row>
    <row r="289" spans="1:12" ht="15">
      <c r="A289" s="46" t="s">
        <v>116</v>
      </c>
      <c r="B289" s="47" t="s">
        <v>34</v>
      </c>
      <c r="C289" s="79">
        <v>15628.759803921568</v>
      </c>
      <c r="D289" s="79" t="s">
        <v>228</v>
      </c>
      <c r="E289" s="80">
        <v>15941.334999999999</v>
      </c>
      <c r="F289" s="80" t="s">
        <v>228</v>
      </c>
      <c r="G289" s="964" t="s">
        <v>99</v>
      </c>
      <c r="H289" s="81">
        <v>350</v>
      </c>
      <c r="I289" s="81" t="s">
        <v>99</v>
      </c>
      <c r="J289" s="89" t="s">
        <v>99</v>
      </c>
      <c r="K289" s="89">
        <v>1.635620172648796</v>
      </c>
      <c r="L289" s="970" t="s">
        <v>99</v>
      </c>
    </row>
    <row r="290" spans="1:12" ht="14.25">
      <c r="A290" s="44" t="s">
        <v>116</v>
      </c>
      <c r="B290" s="48" t="s">
        <v>28</v>
      </c>
      <c r="C290" s="90">
        <v>13845.368669180849</v>
      </c>
      <c r="D290" s="90">
        <v>13607.316882506824</v>
      </c>
      <c r="E290" s="91">
        <v>14122.276042564466</v>
      </c>
      <c r="F290" s="91">
        <v>13879.46322015696</v>
      </c>
      <c r="G290" s="971">
        <v>1.7494395752630578</v>
      </c>
      <c r="H290" s="92">
        <v>311.1098901098901</v>
      </c>
      <c r="I290" s="92">
        <v>-3.6258502990704322</v>
      </c>
      <c r="J290" s="93">
        <v>142.66666666666669</v>
      </c>
      <c r="K290" s="93">
        <v>8.268968650613358</v>
      </c>
      <c r="L290" s="972">
        <v>2.3773739923258477</v>
      </c>
    </row>
    <row r="291" spans="1:12" ht="15">
      <c r="A291" s="46" t="s">
        <v>116</v>
      </c>
      <c r="B291" s="47" t="s">
        <v>29</v>
      </c>
      <c r="C291" s="79">
        <v>13327.310784313726</v>
      </c>
      <c r="D291" s="79">
        <v>12034.461764705882</v>
      </c>
      <c r="E291" s="80">
        <v>13593.857</v>
      </c>
      <c r="F291" s="80">
        <v>12275.151</v>
      </c>
      <c r="G291" s="964">
        <v>10.742890250392847</v>
      </c>
      <c r="H291" s="81">
        <v>300</v>
      </c>
      <c r="I291" s="81">
        <v>8.4206722081676961</v>
      </c>
      <c r="J291" s="89">
        <v>166.66666666666669</v>
      </c>
      <c r="K291" s="89">
        <v>0.72694229895502038</v>
      </c>
      <c r="L291" s="970">
        <v>0.25561472629201959</v>
      </c>
    </row>
    <row r="292" spans="1:12" ht="15">
      <c r="A292" s="46" t="s">
        <v>116</v>
      </c>
      <c r="B292" s="47" t="s">
        <v>30</v>
      </c>
      <c r="C292" s="79">
        <v>13675.38431372549</v>
      </c>
      <c r="D292" s="79">
        <v>13519.694117647059</v>
      </c>
      <c r="E292" s="80">
        <v>13948.892</v>
      </c>
      <c r="F292" s="80">
        <v>13790.088</v>
      </c>
      <c r="G292" s="964">
        <v>1.1515807585854427</v>
      </c>
      <c r="H292" s="81">
        <v>307.2</v>
      </c>
      <c r="I292" s="81">
        <v>-4.5073049424930058</v>
      </c>
      <c r="J292" s="89">
        <v>113.20754716981132</v>
      </c>
      <c r="K292" s="89">
        <v>5.134029986369832</v>
      </c>
      <c r="L292" s="970">
        <v>0.97063642784665838</v>
      </c>
    </row>
    <row r="293" spans="1:12" ht="15">
      <c r="A293" s="46" t="s">
        <v>116</v>
      </c>
      <c r="B293" s="47" t="s">
        <v>35</v>
      </c>
      <c r="C293" s="79">
        <v>14335.540196078431</v>
      </c>
      <c r="D293" s="79" t="s">
        <v>228</v>
      </c>
      <c r="E293" s="80">
        <v>14622.251</v>
      </c>
      <c r="F293" s="80" t="s">
        <v>228</v>
      </c>
      <c r="G293" s="964" t="s">
        <v>99</v>
      </c>
      <c r="H293" s="81">
        <v>322.8</v>
      </c>
      <c r="I293" s="81" t="s">
        <v>99</v>
      </c>
      <c r="J293" s="89" t="s">
        <v>99</v>
      </c>
      <c r="K293" s="89">
        <v>2.407996365288505</v>
      </c>
      <c r="L293" s="970" t="s">
        <v>99</v>
      </c>
    </row>
    <row r="294" spans="1:12" ht="14.25">
      <c r="A294" s="44" t="s">
        <v>116</v>
      </c>
      <c r="B294" s="48" t="s">
        <v>31</v>
      </c>
      <c r="C294" s="90">
        <v>12738.267053990045</v>
      </c>
      <c r="D294" s="90">
        <v>12439.237733335447</v>
      </c>
      <c r="E294" s="91">
        <v>12993.032395069846</v>
      </c>
      <c r="F294" s="91">
        <v>12750.917965181057</v>
      </c>
      <c r="G294" s="971">
        <v>1.8987999965957785</v>
      </c>
      <c r="H294" s="92">
        <v>284.38644859813081</v>
      </c>
      <c r="I294" s="92">
        <v>-2.5580030598808445</v>
      </c>
      <c r="J294" s="93">
        <v>73.983739837398375</v>
      </c>
      <c r="K294" s="93">
        <v>9.7228532485233981</v>
      </c>
      <c r="L294" s="972">
        <v>6.063800893188187E-2</v>
      </c>
    </row>
    <row r="295" spans="1:12" ht="15">
      <c r="A295" s="46" t="s">
        <v>116</v>
      </c>
      <c r="B295" s="47" t="s">
        <v>32</v>
      </c>
      <c r="C295" s="79">
        <v>12959.519607843136</v>
      </c>
      <c r="D295" s="79" t="s">
        <v>228</v>
      </c>
      <c r="E295" s="80">
        <v>13218.71</v>
      </c>
      <c r="F295" s="80" t="s">
        <v>228</v>
      </c>
      <c r="G295" s="964" t="s">
        <v>99</v>
      </c>
      <c r="H295" s="81">
        <v>250</v>
      </c>
      <c r="I295" s="81" t="s">
        <v>99</v>
      </c>
      <c r="J295" s="89" t="s">
        <v>99</v>
      </c>
      <c r="K295" s="89">
        <v>1.4993184915947297</v>
      </c>
      <c r="L295" s="970" t="s">
        <v>99</v>
      </c>
    </row>
    <row r="296" spans="1:12" ht="15">
      <c r="A296" s="46" t="s">
        <v>116</v>
      </c>
      <c r="B296" s="47" t="s">
        <v>33</v>
      </c>
      <c r="C296" s="79">
        <v>12912.574509803921</v>
      </c>
      <c r="D296" s="79">
        <v>12681.045098039214</v>
      </c>
      <c r="E296" s="80">
        <v>13170.825999999999</v>
      </c>
      <c r="F296" s="80">
        <v>12934.665999999999</v>
      </c>
      <c r="G296" s="964">
        <v>1.8257912496542228</v>
      </c>
      <c r="H296" s="81">
        <v>287.5</v>
      </c>
      <c r="I296" s="81">
        <v>-2.1443158611300244</v>
      </c>
      <c r="J296" s="81">
        <v>77.906976744186053</v>
      </c>
      <c r="K296" s="81">
        <v>6.951385733757383</v>
      </c>
      <c r="L296" s="965">
        <v>0.19569052558770483</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58" t="s">
        <v>457</v>
      </c>
      <c r="B1" s="1458"/>
      <c r="C1" s="1458"/>
      <c r="D1" s="1458"/>
      <c r="E1" s="1458"/>
      <c r="F1" s="1458"/>
      <c r="G1" s="1458"/>
      <c r="H1" s="1458"/>
    </row>
    <row r="2" spans="1:18" ht="40.5">
      <c r="A2" s="1137" t="s">
        <v>126</v>
      </c>
      <c r="B2" s="3" t="s">
        <v>9</v>
      </c>
      <c r="C2" s="3"/>
      <c r="D2" s="816" t="s">
        <v>127</v>
      </c>
      <c r="E2" s="1459" t="s">
        <v>128</v>
      </c>
      <c r="F2" s="1460"/>
      <c r="G2" s="1461"/>
      <c r="H2" s="817" t="s">
        <v>129</v>
      </c>
    </row>
    <row r="3" spans="1:18" ht="41.25" thickBot="1">
      <c r="A3" s="600"/>
      <c r="B3" s="1111" t="s">
        <v>509</v>
      </c>
      <c r="C3" s="1111" t="s">
        <v>505</v>
      </c>
      <c r="D3" s="1112" t="s">
        <v>70</v>
      </c>
      <c r="E3" s="862" t="s">
        <v>509</v>
      </c>
      <c r="F3" s="1113" t="s">
        <v>505</v>
      </c>
      <c r="G3" s="830" t="s">
        <v>130</v>
      </c>
      <c r="H3" s="831" t="s">
        <v>131</v>
      </c>
    </row>
    <row r="4" spans="1:18" ht="15.75">
      <c r="A4" s="636" t="s">
        <v>8</v>
      </c>
      <c r="B4" s="818"/>
      <c r="C4" s="818"/>
      <c r="D4" s="819"/>
      <c r="E4" s="820"/>
      <c r="F4" s="820"/>
      <c r="G4" s="821"/>
      <c r="H4" s="822"/>
    </row>
    <row r="5" spans="1:18" ht="15">
      <c r="A5" s="424" t="s">
        <v>282</v>
      </c>
      <c r="B5" s="115">
        <v>14639.990274794465</v>
      </c>
      <c r="C5" s="115">
        <v>14849.992311590075</v>
      </c>
      <c r="D5" s="795">
        <v>-1.4141558620990513</v>
      </c>
      <c r="E5" s="832">
        <v>100</v>
      </c>
      <c r="F5" s="833">
        <v>100</v>
      </c>
      <c r="G5" s="624" t="s">
        <v>99</v>
      </c>
      <c r="H5" s="627">
        <v>22.886551646719511</v>
      </c>
    </row>
    <row r="6" spans="1:18">
      <c r="A6" s="614" t="s">
        <v>132</v>
      </c>
      <c r="B6" s="79">
        <v>12992.878000000001</v>
      </c>
      <c r="C6" s="79">
        <v>12175.626</v>
      </c>
      <c r="D6" s="796">
        <v>6.7121969745128531</v>
      </c>
      <c r="E6" s="834">
        <v>13.397512472770712</v>
      </c>
      <c r="F6" s="835">
        <v>4.8788491097179767</v>
      </c>
      <c r="G6" s="622">
        <v>174.60395211003274</v>
      </c>
      <c r="H6" s="623">
        <v>237.45132743362834</v>
      </c>
    </row>
    <row r="7" spans="1:18">
      <c r="A7" s="614" t="s">
        <v>133</v>
      </c>
      <c r="B7" s="79">
        <v>19806.845000000001</v>
      </c>
      <c r="C7" s="79">
        <v>19136.900000000001</v>
      </c>
      <c r="D7" s="796">
        <v>3.5008021152851279</v>
      </c>
      <c r="E7" s="834">
        <v>9.3809289579087913</v>
      </c>
      <c r="F7" s="835">
        <v>17.453327116038896</v>
      </c>
      <c r="G7" s="622">
        <v>-46.2513428211169</v>
      </c>
      <c r="H7" s="623">
        <v>-33.950128636453591</v>
      </c>
    </row>
    <row r="8" spans="1:18" ht="13.5" thickBot="1">
      <c r="A8" s="615" t="s">
        <v>134</v>
      </c>
      <c r="B8" s="82">
        <v>14298.082</v>
      </c>
      <c r="C8" s="82">
        <v>14054.644</v>
      </c>
      <c r="D8" s="797">
        <v>1.7320822925148451</v>
      </c>
      <c r="E8" s="836">
        <v>77.221558569320507</v>
      </c>
      <c r="F8" s="837">
        <v>77.667823774243132</v>
      </c>
      <c r="G8" s="625">
        <v>-0.57458183226529291</v>
      </c>
      <c r="H8" s="628">
        <v>22.180467846660143</v>
      </c>
    </row>
    <row r="9" spans="1:18" ht="15">
      <c r="A9" s="601" t="s">
        <v>283</v>
      </c>
      <c r="B9" s="116">
        <v>11393.70091592953</v>
      </c>
      <c r="C9" s="116">
        <v>11340.804953237281</v>
      </c>
      <c r="D9" s="798">
        <v>0.4664215892113574</v>
      </c>
      <c r="E9" s="838">
        <v>100</v>
      </c>
      <c r="F9" s="839">
        <v>100</v>
      </c>
      <c r="G9" s="626" t="s">
        <v>99</v>
      </c>
      <c r="H9" s="629">
        <v>-2.0257826887661192</v>
      </c>
    </row>
    <row r="10" spans="1:18">
      <c r="A10" s="614" t="s">
        <v>132</v>
      </c>
      <c r="B10" s="79">
        <v>9505.5220000000008</v>
      </c>
      <c r="C10" s="79" t="s">
        <v>228</v>
      </c>
      <c r="D10" s="796" t="s">
        <v>99</v>
      </c>
      <c r="E10" s="834">
        <v>7.2884416924664599</v>
      </c>
      <c r="F10" s="835">
        <v>3.8475427003213802</v>
      </c>
      <c r="G10" s="622" t="s">
        <v>99</v>
      </c>
      <c r="H10" s="623" t="s">
        <v>99</v>
      </c>
    </row>
    <row r="11" spans="1:18">
      <c r="A11" s="614" t="s">
        <v>133</v>
      </c>
      <c r="B11" s="79">
        <v>20160.328000000001</v>
      </c>
      <c r="C11" s="79" t="s">
        <v>228</v>
      </c>
      <c r="D11" s="796" t="s">
        <v>99</v>
      </c>
      <c r="E11" s="834">
        <v>1.4613740232935279</v>
      </c>
      <c r="F11" s="835">
        <v>1.6881522406384284</v>
      </c>
      <c r="G11" s="622" t="s">
        <v>99</v>
      </c>
      <c r="H11" s="623" t="s">
        <v>99</v>
      </c>
    </row>
    <row r="12" spans="1:18" ht="13.5" thickBot="1">
      <c r="A12" s="616" t="s">
        <v>134</v>
      </c>
      <c r="B12" s="79">
        <v>11404.118</v>
      </c>
      <c r="C12" s="79">
        <v>11266.754000000001</v>
      </c>
      <c r="D12" s="796">
        <v>1.2191976500063777</v>
      </c>
      <c r="E12" s="834">
        <v>91.250184284240021</v>
      </c>
      <c r="F12" s="835">
        <v>94.4643050590402</v>
      </c>
      <c r="G12" s="622">
        <v>-3.4024712009381251</v>
      </c>
      <c r="H12" s="623">
        <v>-5.3593272171253856</v>
      </c>
      <c r="P12"/>
      <c r="Q12"/>
      <c r="R12"/>
    </row>
    <row r="13" spans="1:18" ht="15.75">
      <c r="A13" s="636" t="s">
        <v>135</v>
      </c>
      <c r="B13" s="637"/>
      <c r="C13" s="637"/>
      <c r="D13" s="799"/>
      <c r="E13" s="840"/>
      <c r="F13" s="840"/>
      <c r="G13" s="638"/>
      <c r="H13" s="639"/>
      <c r="P13"/>
      <c r="Q13"/>
      <c r="R13"/>
    </row>
    <row r="14" spans="1:18" ht="15">
      <c r="A14" s="424" t="s">
        <v>282</v>
      </c>
      <c r="B14" s="115">
        <v>15164.203986876015</v>
      </c>
      <c r="C14" s="115">
        <v>14791.61021640477</v>
      </c>
      <c r="D14" s="795">
        <v>2.5189534135912841</v>
      </c>
      <c r="E14" s="832">
        <v>100</v>
      </c>
      <c r="F14" s="833">
        <v>100</v>
      </c>
      <c r="G14" s="624" t="s">
        <v>99</v>
      </c>
      <c r="H14" s="627">
        <v>64.445458694659976</v>
      </c>
      <c r="P14"/>
      <c r="Q14"/>
      <c r="R14"/>
    </row>
    <row r="15" spans="1:18">
      <c r="A15" s="614" t="s">
        <v>132</v>
      </c>
      <c r="B15" s="79">
        <v>15105.457</v>
      </c>
      <c r="C15" s="79">
        <v>14226.455</v>
      </c>
      <c r="D15" s="796">
        <v>6.1786439418674597</v>
      </c>
      <c r="E15" s="834">
        <v>9.5713889219301382</v>
      </c>
      <c r="F15" s="835">
        <v>0.86066375431961928</v>
      </c>
      <c r="G15" s="622">
        <v>1012.0938779972919</v>
      </c>
      <c r="H15" s="623">
        <v>1728.787878787879</v>
      </c>
    </row>
    <row r="16" spans="1:18">
      <c r="A16" s="614" t="s">
        <v>133</v>
      </c>
      <c r="B16" s="79" t="s">
        <v>228</v>
      </c>
      <c r="C16" s="79" t="s">
        <v>228</v>
      </c>
      <c r="D16" s="796" t="s">
        <v>99</v>
      </c>
      <c r="E16" s="834">
        <v>0.56302287776059623</v>
      </c>
      <c r="F16" s="835">
        <v>0.27384755819260609</v>
      </c>
      <c r="G16" s="622" t="s">
        <v>99</v>
      </c>
      <c r="H16" s="623" t="s">
        <v>99</v>
      </c>
    </row>
    <row r="17" spans="1:13" ht="13.5" thickBot="1">
      <c r="A17" s="615" t="s">
        <v>134</v>
      </c>
      <c r="B17" s="82">
        <v>15164.666999999999</v>
      </c>
      <c r="C17" s="82">
        <v>14793.183000000001</v>
      </c>
      <c r="D17" s="797">
        <v>2.5111836985995408</v>
      </c>
      <c r="E17" s="836">
        <v>89.865588200309261</v>
      </c>
      <c r="F17" s="837">
        <v>98.865488687487769</v>
      </c>
      <c r="G17" s="625">
        <v>-9.1031770607305127</v>
      </c>
      <c r="H17" s="628">
        <v>49.475697421354617</v>
      </c>
    </row>
    <row r="18" spans="1:13" ht="15">
      <c r="A18" s="601" t="s">
        <v>283</v>
      </c>
      <c r="B18" s="116">
        <v>12356.182000000001</v>
      </c>
      <c r="C18" s="116">
        <v>12279.925999999999</v>
      </c>
      <c r="D18" s="798">
        <v>0.62098094076463672</v>
      </c>
      <c r="E18" s="838">
        <v>100</v>
      </c>
      <c r="F18" s="839">
        <v>100</v>
      </c>
      <c r="G18" s="626" t="s">
        <v>99</v>
      </c>
      <c r="H18" s="629">
        <v>7.1844307020734872</v>
      </c>
    </row>
    <row r="19" spans="1:13">
      <c r="A19" s="614" t="s">
        <v>132</v>
      </c>
      <c r="B19" s="79" t="s">
        <v>99</v>
      </c>
      <c r="C19" s="79" t="s">
        <v>99</v>
      </c>
      <c r="D19" s="796" t="s">
        <v>99</v>
      </c>
      <c r="E19" s="834">
        <v>0</v>
      </c>
      <c r="F19" s="835">
        <v>0</v>
      </c>
      <c r="G19" s="622" t="s">
        <v>99</v>
      </c>
      <c r="H19" s="623" t="s">
        <v>99</v>
      </c>
    </row>
    <row r="20" spans="1:13">
      <c r="A20" s="614" t="s">
        <v>133</v>
      </c>
      <c r="B20" s="79" t="s">
        <v>99</v>
      </c>
      <c r="C20" s="79" t="s">
        <v>99</v>
      </c>
      <c r="D20" s="796" t="s">
        <v>99</v>
      </c>
      <c r="E20" s="834">
        <v>0</v>
      </c>
      <c r="F20" s="835">
        <v>0</v>
      </c>
      <c r="G20" s="622" t="s">
        <v>99</v>
      </c>
      <c r="H20" s="623" t="s">
        <v>99</v>
      </c>
    </row>
    <row r="21" spans="1:13" ht="13.5" thickBot="1">
      <c r="A21" s="616" t="s">
        <v>134</v>
      </c>
      <c r="B21" s="79">
        <v>12356.182000000001</v>
      </c>
      <c r="C21" s="79">
        <v>12279.925999999999</v>
      </c>
      <c r="D21" s="796">
        <v>0.62098094076463672</v>
      </c>
      <c r="E21" s="834">
        <v>100</v>
      </c>
      <c r="F21" s="835">
        <v>100</v>
      </c>
      <c r="G21" s="622">
        <v>0</v>
      </c>
      <c r="H21" s="623">
        <v>7.1844307020734872</v>
      </c>
    </row>
    <row r="22" spans="1:13" ht="15.75">
      <c r="A22" s="636" t="s">
        <v>136</v>
      </c>
      <c r="B22" s="637"/>
      <c r="C22" s="637"/>
      <c r="D22" s="799"/>
      <c r="E22" s="840"/>
      <c r="F22" s="840"/>
      <c r="G22" s="638"/>
      <c r="H22" s="639"/>
    </row>
    <row r="23" spans="1:13" ht="15">
      <c r="A23" s="424" t="s">
        <v>282</v>
      </c>
      <c r="B23" s="115">
        <v>15296.237413976427</v>
      </c>
      <c r="C23" s="115">
        <v>15966.122199943846</v>
      </c>
      <c r="D23" s="795">
        <v>-4.1956636531929759</v>
      </c>
      <c r="E23" s="832">
        <v>100</v>
      </c>
      <c r="F23" s="833">
        <v>100</v>
      </c>
      <c r="G23" s="624" t="s">
        <v>99</v>
      </c>
      <c r="H23" s="627">
        <v>0.34394412662757917</v>
      </c>
    </row>
    <row r="24" spans="1:13">
      <c r="A24" s="614" t="s">
        <v>132</v>
      </c>
      <c r="B24" s="79">
        <v>12276.518</v>
      </c>
      <c r="C24" s="79">
        <v>12075.102999999999</v>
      </c>
      <c r="D24" s="796">
        <v>1.6680188980582682</v>
      </c>
      <c r="E24" s="834">
        <v>24.899443880941558</v>
      </c>
      <c r="F24" s="835">
        <v>9.4514442143684416</v>
      </c>
      <c r="G24" s="622">
        <v>163.44591700693195</v>
      </c>
      <c r="H24" s="623">
        <v>164.35202376531748</v>
      </c>
    </row>
    <row r="25" spans="1:13">
      <c r="A25" s="614" t="s">
        <v>133</v>
      </c>
      <c r="B25" s="79">
        <v>19887.655999999999</v>
      </c>
      <c r="C25" s="79">
        <v>19149.991000000002</v>
      </c>
      <c r="D25" s="796">
        <v>3.8520383638822451</v>
      </c>
      <c r="E25" s="834">
        <v>22.849847854219863</v>
      </c>
      <c r="F25" s="835">
        <v>35.320956024286666</v>
      </c>
      <c r="G25" s="622">
        <v>-35.307957580456424</v>
      </c>
      <c r="H25" s="623">
        <v>-35.085453100158986</v>
      </c>
    </row>
    <row r="26" spans="1:13" ht="16.5" thickBot="1">
      <c r="A26" s="615" t="s">
        <v>134</v>
      </c>
      <c r="B26" s="82">
        <v>14727.367</v>
      </c>
      <c r="C26" s="82">
        <v>14595.764999999999</v>
      </c>
      <c r="D26" s="797">
        <v>0.90164510047949364</v>
      </c>
      <c r="E26" s="836">
        <v>52.250708264838586</v>
      </c>
      <c r="F26" s="837">
        <v>55.227599761344891</v>
      </c>
      <c r="G26" s="625">
        <v>-5.390224288888799</v>
      </c>
      <c r="H26" s="628">
        <v>-5.064819522114913</v>
      </c>
      <c r="J26" s="112"/>
      <c r="K26" s="106"/>
      <c r="L26" s="106"/>
      <c r="M26" s="106"/>
    </row>
    <row r="27" spans="1:13" ht="15">
      <c r="A27" s="601" t="s">
        <v>283</v>
      </c>
      <c r="B27" s="116">
        <v>12229.452704822896</v>
      </c>
      <c r="C27" s="116">
        <v>12133.197932214829</v>
      </c>
      <c r="D27" s="798">
        <v>0.79331741842355274</v>
      </c>
      <c r="E27" s="838">
        <v>100</v>
      </c>
      <c r="F27" s="839">
        <v>100</v>
      </c>
      <c r="G27" s="626" t="s">
        <v>99</v>
      </c>
      <c r="H27" s="629">
        <v>-51.817568219072406</v>
      </c>
      <c r="J27" s="1457"/>
      <c r="K27" s="1457"/>
      <c r="L27" s="1457"/>
      <c r="M27" s="1457"/>
    </row>
    <row r="28" spans="1:13">
      <c r="A28" s="614" t="s">
        <v>132</v>
      </c>
      <c r="B28" s="79" t="s">
        <v>228</v>
      </c>
      <c r="C28" s="79" t="s">
        <v>228</v>
      </c>
      <c r="D28" s="796" t="s">
        <v>99</v>
      </c>
      <c r="E28" s="834">
        <v>9.7258355013007805</v>
      </c>
      <c r="F28" s="835">
        <v>2.7094783530999904</v>
      </c>
      <c r="G28" s="622" t="s">
        <v>99</v>
      </c>
      <c r="H28" s="623" t="s">
        <v>99</v>
      </c>
    </row>
    <row r="29" spans="1:13">
      <c r="A29" s="614" t="s">
        <v>133</v>
      </c>
      <c r="B29" s="79">
        <v>20160.328000000001</v>
      </c>
      <c r="C29" s="79" t="s">
        <v>228</v>
      </c>
      <c r="D29" s="796" t="s">
        <v>99</v>
      </c>
      <c r="E29" s="834">
        <v>15.869521713027817</v>
      </c>
      <c r="F29" s="835">
        <v>9.0155240574679407</v>
      </c>
      <c r="G29" s="622" t="s">
        <v>99</v>
      </c>
      <c r="H29" s="623" t="s">
        <v>99</v>
      </c>
    </row>
    <row r="30" spans="1:13" ht="13.5" thickBot="1">
      <c r="A30" s="616" t="s">
        <v>134</v>
      </c>
      <c r="B30" s="79">
        <v>11301.209000000001</v>
      </c>
      <c r="C30" s="79">
        <v>11521.406999999999</v>
      </c>
      <c r="D30" s="796">
        <v>-1.9112075460922311</v>
      </c>
      <c r="E30" s="834">
        <v>74.404642785671399</v>
      </c>
      <c r="F30" s="835">
        <v>88.274997589432076</v>
      </c>
      <c r="G30" s="622">
        <v>-15.712665174200104</v>
      </c>
      <c r="H30" s="623">
        <v>-59.388312397596941</v>
      </c>
    </row>
    <row r="31" spans="1:13" ht="15.75">
      <c r="A31" s="636" t="s">
        <v>137</v>
      </c>
      <c r="B31" s="637"/>
      <c r="C31" s="637"/>
      <c r="D31" s="799"/>
      <c r="E31" s="840"/>
      <c r="F31" s="840"/>
      <c r="G31" s="638"/>
      <c r="H31" s="639"/>
    </row>
    <row r="32" spans="1:13" ht="15">
      <c r="A32" s="424" t="s">
        <v>282</v>
      </c>
      <c r="B32" s="115">
        <v>12795.790999999999</v>
      </c>
      <c r="C32" s="115">
        <v>12653.835999999999</v>
      </c>
      <c r="D32" s="795">
        <v>1.1218337269425644</v>
      </c>
      <c r="E32" s="832">
        <v>100</v>
      </c>
      <c r="F32" s="833">
        <v>100</v>
      </c>
      <c r="G32" s="624" t="s">
        <v>99</v>
      </c>
      <c r="H32" s="627">
        <v>23.235983798763606</v>
      </c>
    </row>
    <row r="33" spans="1:8">
      <c r="A33" s="614" t="s">
        <v>132</v>
      </c>
      <c r="B33" s="79" t="s">
        <v>99</v>
      </c>
      <c r="C33" s="79" t="s">
        <v>99</v>
      </c>
      <c r="D33" s="796" t="s">
        <v>99</v>
      </c>
      <c r="E33" s="834">
        <v>0</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12795.790999999999</v>
      </c>
      <c r="C35" s="82">
        <v>12653.835999999999</v>
      </c>
      <c r="D35" s="797">
        <v>1.1218337269425644</v>
      </c>
      <c r="E35" s="836">
        <v>100</v>
      </c>
      <c r="F35" s="837">
        <v>100</v>
      </c>
      <c r="G35" s="625">
        <v>0</v>
      </c>
      <c r="H35" s="628">
        <v>23.235983798763606</v>
      </c>
    </row>
    <row r="36" spans="1:8" ht="15">
      <c r="A36" s="601" t="s">
        <v>283</v>
      </c>
      <c r="B36" s="116">
        <v>10348.212046623856</v>
      </c>
      <c r="C36" s="116">
        <v>10086.794992529212</v>
      </c>
      <c r="D36" s="798">
        <v>2.5916760902572324</v>
      </c>
      <c r="E36" s="838">
        <v>100</v>
      </c>
      <c r="F36" s="839">
        <v>100</v>
      </c>
      <c r="G36" s="626" t="s">
        <v>99</v>
      </c>
      <c r="H36" s="629">
        <v>11.605785518828997</v>
      </c>
    </row>
    <row r="37" spans="1:8">
      <c r="A37" s="614" t="s">
        <v>132</v>
      </c>
      <c r="B37" s="79" t="s">
        <v>228</v>
      </c>
      <c r="C37" s="79" t="s">
        <v>228</v>
      </c>
      <c r="D37" s="796">
        <v>0.55964242763235672</v>
      </c>
      <c r="E37" s="834">
        <v>13.500681066355321</v>
      </c>
      <c r="F37" s="835">
        <v>8.0354428180515143</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10411.612999999999</v>
      </c>
      <c r="C39" s="82">
        <v>10104.281000000001</v>
      </c>
      <c r="D39" s="797">
        <v>3.0416018715235502</v>
      </c>
      <c r="E39" s="836">
        <v>86.499318933644673</v>
      </c>
      <c r="F39" s="837">
        <v>91.964557181948479</v>
      </c>
      <c r="G39" s="625">
        <v>-5.942765795621713</v>
      </c>
      <c r="H39" s="628">
        <v>4.9733150710810952</v>
      </c>
    </row>
    <row r="40" spans="1:8" ht="14.25" customHeight="1">
      <c r="A40" s="112" t="s">
        <v>284</v>
      </c>
      <c r="B40" s="106"/>
      <c r="C40" s="112"/>
      <c r="D40" s="106"/>
    </row>
    <row r="41" spans="1:8" ht="5.25" customHeight="1">
      <c r="A41" s="1462"/>
      <c r="B41" s="1462"/>
      <c r="C41" s="1462"/>
      <c r="D41" s="1462"/>
    </row>
    <row r="42" spans="1:8" ht="15">
      <c r="A42" s="113" t="s">
        <v>61</v>
      </c>
      <c r="B42" s="114"/>
    </row>
    <row r="43" spans="1:8" ht="15">
      <c r="A43" s="111" t="s">
        <v>95</v>
      </c>
      <c r="B43" s="1463" t="s">
        <v>62</v>
      </c>
      <c r="C43" s="1464"/>
      <c r="D43" s="1464"/>
      <c r="E43" s="1464"/>
      <c r="F43" s="1464"/>
      <c r="G43" s="1464"/>
      <c r="H43" s="1465"/>
    </row>
    <row r="44" spans="1:8" ht="15">
      <c r="A44" s="111" t="s">
        <v>63</v>
      </c>
      <c r="B44" s="1463" t="s">
        <v>64</v>
      </c>
      <c r="C44" s="1464"/>
      <c r="D44" s="1464"/>
      <c r="E44" s="1464"/>
      <c r="F44" s="1464"/>
      <c r="G44" s="1464"/>
      <c r="H44" s="1465"/>
    </row>
    <row r="45" spans="1:8" ht="15">
      <c r="A45" s="111" t="s">
        <v>65</v>
      </c>
      <c r="B45" s="1463" t="s">
        <v>66</v>
      </c>
      <c r="C45" s="1464"/>
      <c r="D45" s="1464"/>
      <c r="E45" s="1464"/>
      <c r="F45" s="1464"/>
      <c r="G45" s="1464"/>
      <c r="H45" s="1465"/>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8"/>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511</v>
      </c>
      <c r="B2" s="811"/>
      <c r="C2" s="811"/>
      <c r="D2" s="811"/>
      <c r="E2" s="811"/>
      <c r="F2" s="106"/>
      <c r="G2" s="106"/>
      <c r="H2" s="106"/>
    </row>
    <row r="3" spans="1:8" ht="30.75" customHeight="1">
      <c r="A3" s="1466" t="s">
        <v>138</v>
      </c>
      <c r="B3" s="1468" t="s">
        <v>139</v>
      </c>
      <c r="C3" s="1469"/>
      <c r="D3" s="1470" t="s">
        <v>288</v>
      </c>
      <c r="E3" s="1471"/>
    </row>
    <row r="4" spans="1:8" ht="16.5" thickBot="1">
      <c r="A4" s="1467"/>
      <c r="B4" s="847" t="s">
        <v>140</v>
      </c>
      <c r="C4" s="1060" t="s">
        <v>141</v>
      </c>
      <c r="D4" s="1059" t="s">
        <v>140</v>
      </c>
      <c r="E4" s="848" t="s">
        <v>141</v>
      </c>
      <c r="G4"/>
      <c r="H4"/>
    </row>
    <row r="5" spans="1:8" ht="17.25" customHeight="1" thickBot="1">
      <c r="A5" s="1408" t="s">
        <v>142</v>
      </c>
      <c r="B5" s="1409">
        <v>31903.300999999999</v>
      </c>
      <c r="C5" s="1409">
        <v>25397.312999999998</v>
      </c>
      <c r="D5" s="1410">
        <v>3.2097999955744001</v>
      </c>
      <c r="E5" s="1411">
        <v>-4.5424413688573768</v>
      </c>
      <c r="G5"/>
      <c r="H5"/>
    </row>
    <row r="6" spans="1:8" ht="18" customHeight="1">
      <c r="A6" s="49" t="s">
        <v>306</v>
      </c>
      <c r="B6" s="1412">
        <v>29699.531999999999</v>
      </c>
      <c r="C6" s="1412">
        <v>26982.522000000001</v>
      </c>
      <c r="D6" s="1413">
        <v>1.1514175777164217</v>
      </c>
      <c r="E6" s="1414">
        <v>2.0164745365839507</v>
      </c>
      <c r="G6"/>
      <c r="H6"/>
    </row>
    <row r="7" spans="1:8" ht="18" customHeight="1">
      <c r="A7" s="39" t="s">
        <v>303</v>
      </c>
      <c r="B7" s="1415">
        <v>36849.589999999997</v>
      </c>
      <c r="C7" s="1415">
        <v>24894.65</v>
      </c>
      <c r="D7" s="1416">
        <v>8.6239567451938459</v>
      </c>
      <c r="E7" s="1417">
        <v>-7.2026446891209446</v>
      </c>
      <c r="G7"/>
      <c r="H7"/>
    </row>
    <row r="8" spans="1:8" ht="18" customHeight="1" thickBot="1">
      <c r="A8" s="41" t="s">
        <v>307</v>
      </c>
      <c r="B8" s="1418" t="s">
        <v>228</v>
      </c>
      <c r="C8" s="1418" t="s">
        <v>228</v>
      </c>
      <c r="D8" s="1423" t="s">
        <v>99</v>
      </c>
      <c r="E8" s="1424" t="s">
        <v>99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tabSelected="1"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76" t="s">
        <v>396</v>
      </c>
      <c r="B1" s="1476"/>
      <c r="C1" s="1476"/>
      <c r="D1" s="1476"/>
      <c r="E1" s="1476"/>
      <c r="F1" s="1476"/>
      <c r="G1" s="608"/>
      <c r="H1" s="608"/>
    </row>
    <row r="2" spans="1:8" ht="13.5" customHeight="1" thickBot="1"/>
    <row r="3" spans="1:8" ht="27" customHeight="1">
      <c r="A3" s="1472" t="s">
        <v>73</v>
      </c>
      <c r="B3" s="1472" t="s">
        <v>117</v>
      </c>
      <c r="C3" s="1477" t="s">
        <v>81</v>
      </c>
      <c r="D3" s="1478"/>
      <c r="E3" s="1479"/>
      <c r="F3" s="1474" t="s">
        <v>118</v>
      </c>
      <c r="G3" s="1475"/>
      <c r="H3" s="106"/>
    </row>
    <row r="4" spans="1:8" ht="32.25" customHeight="1" thickBot="1">
      <c r="A4" s="1473"/>
      <c r="B4" s="1473"/>
      <c r="C4" s="1065">
        <v>44367</v>
      </c>
      <c r="D4" s="1066">
        <v>44360</v>
      </c>
      <c r="E4" s="1067">
        <v>43996</v>
      </c>
      <c r="F4" s="841" t="s">
        <v>316</v>
      </c>
      <c r="G4" s="842" t="s">
        <v>119</v>
      </c>
      <c r="H4" s="106"/>
    </row>
    <row r="5" spans="1:8" ht="29.25" customHeight="1">
      <c r="A5" s="882" t="s">
        <v>123</v>
      </c>
      <c r="B5" s="987" t="s">
        <v>298</v>
      </c>
      <c r="C5" s="843">
        <v>662.96</v>
      </c>
      <c r="D5" s="1043">
        <v>685.3</v>
      </c>
      <c r="E5" s="1033">
        <v>516.65</v>
      </c>
      <c r="F5" s="1114">
        <v>-3.2598861812344846</v>
      </c>
      <c r="G5" s="1115">
        <v>28.31897803154942</v>
      </c>
      <c r="H5" s="106"/>
    </row>
    <row r="6" spans="1:8" ht="28.5" customHeight="1" thickBot="1">
      <c r="A6" s="883" t="s">
        <v>124</v>
      </c>
      <c r="B6" s="986" t="s">
        <v>298</v>
      </c>
      <c r="C6" s="1034">
        <v>954.77</v>
      </c>
      <c r="D6" s="1044">
        <v>969.54</v>
      </c>
      <c r="E6" s="1035">
        <v>654.30999999999995</v>
      </c>
      <c r="F6" s="1063">
        <v>-1.5234028508364774</v>
      </c>
      <c r="G6" s="1116">
        <v>45.920129602176345</v>
      </c>
      <c r="H6" s="106"/>
    </row>
    <row r="7" spans="1:8" ht="32.25" customHeight="1" thickBot="1">
      <c r="A7" s="884" t="s">
        <v>120</v>
      </c>
      <c r="B7" s="988" t="s">
        <v>121</v>
      </c>
      <c r="C7" s="1034" t="s">
        <v>424</v>
      </c>
      <c r="D7" s="1061" t="s">
        <v>424</v>
      </c>
      <c r="E7" s="1062" t="s">
        <v>424</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5"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Z14" sqref="Z14"/>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83" t="s">
        <v>88</v>
      </c>
      <c r="C1" s="1483"/>
      <c r="D1" s="1483"/>
      <c r="E1" s="1483"/>
      <c r="F1" s="8"/>
      <c r="G1" s="7"/>
    </row>
    <row r="2" spans="2:17" ht="20.25" thickBot="1">
      <c r="B2" s="815"/>
      <c r="C2" s="7"/>
      <c r="D2" s="7"/>
      <c r="E2" s="7"/>
      <c r="F2" s="7"/>
      <c r="H2" s="61"/>
      <c r="I2" s="61"/>
      <c r="J2" s="61"/>
      <c r="K2" s="61"/>
      <c r="L2" s="61"/>
      <c r="M2" s="61"/>
      <c r="N2" s="61"/>
      <c r="O2" s="61"/>
      <c r="P2" s="61"/>
      <c r="Q2" s="61"/>
    </row>
    <row r="3" spans="2:17" ht="25.5" customHeight="1">
      <c r="B3" s="1146"/>
      <c r="C3" s="1025" t="s">
        <v>289</v>
      </c>
      <c r="D3" s="1026"/>
      <c r="E3" s="1027" t="s">
        <v>69</v>
      </c>
      <c r="F3" s="1481"/>
    </row>
    <row r="4" spans="2:17" ht="34.5" customHeight="1" thickBot="1">
      <c r="B4" s="1147" t="s">
        <v>43</v>
      </c>
      <c r="C4" s="1148">
        <v>44000</v>
      </c>
      <c r="D4" s="1148">
        <v>43993</v>
      </c>
      <c r="E4" s="1028" t="s">
        <v>285</v>
      </c>
      <c r="F4" s="1482"/>
      <c r="G4" s="618" t="s">
        <v>42</v>
      </c>
      <c r="H4" s="105"/>
      <c r="I4" s="105"/>
      <c r="J4" s="105"/>
      <c r="K4" s="105"/>
      <c r="L4" s="105"/>
      <c r="M4" s="105"/>
      <c r="N4" s="105"/>
      <c r="O4" s="105"/>
      <c r="P4" s="105"/>
      <c r="Q4" s="105"/>
    </row>
    <row r="5" spans="2:17" ht="29.25" customHeight="1">
      <c r="B5" s="1149" t="s">
        <v>290</v>
      </c>
      <c r="C5" s="1150"/>
      <c r="D5" s="1150"/>
      <c r="E5" s="1151"/>
      <c r="F5" s="10"/>
      <c r="G5" s="1480" t="s">
        <v>315</v>
      </c>
      <c r="H5" s="1480"/>
      <c r="I5" s="1480"/>
      <c r="J5" s="1480"/>
      <c r="K5" s="1480"/>
      <c r="L5" s="1480"/>
      <c r="M5" s="1480"/>
      <c r="N5" s="1480"/>
      <c r="O5" s="1480"/>
      <c r="P5" s="1480"/>
      <c r="Q5" s="1480"/>
    </row>
    <row r="6" spans="2:17" ht="18" customHeight="1">
      <c r="B6" s="602" t="s">
        <v>44</v>
      </c>
      <c r="C6" s="1029">
        <v>12.5</v>
      </c>
      <c r="D6" s="1029" t="s">
        <v>99</v>
      </c>
      <c r="E6" s="983" t="s">
        <v>99</v>
      </c>
      <c r="F6" s="10"/>
      <c r="G6" s="1480"/>
      <c r="H6" s="1480"/>
      <c r="I6" s="1480"/>
      <c r="J6" s="1480"/>
      <c r="K6" s="1480"/>
      <c r="L6" s="1480"/>
      <c r="M6" s="1480"/>
      <c r="N6" s="1480"/>
      <c r="O6" s="1480"/>
      <c r="P6" s="1480"/>
      <c r="Q6" s="1480"/>
    </row>
    <row r="7" spans="2:17" ht="15.75">
      <c r="B7" s="602" t="s">
        <v>45</v>
      </c>
      <c r="C7" s="603">
        <v>12.55</v>
      </c>
      <c r="D7" s="603" t="s">
        <v>99</v>
      </c>
      <c r="E7" s="983" t="s">
        <v>99</v>
      </c>
      <c r="F7" s="16"/>
      <c r="G7" s="15"/>
      <c r="H7" s="15"/>
      <c r="I7" s="6"/>
      <c r="J7" s="9"/>
      <c r="K7" s="9"/>
      <c r="L7" s="9"/>
      <c r="M7" s="9"/>
      <c r="N7" s="9"/>
    </row>
    <row r="8" spans="2:17" ht="15.75">
      <c r="B8" s="619" t="s">
        <v>46</v>
      </c>
      <c r="C8" s="609">
        <v>12.53</v>
      </c>
      <c r="D8" s="609" t="s">
        <v>228</v>
      </c>
      <c r="E8" s="917" t="s">
        <v>99</v>
      </c>
      <c r="F8" s="10"/>
      <c r="G8" s="17"/>
      <c r="H8" s="17"/>
      <c r="I8" s="18"/>
      <c r="J8" s="9"/>
      <c r="K8" s="9"/>
      <c r="L8" s="9"/>
      <c r="M8" s="9"/>
      <c r="N8" s="9"/>
    </row>
    <row r="9" spans="2:17" ht="15.75">
      <c r="B9" s="620" t="s">
        <v>230</v>
      </c>
      <c r="C9" s="610">
        <v>35</v>
      </c>
      <c r="D9" s="610" t="s">
        <v>99</v>
      </c>
      <c r="E9" s="984" t="s">
        <v>99</v>
      </c>
      <c r="F9" s="10"/>
      <c r="G9" s="19"/>
      <c r="H9" s="19"/>
      <c r="I9" s="20"/>
      <c r="J9" s="13"/>
      <c r="K9" s="12"/>
      <c r="L9" s="14"/>
    </row>
    <row r="10" spans="2:17" ht="15.75">
      <c r="B10" s="620" t="s">
        <v>231</v>
      </c>
      <c r="C10" s="610">
        <v>28</v>
      </c>
      <c r="D10" s="610" t="s">
        <v>99</v>
      </c>
      <c r="E10" s="984" t="s">
        <v>99</v>
      </c>
      <c r="F10" s="16"/>
      <c r="G10" s="19"/>
      <c r="H10" s="19"/>
      <c r="I10" s="20"/>
      <c r="J10" s="21"/>
      <c r="K10" s="11"/>
      <c r="L10" s="22"/>
    </row>
    <row r="11" spans="2:17" ht="16.5" thickBot="1">
      <c r="B11" s="621" t="s">
        <v>323</v>
      </c>
      <c r="C11" s="617">
        <v>3</v>
      </c>
      <c r="D11" s="617" t="s">
        <v>99</v>
      </c>
      <c r="E11" s="985" t="s">
        <v>99</v>
      </c>
      <c r="F11" s="10"/>
      <c r="G11" s="23"/>
      <c r="H11" s="23"/>
      <c r="I11" s="20"/>
      <c r="J11" s="13"/>
      <c r="K11" s="12"/>
      <c r="L11" s="14"/>
    </row>
    <row r="12" spans="2:17" ht="22.5" customHeight="1">
      <c r="B12" s="1149" t="s">
        <v>291</v>
      </c>
      <c r="C12" s="1152"/>
      <c r="D12" s="1152"/>
      <c r="E12" s="1153"/>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4" t="s">
        <v>292</v>
      </c>
      <c r="C19" s="1155"/>
      <c r="D19" s="1155"/>
      <c r="E19" s="1156"/>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topLeftCell="A4" workbookViewId="0">
      <selection activeCell="A4" sqref="A1:XFD1048576"/>
    </sheetView>
  </sheetViews>
  <sheetFormatPr defaultColWidth="9.42578125" defaultRowHeight="12.75"/>
  <cols>
    <col min="1" max="1" width="17.42578125" style="1321" customWidth="1"/>
    <col min="2" max="2" width="1" style="1321" customWidth="1"/>
    <col min="3" max="7" width="7.42578125" style="1321" customWidth="1"/>
    <col min="8" max="8" width="7.28515625" style="1321" customWidth="1"/>
    <col min="9" max="9" width="0.5703125" style="1321" customWidth="1"/>
    <col min="10" max="15" width="7.42578125" style="1321" customWidth="1"/>
    <col min="16" max="16" width="0.5703125" style="1321" customWidth="1"/>
    <col min="17" max="22" width="7.42578125" style="1321" customWidth="1"/>
    <col min="23" max="23" width="0.5703125" style="1321" customWidth="1"/>
    <col min="24" max="24" width="7" style="1321" customWidth="1"/>
    <col min="25" max="26" width="7.42578125" style="1321" customWidth="1"/>
    <col min="27" max="27" width="9.42578125" style="1321" customWidth="1"/>
    <col min="28" max="29" width="2.5703125" style="1321" customWidth="1"/>
    <col min="30" max="31" width="9.42578125" style="1321" customWidth="1"/>
    <col min="32" max="33" width="9.42578125" style="1321"/>
    <col min="34" max="34" width="3.42578125" style="1321" customWidth="1"/>
    <col min="35" max="16384" width="9.42578125" style="1321"/>
  </cols>
  <sheetData>
    <row r="1" spans="1:35" s="1305" customFormat="1" ht="56.1" customHeight="1">
      <c r="A1" s="1301" t="s">
        <v>484</v>
      </c>
      <c r="B1" s="1302"/>
      <c r="C1" s="1302"/>
      <c r="D1" s="1303"/>
      <c r="E1" s="1303"/>
      <c r="F1" s="1302"/>
      <c r="G1" s="1302"/>
      <c r="H1" s="1302"/>
      <c r="I1" s="1302"/>
      <c r="J1" s="1302"/>
      <c r="K1" s="1302"/>
      <c r="L1" s="1302"/>
      <c r="M1" s="1302"/>
      <c r="N1" s="1302"/>
      <c r="O1" s="1302"/>
      <c r="P1" s="1302"/>
      <c r="Q1" s="1302"/>
      <c r="R1" s="1302"/>
      <c r="S1" s="1302"/>
      <c r="T1" s="1302"/>
      <c r="U1" s="1302"/>
      <c r="V1" s="1302"/>
      <c r="W1" s="1302"/>
      <c r="X1" s="1302"/>
      <c r="Y1" s="1302"/>
      <c r="Z1" s="1304"/>
      <c r="AA1" s="1304" t="s">
        <v>489</v>
      </c>
      <c r="AD1" s="1306">
        <v>1</v>
      </c>
      <c r="AE1" s="1306"/>
      <c r="AF1" s="1306">
        <v>1</v>
      </c>
      <c r="AG1" s="1306">
        <v>0</v>
      </c>
      <c r="AH1" s="1306">
        <v>0</v>
      </c>
      <c r="AI1" s="1306">
        <v>0</v>
      </c>
    </row>
    <row r="2" spans="1:35" s="1312" customFormat="1" ht="18" customHeight="1">
      <c r="A2" s="1307"/>
      <c r="B2" s="1308"/>
      <c r="C2" s="1308"/>
      <c r="D2" s="1309"/>
      <c r="E2" s="1309"/>
      <c r="F2" s="1308"/>
      <c r="G2" s="1308"/>
      <c r="H2" s="1308"/>
      <c r="I2" s="1308"/>
      <c r="J2" s="1308"/>
      <c r="K2" s="1308"/>
      <c r="L2" s="1308"/>
      <c r="M2" s="1308"/>
      <c r="N2" s="1308"/>
      <c r="O2" s="1308"/>
      <c r="P2" s="1308"/>
      <c r="Q2" s="1308"/>
      <c r="R2" s="1308"/>
      <c r="S2" s="1308"/>
      <c r="T2" s="1308"/>
      <c r="U2" s="1308"/>
      <c r="V2" s="1308"/>
      <c r="W2" s="1308"/>
      <c r="X2" s="1308"/>
      <c r="Y2" s="1308"/>
      <c r="Z2" s="1310"/>
      <c r="AA2" s="1311" t="s">
        <v>512</v>
      </c>
      <c r="AD2" s="1313"/>
      <c r="AF2" s="1314"/>
    </row>
    <row r="3" spans="1:35" s="1305" customFormat="1" ht="15" customHeight="1">
      <c r="A3" s="1315"/>
      <c r="B3" s="1316"/>
      <c r="C3" s="1317"/>
      <c r="D3" s="1318"/>
      <c r="E3" s="1318"/>
      <c r="F3" s="1317"/>
      <c r="G3" s="1317"/>
      <c r="H3" s="1317"/>
      <c r="I3" s="1317"/>
      <c r="J3" s="1317"/>
      <c r="K3" s="1317"/>
      <c r="L3" s="1317"/>
      <c r="M3" s="1317"/>
      <c r="N3" s="1319"/>
      <c r="Y3" s="1320"/>
      <c r="Z3" s="1321"/>
      <c r="AA3" s="1322"/>
    </row>
    <row r="4" spans="1:35" ht="15">
      <c r="A4" s="1315"/>
      <c r="Y4" s="1484">
        <v>23</v>
      </c>
      <c r="Z4" s="1484"/>
      <c r="AA4" s="1484"/>
    </row>
    <row r="5" spans="1:35" s="1325" customFormat="1" ht="15.75">
      <c r="A5" s="1323" t="s">
        <v>496</v>
      </c>
      <c r="B5" s="1324"/>
      <c r="C5" s="1324"/>
      <c r="D5" s="1324"/>
      <c r="E5" s="1324"/>
      <c r="F5" s="1324"/>
      <c r="G5" s="1324"/>
      <c r="H5" s="1324"/>
      <c r="I5" s="1324"/>
      <c r="J5" s="1324"/>
      <c r="Y5" s="1326"/>
      <c r="Z5" s="1327" t="s">
        <v>490</v>
      </c>
      <c r="AA5" s="1328">
        <v>44354</v>
      </c>
      <c r="AE5" s="1329"/>
      <c r="AF5" s="1329"/>
      <c r="AG5" s="1329"/>
      <c r="AH5" s="1329"/>
      <c r="AI5" s="1329"/>
    </row>
    <row r="6" spans="1:35">
      <c r="Y6" s="1326"/>
      <c r="Z6" s="1330" t="s">
        <v>491</v>
      </c>
      <c r="AA6" s="1331">
        <v>44360</v>
      </c>
      <c r="AE6" s="1305"/>
      <c r="AF6" s="1305"/>
      <c r="AG6" s="1305"/>
      <c r="AH6" s="1305"/>
      <c r="AI6" s="1305"/>
    </row>
    <row r="7" spans="1:35" s="1333" customFormat="1" ht="15.75">
      <c r="A7" s="1485" t="s">
        <v>492</v>
      </c>
      <c r="B7" s="1485"/>
      <c r="C7" s="1485"/>
      <c r="D7" s="1485"/>
      <c r="E7" s="1485"/>
      <c r="F7" s="1485"/>
      <c r="G7" s="1485"/>
      <c r="H7" s="1485"/>
      <c r="I7" s="1485"/>
      <c r="J7" s="1485"/>
      <c r="K7" s="1485"/>
      <c r="L7" s="1485"/>
      <c r="M7" s="1485"/>
      <c r="N7" s="1485"/>
      <c r="O7" s="1485"/>
      <c r="P7" s="1485"/>
      <c r="Q7" s="1485"/>
      <c r="R7" s="1485"/>
      <c r="S7" s="1485"/>
      <c r="T7" s="1485"/>
      <c r="U7" s="1485"/>
      <c r="V7" s="1485"/>
      <c r="W7" s="1485"/>
      <c r="X7" s="1485"/>
      <c r="Y7" s="1485"/>
      <c r="Z7" s="1485"/>
      <c r="AA7" s="1419"/>
      <c r="AB7" s="1332"/>
      <c r="AC7" s="1332"/>
      <c r="AD7" s="1332"/>
      <c r="AE7" s="1305"/>
      <c r="AF7" s="1305"/>
      <c r="AG7" s="1305"/>
      <c r="AH7" s="1305"/>
      <c r="AI7" s="1305"/>
    </row>
    <row r="8" spans="1:35" s="1333" customFormat="1" ht="15.75">
      <c r="A8" s="1485" t="s">
        <v>493</v>
      </c>
      <c r="B8" s="1485"/>
      <c r="C8" s="1485"/>
      <c r="D8" s="1485"/>
      <c r="E8" s="1485"/>
      <c r="F8" s="1485"/>
      <c r="G8" s="1485"/>
      <c r="H8" s="1485"/>
      <c r="I8" s="1485"/>
      <c r="J8" s="1485"/>
      <c r="K8" s="1485"/>
      <c r="L8" s="1485"/>
      <c r="M8" s="1485"/>
      <c r="N8" s="1485"/>
      <c r="O8" s="1485"/>
      <c r="P8" s="1485"/>
      <c r="Q8" s="1485"/>
      <c r="R8" s="1485"/>
      <c r="S8" s="1485"/>
      <c r="T8" s="1485"/>
      <c r="U8" s="1485"/>
      <c r="V8" s="1485"/>
      <c r="W8" s="1485"/>
      <c r="X8" s="1485"/>
      <c r="Y8" s="1485"/>
      <c r="Z8" s="1485"/>
      <c r="AA8" s="1419"/>
      <c r="AB8" s="1332"/>
      <c r="AC8" s="1332"/>
      <c r="AD8" s="1332"/>
      <c r="AE8" s="1305"/>
      <c r="AF8" s="1305"/>
      <c r="AG8" s="1305"/>
      <c r="AH8" s="1305"/>
      <c r="AI8" s="1305"/>
    </row>
    <row r="9" spans="1:35" s="1333" customFormat="1" ht="13.5" thickBot="1">
      <c r="A9" s="1334"/>
      <c r="B9" s="1334"/>
      <c r="C9" s="1335"/>
      <c r="D9" s="1335"/>
      <c r="E9" s="1335"/>
      <c r="F9" s="1335"/>
      <c r="G9" s="1335"/>
      <c r="H9" s="1336"/>
      <c r="I9" s="1335"/>
      <c r="J9" s="1335"/>
      <c r="K9" s="1335"/>
      <c r="L9" s="1335"/>
      <c r="M9" s="1335"/>
      <c r="N9" s="1335"/>
      <c r="O9" s="1335"/>
      <c r="P9" s="1335"/>
      <c r="Q9" s="1335"/>
      <c r="R9" s="1335"/>
      <c r="S9" s="1335"/>
      <c r="T9" s="1335"/>
      <c r="U9" s="1335"/>
      <c r="V9" s="1335"/>
      <c r="W9" s="1335"/>
      <c r="X9" s="1335"/>
      <c r="Y9" s="1335"/>
      <c r="Z9" s="1334"/>
      <c r="AA9" s="1334"/>
      <c r="AB9" s="1332"/>
      <c r="AC9" s="1332"/>
      <c r="AD9" s="1332"/>
      <c r="AE9" s="1305"/>
      <c r="AF9" s="1305"/>
      <c r="AG9" s="1305"/>
      <c r="AH9" s="1305"/>
      <c r="AI9" s="1305"/>
    </row>
    <row r="10" spans="1:35" s="1333" customFormat="1" ht="13.5" thickBot="1">
      <c r="A10" s="1337" t="s">
        <v>350</v>
      </c>
      <c r="B10" s="1334"/>
      <c r="C10" s="1486" t="s">
        <v>406</v>
      </c>
      <c r="D10" s="1487"/>
      <c r="E10" s="1487"/>
      <c r="F10" s="1487"/>
      <c r="G10" s="1487"/>
      <c r="H10" s="1488"/>
      <c r="I10" s="1335"/>
      <c r="J10" s="1486" t="s">
        <v>407</v>
      </c>
      <c r="K10" s="1487"/>
      <c r="L10" s="1487"/>
      <c r="M10" s="1487"/>
      <c r="N10" s="1487"/>
      <c r="O10" s="1488"/>
      <c r="P10" s="1335"/>
      <c r="Q10" s="1486" t="s">
        <v>408</v>
      </c>
      <c r="R10" s="1487"/>
      <c r="S10" s="1487"/>
      <c r="T10" s="1487"/>
      <c r="U10" s="1487"/>
      <c r="V10" s="1488"/>
      <c r="W10" s="1335"/>
      <c r="X10" s="1489" t="s">
        <v>409</v>
      </c>
      <c r="Y10" s="1490"/>
      <c r="Z10" s="1490"/>
      <c r="AA10" s="1491"/>
      <c r="AB10" s="1332"/>
      <c r="AC10" s="1332"/>
      <c r="AD10" s="1332"/>
      <c r="AE10" s="1305"/>
      <c r="AF10" s="1305"/>
      <c r="AG10" s="1305"/>
      <c r="AH10" s="1305"/>
      <c r="AI10" s="1305"/>
    </row>
    <row r="11" spans="1:35" s="1333" customFormat="1" ht="12" customHeight="1">
      <c r="A11" s="1334"/>
      <c r="B11" s="1334"/>
      <c r="C11" s="1492" t="s">
        <v>351</v>
      </c>
      <c r="D11" s="1492" t="s">
        <v>352</v>
      </c>
      <c r="E11" s="1492" t="s">
        <v>353</v>
      </c>
      <c r="F11" s="1492" t="s">
        <v>354</v>
      </c>
      <c r="G11" s="1338" t="s">
        <v>400</v>
      </c>
      <c r="H11" s="1339"/>
      <c r="I11" s="1335"/>
      <c r="J11" s="1494" t="s">
        <v>355</v>
      </c>
      <c r="K11" s="1494" t="s">
        <v>356</v>
      </c>
      <c r="L11" s="1494" t="s">
        <v>357</v>
      </c>
      <c r="M11" s="1494" t="s">
        <v>354</v>
      </c>
      <c r="N11" s="1338" t="s">
        <v>400</v>
      </c>
      <c r="O11" s="1338"/>
      <c r="P11" s="1335"/>
      <c r="Q11" s="1492" t="s">
        <v>351</v>
      </c>
      <c r="R11" s="1492" t="s">
        <v>352</v>
      </c>
      <c r="S11" s="1492" t="s">
        <v>353</v>
      </c>
      <c r="T11" s="1492" t="s">
        <v>354</v>
      </c>
      <c r="U11" s="1338" t="s">
        <v>400</v>
      </c>
      <c r="V11" s="1339"/>
      <c r="W11" s="1335"/>
      <c r="X11" s="1495" t="s">
        <v>358</v>
      </c>
      <c r="Y11" s="1340" t="s">
        <v>359</v>
      </c>
      <c r="Z11" s="1338" t="s">
        <v>400</v>
      </c>
      <c r="AA11" s="1338"/>
      <c r="AB11" s="1332"/>
      <c r="AC11" s="1332"/>
      <c r="AD11" s="1332"/>
      <c r="AE11" s="1305"/>
      <c r="AF11" s="1305"/>
      <c r="AG11" s="1305"/>
      <c r="AH11" s="1305"/>
      <c r="AI11" s="1305"/>
    </row>
    <row r="12" spans="1:35" s="1333" customFormat="1" ht="12" customHeight="1" thickBot="1">
      <c r="A12" s="1341" t="s">
        <v>401</v>
      </c>
      <c r="B12" s="1334"/>
      <c r="C12" s="1493"/>
      <c r="D12" s="1493"/>
      <c r="E12" s="1493"/>
      <c r="F12" s="1493"/>
      <c r="G12" s="1342" t="s">
        <v>402</v>
      </c>
      <c r="H12" s="1343" t="s">
        <v>360</v>
      </c>
      <c r="I12" s="1344"/>
      <c r="J12" s="1493"/>
      <c r="K12" s="1493"/>
      <c r="L12" s="1493"/>
      <c r="M12" s="1493"/>
      <c r="N12" s="1342" t="s">
        <v>402</v>
      </c>
      <c r="O12" s="1343" t="s">
        <v>360</v>
      </c>
      <c r="P12" s="1334"/>
      <c r="Q12" s="1493"/>
      <c r="R12" s="1493"/>
      <c r="S12" s="1493"/>
      <c r="T12" s="1493"/>
      <c r="U12" s="1342" t="s">
        <v>402</v>
      </c>
      <c r="V12" s="1343" t="s">
        <v>360</v>
      </c>
      <c r="W12" s="1334"/>
      <c r="X12" s="1496"/>
      <c r="Y12" s="1345" t="s">
        <v>361</v>
      </c>
      <c r="Z12" s="1342" t="s">
        <v>402</v>
      </c>
      <c r="AA12" s="1342" t="s">
        <v>360</v>
      </c>
      <c r="AB12" s="1332"/>
      <c r="AC12" s="1332"/>
      <c r="AD12" s="1332"/>
      <c r="AE12" s="1332"/>
    </row>
    <row r="13" spans="1:35" s="1333" customFormat="1" ht="15.75" thickBot="1">
      <c r="A13" s="1346" t="s">
        <v>403</v>
      </c>
      <c r="B13" s="1334"/>
      <c r="C13" s="1347">
        <v>379.91300000000001</v>
      </c>
      <c r="D13" s="1348">
        <v>379.99299999999999</v>
      </c>
      <c r="E13" s="1349"/>
      <c r="F13" s="1350">
        <v>376.58199999999999</v>
      </c>
      <c r="G13" s="1351">
        <v>1.2789999999999964</v>
      </c>
      <c r="H13" s="1352">
        <v>3.4079130729036677E-3</v>
      </c>
      <c r="I13" s="1344"/>
      <c r="J13" s="1347">
        <v>392.87599999999998</v>
      </c>
      <c r="K13" s="1348">
        <v>418.26499999999999</v>
      </c>
      <c r="L13" s="1349">
        <v>417.54899999999998</v>
      </c>
      <c r="M13" s="1350">
        <v>412.69900000000001</v>
      </c>
      <c r="N13" s="1351">
        <v>1.0509999999999877</v>
      </c>
      <c r="O13" s="1352">
        <v>2.5531522077113511E-3</v>
      </c>
      <c r="P13" s="1334"/>
      <c r="Q13" s="1347">
        <v>376.03300000000002</v>
      </c>
      <c r="R13" s="1348">
        <v>371.19600000000003</v>
      </c>
      <c r="S13" s="1349"/>
      <c r="T13" s="1350">
        <v>366.20299999999997</v>
      </c>
      <c r="U13" s="1351">
        <v>0.82399999999995543</v>
      </c>
      <c r="V13" s="1352">
        <v>2.2551925534854966E-3</v>
      </c>
      <c r="W13" s="1334"/>
      <c r="X13" s="1353">
        <v>378.61079999999998</v>
      </c>
      <c r="Y13" s="1299">
        <v>170.23866906474819</v>
      </c>
      <c r="Z13" s="1351">
        <v>1.0611999999999853</v>
      </c>
      <c r="AA13" s="1352">
        <v>2.8107565204678053E-3</v>
      </c>
      <c r="AB13" s="1332"/>
      <c r="AC13" s="1332"/>
      <c r="AD13" s="1332"/>
      <c r="AE13" s="1332"/>
      <c r="AF13" s="1354"/>
    </row>
    <row r="14" spans="1:35" s="1333" customFormat="1" ht="2.1" customHeight="1">
      <c r="A14" s="1355"/>
      <c r="B14" s="1334"/>
      <c r="C14" s="1355"/>
      <c r="D14" s="1356"/>
      <c r="E14" s="1356"/>
      <c r="F14" s="1356"/>
      <c r="G14" s="1356"/>
      <c r="H14" s="1357"/>
      <c r="I14" s="1356"/>
      <c r="J14" s="1356"/>
      <c r="K14" s="1356"/>
      <c r="L14" s="1356"/>
      <c r="M14" s="1356"/>
      <c r="N14" s="1356"/>
      <c r="O14" s="1358"/>
      <c r="P14" s="1334"/>
      <c r="Q14" s="1355"/>
      <c r="R14" s="1356"/>
      <c r="S14" s="1356"/>
      <c r="T14" s="1356"/>
      <c r="U14" s="1356"/>
      <c r="V14" s="1357"/>
      <c r="W14" s="1334"/>
      <c r="X14" s="1359"/>
      <c r="Y14" s="1360"/>
      <c r="Z14" s="1355"/>
      <c r="AA14" s="1355"/>
      <c r="AB14" s="1332"/>
      <c r="AC14" s="1332"/>
      <c r="AD14" s="1332"/>
      <c r="AE14" s="1332"/>
    </row>
    <row r="15" spans="1:35" s="1333" customFormat="1" ht="2.85" customHeight="1">
      <c r="A15" s="1361"/>
      <c r="B15" s="1334"/>
      <c r="C15" s="1361"/>
      <c r="D15" s="1361"/>
      <c r="E15" s="1361"/>
      <c r="F15" s="1361"/>
      <c r="G15" s="1362"/>
      <c r="H15" s="1363"/>
      <c r="I15" s="1361"/>
      <c r="J15" s="1361"/>
      <c r="K15" s="1361"/>
      <c r="L15" s="1361"/>
      <c r="M15" s="1361"/>
      <c r="N15" s="1361"/>
      <c r="O15" s="1364"/>
      <c r="P15" s="1361"/>
      <c r="Q15" s="1361"/>
      <c r="R15" s="1361"/>
      <c r="S15" s="1361"/>
      <c r="T15" s="1361"/>
      <c r="U15" s="1362"/>
      <c r="V15" s="1363"/>
      <c r="W15" s="1361"/>
      <c r="X15" s="1361"/>
      <c r="Y15" s="1361"/>
      <c r="Z15" s="1365"/>
      <c r="AA15" s="1365"/>
      <c r="AB15" s="1332"/>
      <c r="AC15" s="1332"/>
      <c r="AD15" s="1332"/>
      <c r="AE15" s="1332"/>
    </row>
    <row r="16" spans="1:35" s="1333" customFormat="1" ht="13.5" thickBot="1">
      <c r="A16" s="1361"/>
      <c r="B16" s="1334"/>
      <c r="C16" s="1420" t="s">
        <v>362</v>
      </c>
      <c r="D16" s="1420" t="s">
        <v>363</v>
      </c>
      <c r="E16" s="1420" t="s">
        <v>364</v>
      </c>
      <c r="F16" s="1420" t="s">
        <v>365</v>
      </c>
      <c r="G16" s="1420"/>
      <c r="H16" s="1366"/>
      <c r="I16" s="1335"/>
      <c r="J16" s="1420" t="s">
        <v>362</v>
      </c>
      <c r="K16" s="1420" t="s">
        <v>363</v>
      </c>
      <c r="L16" s="1420" t="s">
        <v>364</v>
      </c>
      <c r="M16" s="1420" t="s">
        <v>365</v>
      </c>
      <c r="N16" s="1367"/>
      <c r="O16" s="1368"/>
      <c r="P16" s="1335"/>
      <c r="Q16" s="1420" t="s">
        <v>362</v>
      </c>
      <c r="R16" s="1420" t="s">
        <v>363</v>
      </c>
      <c r="S16" s="1420" t="s">
        <v>364</v>
      </c>
      <c r="T16" s="1420" t="s">
        <v>365</v>
      </c>
      <c r="U16" s="1420"/>
      <c r="V16" s="1366"/>
      <c r="W16" s="1334"/>
      <c r="X16" s="1421" t="s">
        <v>358</v>
      </c>
      <c r="Y16" s="1335"/>
      <c r="Z16" s="1365"/>
      <c r="AA16" s="1365"/>
      <c r="AB16" s="1332"/>
      <c r="AC16" s="1332"/>
      <c r="AD16" s="1332"/>
      <c r="AE16" s="1332"/>
    </row>
    <row r="17" spans="1:31" s="1333" customFormat="1">
      <c r="A17" s="1369" t="s">
        <v>366</v>
      </c>
      <c r="B17" s="1334"/>
      <c r="C17" s="1370">
        <v>360.68</v>
      </c>
      <c r="D17" s="1371">
        <v>334.79910000000001</v>
      </c>
      <c r="E17" s="1371" t="s">
        <v>421</v>
      </c>
      <c r="F17" s="1372">
        <v>357.3519</v>
      </c>
      <c r="G17" s="1373">
        <v>6.3426999999999794</v>
      </c>
      <c r="H17" s="1374">
        <v>1.8069896743447167E-2</v>
      </c>
      <c r="I17" s="1375"/>
      <c r="J17" s="1370" t="s">
        <v>421</v>
      </c>
      <c r="K17" s="1371" t="s">
        <v>421</v>
      </c>
      <c r="L17" s="1371" t="s">
        <v>421</v>
      </c>
      <c r="M17" s="1372" t="s">
        <v>421</v>
      </c>
      <c r="N17" s="1373"/>
      <c r="O17" s="1374"/>
      <c r="P17" s="1334"/>
      <c r="Q17" s="1370" t="s">
        <v>421</v>
      </c>
      <c r="R17" s="1371" t="s">
        <v>421</v>
      </c>
      <c r="S17" s="1371" t="s">
        <v>421</v>
      </c>
      <c r="T17" s="1372" t="s">
        <v>421</v>
      </c>
      <c r="U17" s="1373" t="s">
        <v>421</v>
      </c>
      <c r="V17" s="1376" t="s">
        <v>421</v>
      </c>
      <c r="W17" s="1334"/>
      <c r="X17" s="1377">
        <v>357.3519</v>
      </c>
      <c r="Y17" s="1378"/>
      <c r="Z17" s="1379">
        <v>6.3426999999999794</v>
      </c>
      <c r="AA17" s="1376">
        <v>1.8069896743447167E-2</v>
      </c>
      <c r="AB17" s="1380"/>
      <c r="AC17" s="1380"/>
      <c r="AD17" s="1380"/>
      <c r="AE17" s="1380"/>
    </row>
    <row r="18" spans="1:31" s="1333" customFormat="1">
      <c r="A18" s="1381" t="s">
        <v>367</v>
      </c>
      <c r="B18" s="1334"/>
      <c r="C18" s="1382" t="s">
        <v>421</v>
      </c>
      <c r="D18" s="1383" t="s">
        <v>421</v>
      </c>
      <c r="E18" s="1383" t="s">
        <v>421</v>
      </c>
      <c r="F18" s="1384" t="s">
        <v>421</v>
      </c>
      <c r="G18" s="1385"/>
      <c r="H18" s="1386" t="s">
        <v>421</v>
      </c>
      <c r="I18" s="1375"/>
      <c r="J18" s="1382" t="s">
        <v>421</v>
      </c>
      <c r="K18" s="1383" t="s">
        <v>421</v>
      </c>
      <c r="L18" s="1383" t="s">
        <v>421</v>
      </c>
      <c r="M18" s="1384" t="s">
        <v>421</v>
      </c>
      <c r="N18" s="1385" t="s">
        <v>421</v>
      </c>
      <c r="O18" s="1387" t="s">
        <v>421</v>
      </c>
      <c r="P18" s="1334"/>
      <c r="Q18" s="1382" t="s">
        <v>421</v>
      </c>
      <c r="R18" s="1383" t="s">
        <v>421</v>
      </c>
      <c r="S18" s="1383" t="s">
        <v>421</v>
      </c>
      <c r="T18" s="1384" t="s">
        <v>421</v>
      </c>
      <c r="U18" s="1385" t="s">
        <v>421</v>
      </c>
      <c r="V18" s="1387" t="s">
        <v>421</v>
      </c>
      <c r="W18" s="1334"/>
      <c r="X18" s="1388" t="s">
        <v>421</v>
      </c>
      <c r="Y18" s="1356"/>
      <c r="Z18" s="1389" t="s">
        <v>421</v>
      </c>
      <c r="AA18" s="1387" t="s">
        <v>421</v>
      </c>
      <c r="AB18" s="1380"/>
      <c r="AC18" s="1380"/>
      <c r="AD18" s="1380"/>
      <c r="AE18" s="1380"/>
    </row>
    <row r="19" spans="1:31" s="1333" customFormat="1">
      <c r="A19" s="1381" t="s">
        <v>368</v>
      </c>
      <c r="B19" s="1334"/>
      <c r="C19" s="1382">
        <v>334.233</v>
      </c>
      <c r="D19" s="1383">
        <v>341.13830000000002</v>
      </c>
      <c r="E19" s="1383">
        <v>343.3963</v>
      </c>
      <c r="F19" s="1384">
        <v>340.0652</v>
      </c>
      <c r="G19" s="1385">
        <v>3.6765000000000327</v>
      </c>
      <c r="H19" s="1386">
        <v>1.0929320753045646E-2</v>
      </c>
      <c r="I19" s="1375"/>
      <c r="J19" s="1382" t="s">
        <v>421</v>
      </c>
      <c r="K19" s="1383" t="s">
        <v>421</v>
      </c>
      <c r="L19" s="1383" t="s">
        <v>421</v>
      </c>
      <c r="M19" s="1384" t="s">
        <v>421</v>
      </c>
      <c r="N19" s="1385" t="s">
        <v>421</v>
      </c>
      <c r="O19" s="1387" t="s">
        <v>421</v>
      </c>
      <c r="P19" s="1334"/>
      <c r="Q19" s="1382" t="s">
        <v>421</v>
      </c>
      <c r="R19" s="1383" t="s">
        <v>372</v>
      </c>
      <c r="S19" s="1383" t="s">
        <v>372</v>
      </c>
      <c r="T19" s="1384" t="s">
        <v>372</v>
      </c>
      <c r="U19" s="1385" t="s">
        <v>421</v>
      </c>
      <c r="V19" s="1387" t="s">
        <v>421</v>
      </c>
      <c r="W19" s="1334"/>
      <c r="X19" s="1388" t="s">
        <v>372</v>
      </c>
      <c r="Y19" s="1356"/>
      <c r="Z19" s="1389" t="s">
        <v>421</v>
      </c>
      <c r="AA19" s="1387" t="s">
        <v>421</v>
      </c>
      <c r="AB19" s="1380"/>
      <c r="AC19" s="1380"/>
      <c r="AD19" s="1380"/>
      <c r="AE19" s="1380"/>
    </row>
    <row r="20" spans="1:31" s="1333" customFormat="1">
      <c r="A20" s="1381" t="s">
        <v>369</v>
      </c>
      <c r="B20" s="1334"/>
      <c r="C20" s="1382" t="s">
        <v>421</v>
      </c>
      <c r="D20" s="1383">
        <v>330.35399999999998</v>
      </c>
      <c r="E20" s="1383">
        <v>315.42790000000002</v>
      </c>
      <c r="F20" s="1384">
        <v>320.38279999999997</v>
      </c>
      <c r="G20" s="1385">
        <v>3.8488999999999578</v>
      </c>
      <c r="H20" s="1386">
        <v>1.215951909100399E-2</v>
      </c>
      <c r="I20" s="1375"/>
      <c r="J20" s="1382" t="s">
        <v>421</v>
      </c>
      <c r="K20" s="1383" t="s">
        <v>421</v>
      </c>
      <c r="L20" s="1383" t="s">
        <v>421</v>
      </c>
      <c r="M20" s="1384" t="s">
        <v>421</v>
      </c>
      <c r="N20" s="1385" t="s">
        <v>421</v>
      </c>
      <c r="O20" s="1387" t="s">
        <v>421</v>
      </c>
      <c r="P20" s="1334"/>
      <c r="Q20" s="1382" t="s">
        <v>421</v>
      </c>
      <c r="R20" s="1383">
        <v>340.80360000000002</v>
      </c>
      <c r="S20" s="1383">
        <v>351.0367</v>
      </c>
      <c r="T20" s="1384">
        <v>348.98860000000002</v>
      </c>
      <c r="U20" s="1385">
        <v>-0.33809999999999718</v>
      </c>
      <c r="V20" s="1387">
        <v>-9.6786188974384846E-4</v>
      </c>
      <c r="W20" s="1334"/>
      <c r="X20" s="1390">
        <v>338.608</v>
      </c>
      <c r="Y20" s="1334"/>
      <c r="Z20" s="1389">
        <v>1.1813000000000216</v>
      </c>
      <c r="AA20" s="1387">
        <v>3.500908493607735E-3</v>
      </c>
      <c r="AB20" s="1380"/>
      <c r="AC20" s="1380"/>
      <c r="AD20" s="1380"/>
      <c r="AE20" s="1380"/>
    </row>
    <row r="21" spans="1:31" s="1333" customFormat="1">
      <c r="A21" s="1381" t="s">
        <v>370</v>
      </c>
      <c r="B21" s="1334"/>
      <c r="C21" s="1382">
        <v>388.79840000000002</v>
      </c>
      <c r="D21" s="1383">
        <v>400.67430000000002</v>
      </c>
      <c r="E21" s="1383" t="s">
        <v>421</v>
      </c>
      <c r="F21" s="1384">
        <v>394.30470000000003</v>
      </c>
      <c r="G21" s="1385">
        <v>0.45289999999999964</v>
      </c>
      <c r="H21" s="1386">
        <v>1.149924920998302E-3</v>
      </c>
      <c r="I21" s="1375"/>
      <c r="J21" s="1382" t="s">
        <v>421</v>
      </c>
      <c r="K21" s="1383" t="s">
        <v>421</v>
      </c>
      <c r="L21" s="1383" t="s">
        <v>421</v>
      </c>
      <c r="M21" s="1384" t="s">
        <v>421</v>
      </c>
      <c r="N21" s="1385" t="s">
        <v>421</v>
      </c>
      <c r="O21" s="1387" t="s">
        <v>421</v>
      </c>
      <c r="P21" s="1334"/>
      <c r="Q21" s="1382" t="s">
        <v>421</v>
      </c>
      <c r="R21" s="1383" t="s">
        <v>421</v>
      </c>
      <c r="S21" s="1383" t="s">
        <v>421</v>
      </c>
      <c r="T21" s="1384" t="s">
        <v>421</v>
      </c>
      <c r="U21" s="1385" t="s">
        <v>421</v>
      </c>
      <c r="V21" s="1387" t="s">
        <v>421</v>
      </c>
      <c r="W21" s="1334"/>
      <c r="X21" s="1390">
        <v>394.30470000000003</v>
      </c>
      <c r="Y21" s="1356"/>
      <c r="Z21" s="1389">
        <v>0.45289999999999964</v>
      </c>
      <c r="AA21" s="1387">
        <v>1.149924920998302E-3</v>
      </c>
      <c r="AB21" s="1380"/>
      <c r="AC21" s="1380"/>
      <c r="AD21" s="1380"/>
      <c r="AE21" s="1380"/>
    </row>
    <row r="22" spans="1:31" s="1333" customFormat="1">
      <c r="A22" s="1381" t="s">
        <v>371</v>
      </c>
      <c r="B22" s="1334"/>
      <c r="C22" s="1382" t="s">
        <v>421</v>
      </c>
      <c r="D22" s="1383" t="s">
        <v>372</v>
      </c>
      <c r="E22" s="1383" t="s">
        <v>421</v>
      </c>
      <c r="F22" s="1384" t="s">
        <v>372</v>
      </c>
      <c r="G22" s="1385" t="s">
        <v>421</v>
      </c>
      <c r="H22" s="1386" t="s">
        <v>421</v>
      </c>
      <c r="I22" s="1375"/>
      <c r="J22" s="1382" t="s">
        <v>421</v>
      </c>
      <c r="K22" s="1383" t="s">
        <v>421</v>
      </c>
      <c r="L22" s="1383" t="s">
        <v>421</v>
      </c>
      <c r="M22" s="1384" t="s">
        <v>421</v>
      </c>
      <c r="N22" s="1385" t="s">
        <v>421</v>
      </c>
      <c r="O22" s="1387" t="s">
        <v>421</v>
      </c>
      <c r="P22" s="1334"/>
      <c r="Q22" s="1382" t="s">
        <v>421</v>
      </c>
      <c r="R22" s="1383" t="s">
        <v>421</v>
      </c>
      <c r="S22" s="1383" t="s">
        <v>421</v>
      </c>
      <c r="T22" s="1384" t="s">
        <v>421</v>
      </c>
      <c r="U22" s="1385" t="s">
        <v>421</v>
      </c>
      <c r="V22" s="1387" t="s">
        <v>421</v>
      </c>
      <c r="W22" s="1334"/>
      <c r="X22" s="1390" t="s">
        <v>372</v>
      </c>
      <c r="Y22" s="1356"/>
      <c r="Z22" s="1389" t="s">
        <v>421</v>
      </c>
      <c r="AA22" s="1387" t="s">
        <v>421</v>
      </c>
      <c r="AB22" s="1380"/>
      <c r="AC22" s="1380"/>
      <c r="AD22" s="1380"/>
      <c r="AE22" s="1380"/>
    </row>
    <row r="23" spans="1:31" s="1333" customFormat="1">
      <c r="A23" s="1381" t="s">
        <v>373</v>
      </c>
      <c r="B23" s="1334"/>
      <c r="C23" s="1391" t="s">
        <v>421</v>
      </c>
      <c r="D23" s="1392" t="s">
        <v>421</v>
      </c>
      <c r="E23" s="1392" t="s">
        <v>421</v>
      </c>
      <c r="F23" s="1393" t="s">
        <v>421</v>
      </c>
      <c r="G23" s="1385"/>
      <c r="H23" s="1386"/>
      <c r="I23" s="1394"/>
      <c r="J23" s="1391">
        <v>412.43630000000002</v>
      </c>
      <c r="K23" s="1392">
        <v>420.28620000000001</v>
      </c>
      <c r="L23" s="1392">
        <v>430.68459999999999</v>
      </c>
      <c r="M23" s="1393">
        <v>423.81709999999998</v>
      </c>
      <c r="N23" s="1385">
        <v>0.99719999999996389</v>
      </c>
      <c r="O23" s="1387">
        <v>2.3584509622180949E-3</v>
      </c>
      <c r="P23" s="1334"/>
      <c r="Q23" s="1391" t="s">
        <v>421</v>
      </c>
      <c r="R23" s="1392" t="s">
        <v>421</v>
      </c>
      <c r="S23" s="1392" t="s">
        <v>421</v>
      </c>
      <c r="T23" s="1393" t="s">
        <v>421</v>
      </c>
      <c r="U23" s="1385" t="s">
        <v>421</v>
      </c>
      <c r="V23" s="1387" t="s">
        <v>421</v>
      </c>
      <c r="W23" s="1334"/>
      <c r="X23" s="1390">
        <v>423.81709999999998</v>
      </c>
      <c r="Y23" s="1378"/>
      <c r="Z23" s="1389">
        <v>0.99719999999996389</v>
      </c>
      <c r="AA23" s="1387">
        <v>2.3584509622180949E-3</v>
      </c>
      <c r="AB23" s="1380"/>
      <c r="AC23" s="1380"/>
      <c r="AD23" s="1380"/>
      <c r="AE23" s="1380"/>
    </row>
    <row r="24" spans="1:31" s="1333" customFormat="1">
      <c r="A24" s="1381" t="s">
        <v>374</v>
      </c>
      <c r="B24" s="1334"/>
      <c r="C24" s="1382" t="s">
        <v>421</v>
      </c>
      <c r="D24" s="1383">
        <v>377.29169999999999</v>
      </c>
      <c r="E24" s="1383">
        <v>429.95240000000001</v>
      </c>
      <c r="F24" s="1384">
        <v>401.64850000000001</v>
      </c>
      <c r="G24" s="1385">
        <v>0</v>
      </c>
      <c r="H24" s="1386">
        <v>0</v>
      </c>
      <c r="I24" s="1375"/>
      <c r="J24" s="1382" t="s">
        <v>421</v>
      </c>
      <c r="K24" s="1383" t="s">
        <v>421</v>
      </c>
      <c r="L24" s="1383" t="s">
        <v>421</v>
      </c>
      <c r="M24" s="1384" t="s">
        <v>421</v>
      </c>
      <c r="N24" s="1385" t="s">
        <v>421</v>
      </c>
      <c r="O24" s="1387" t="s">
        <v>421</v>
      </c>
      <c r="P24" s="1334"/>
      <c r="Q24" s="1382" t="s">
        <v>421</v>
      </c>
      <c r="R24" s="1383" t="s">
        <v>421</v>
      </c>
      <c r="S24" s="1383" t="s">
        <v>421</v>
      </c>
      <c r="T24" s="1384" t="s">
        <v>421</v>
      </c>
      <c r="U24" s="1385" t="s">
        <v>421</v>
      </c>
      <c r="V24" s="1387" t="s">
        <v>421</v>
      </c>
      <c r="W24" s="1334"/>
      <c r="X24" s="1390">
        <v>401.64850000000001</v>
      </c>
      <c r="Y24" s="1378"/>
      <c r="Z24" s="1389" t="s">
        <v>421</v>
      </c>
      <c r="AA24" s="1387" t="s">
        <v>421</v>
      </c>
      <c r="AB24" s="1380"/>
      <c r="AC24" s="1380"/>
      <c r="AD24" s="1380"/>
      <c r="AE24" s="1380"/>
    </row>
    <row r="25" spans="1:31" s="1333" customFormat="1">
      <c r="A25" s="1381" t="s">
        <v>375</v>
      </c>
      <c r="B25" s="1334"/>
      <c r="C25" s="1382">
        <v>359.83069999999998</v>
      </c>
      <c r="D25" s="1383">
        <v>364.697</v>
      </c>
      <c r="E25" s="1383" t="s">
        <v>421</v>
      </c>
      <c r="F25" s="1384">
        <v>361.51089999999999</v>
      </c>
      <c r="G25" s="1385">
        <v>-1.5830000000000268</v>
      </c>
      <c r="H25" s="1386">
        <v>-4.3597537716828505E-3</v>
      </c>
      <c r="I25" s="1375"/>
      <c r="J25" s="1382" t="s">
        <v>421</v>
      </c>
      <c r="K25" s="1383" t="s">
        <v>421</v>
      </c>
      <c r="L25" s="1383" t="s">
        <v>421</v>
      </c>
      <c r="M25" s="1384" t="s">
        <v>421</v>
      </c>
      <c r="N25" s="1385" t="s">
        <v>421</v>
      </c>
      <c r="O25" s="1387" t="s">
        <v>421</v>
      </c>
      <c r="P25" s="1334"/>
      <c r="Q25" s="1382">
        <v>366.71609999999998</v>
      </c>
      <c r="R25" s="1383">
        <v>374.55939999999998</v>
      </c>
      <c r="S25" s="1383" t="s">
        <v>421</v>
      </c>
      <c r="T25" s="1384">
        <v>370.4151</v>
      </c>
      <c r="U25" s="1385">
        <v>-3.0690999999999917</v>
      </c>
      <c r="V25" s="1387">
        <v>-8.2174828279214518E-3</v>
      </c>
      <c r="W25" s="1334"/>
      <c r="X25" s="1390">
        <v>367.13310000000001</v>
      </c>
      <c r="Y25" s="1378"/>
      <c r="Z25" s="1389">
        <v>-2.5212999999999965</v>
      </c>
      <c r="AA25" s="1387">
        <v>-6.8206952223481832E-3</v>
      </c>
      <c r="AB25" s="1380"/>
      <c r="AC25" s="1380"/>
      <c r="AD25" s="1380"/>
      <c r="AE25" s="1380"/>
    </row>
    <row r="26" spans="1:31" s="1333" customFormat="1">
      <c r="A26" s="1381" t="s">
        <v>376</v>
      </c>
      <c r="B26" s="1334"/>
      <c r="C26" s="1391">
        <v>383.19490000000002</v>
      </c>
      <c r="D26" s="1392">
        <v>379.1311</v>
      </c>
      <c r="E26" s="1392">
        <v>354.58190000000002</v>
      </c>
      <c r="F26" s="1393">
        <v>377.44940000000003</v>
      </c>
      <c r="G26" s="1385">
        <v>0.38090000000005375</v>
      </c>
      <c r="H26" s="1386">
        <v>1.0101612836925788E-3</v>
      </c>
      <c r="I26" s="1375"/>
      <c r="J26" s="1391">
        <v>378.84199999999998</v>
      </c>
      <c r="K26" s="1392">
        <v>386</v>
      </c>
      <c r="L26" s="1392">
        <v>352.44159999999999</v>
      </c>
      <c r="M26" s="1393">
        <v>365.7885</v>
      </c>
      <c r="N26" s="1385">
        <v>1.2767999999999802</v>
      </c>
      <c r="O26" s="1387">
        <v>3.5027682239006097E-3</v>
      </c>
      <c r="P26" s="1334"/>
      <c r="Q26" s="1391" t="s">
        <v>421</v>
      </c>
      <c r="R26" s="1392" t="s">
        <v>421</v>
      </c>
      <c r="S26" s="1392" t="s">
        <v>421</v>
      </c>
      <c r="T26" s="1393" t="s">
        <v>421</v>
      </c>
      <c r="U26" s="1385" t="s">
        <v>421</v>
      </c>
      <c r="V26" s="1387" t="s">
        <v>421</v>
      </c>
      <c r="W26" s="1334"/>
      <c r="X26" s="1390">
        <v>375.81150000000002</v>
      </c>
      <c r="Y26" s="1356"/>
      <c r="Z26" s="1389">
        <v>0.50679999999999836</v>
      </c>
      <c r="AA26" s="1387">
        <v>1.3503694464791494E-3</v>
      </c>
      <c r="AB26" s="1380"/>
      <c r="AC26" s="1380"/>
      <c r="AD26" s="1380"/>
      <c r="AE26" s="1380"/>
    </row>
    <row r="27" spans="1:31" s="1333" customFormat="1">
      <c r="A27" s="1381" t="s">
        <v>377</v>
      </c>
      <c r="B27" s="1334"/>
      <c r="C27" s="1391">
        <v>356.64389999999997</v>
      </c>
      <c r="D27" s="1392">
        <v>363.55020000000002</v>
      </c>
      <c r="E27" s="1392" t="s">
        <v>421</v>
      </c>
      <c r="F27" s="1393">
        <v>361.70589999999999</v>
      </c>
      <c r="G27" s="1385">
        <v>2.8186999999999784</v>
      </c>
      <c r="H27" s="1386">
        <v>7.8539998082962637E-3</v>
      </c>
      <c r="I27" s="1375"/>
      <c r="J27" s="1391" t="s">
        <v>421</v>
      </c>
      <c r="K27" s="1392" t="s">
        <v>421</v>
      </c>
      <c r="L27" s="1392" t="s">
        <v>421</v>
      </c>
      <c r="M27" s="1393" t="s">
        <v>421</v>
      </c>
      <c r="N27" s="1385" t="s">
        <v>421</v>
      </c>
      <c r="O27" s="1387" t="s">
        <v>421</v>
      </c>
      <c r="P27" s="1334"/>
      <c r="Q27" s="1391" t="s">
        <v>421</v>
      </c>
      <c r="R27" s="1392" t="s">
        <v>421</v>
      </c>
      <c r="S27" s="1392" t="s">
        <v>421</v>
      </c>
      <c r="T27" s="1393" t="s">
        <v>421</v>
      </c>
      <c r="U27" s="1385" t="s">
        <v>421</v>
      </c>
      <c r="V27" s="1387" t="s">
        <v>421</v>
      </c>
      <c r="W27" s="1334"/>
      <c r="X27" s="1390">
        <v>361.70589999999999</v>
      </c>
      <c r="Y27" s="1356"/>
      <c r="Z27" s="1389">
        <v>2.8186999999999784</v>
      </c>
      <c r="AA27" s="1387">
        <v>7.8539998082962637E-3</v>
      </c>
      <c r="AB27" s="1380"/>
      <c r="AC27" s="1380"/>
      <c r="AD27" s="1380"/>
      <c r="AE27" s="1380"/>
    </row>
    <row r="28" spans="1:31" s="1333" customFormat="1">
      <c r="A28" s="1381" t="s">
        <v>378</v>
      </c>
      <c r="B28" s="1334"/>
      <c r="C28" s="1382">
        <v>387.32870000000003</v>
      </c>
      <c r="D28" s="1383">
        <v>368.0274</v>
      </c>
      <c r="E28" s="1383">
        <v>340.3107</v>
      </c>
      <c r="F28" s="1384">
        <v>383.66180000000003</v>
      </c>
      <c r="G28" s="1395">
        <v>4.4961000000000126</v>
      </c>
      <c r="H28" s="1386">
        <v>1.1857876384915755E-2</v>
      </c>
      <c r="I28" s="1375"/>
      <c r="J28" s="1382" t="s">
        <v>421</v>
      </c>
      <c r="K28" s="1383" t="s">
        <v>421</v>
      </c>
      <c r="L28" s="1383" t="s">
        <v>421</v>
      </c>
      <c r="M28" s="1384" t="s">
        <v>421</v>
      </c>
      <c r="N28" s="1385" t="s">
        <v>421</v>
      </c>
      <c r="O28" s="1387" t="s">
        <v>421</v>
      </c>
      <c r="P28" s="1334"/>
      <c r="Q28" s="1382">
        <v>478.73149999999998</v>
      </c>
      <c r="R28" s="1383">
        <v>403.41050000000001</v>
      </c>
      <c r="S28" s="1383">
        <v>427.08159999999998</v>
      </c>
      <c r="T28" s="1384">
        <v>444.56029999999998</v>
      </c>
      <c r="U28" s="1385">
        <v>20.388800000000003</v>
      </c>
      <c r="V28" s="1387">
        <v>4.8067350116639096E-2</v>
      </c>
      <c r="W28" s="1334"/>
      <c r="X28" s="1390">
        <v>387.27960000000002</v>
      </c>
      <c r="Y28" s="1356"/>
      <c r="Z28" s="1389">
        <v>5.4402000000000044</v>
      </c>
      <c r="AA28" s="1387">
        <v>1.4247351111488227E-2</v>
      </c>
      <c r="AB28" s="1380"/>
      <c r="AC28" s="1380"/>
      <c r="AD28" s="1380"/>
      <c r="AE28" s="1380"/>
    </row>
    <row r="29" spans="1:31" s="1333" customFormat="1">
      <c r="A29" s="1381" t="s">
        <v>379</v>
      </c>
      <c r="B29" s="1334"/>
      <c r="C29" s="1382" t="s">
        <v>421</v>
      </c>
      <c r="D29" s="1383" t="s">
        <v>421</v>
      </c>
      <c r="E29" s="1383" t="s">
        <v>421</v>
      </c>
      <c r="F29" s="1384" t="s">
        <v>421</v>
      </c>
      <c r="G29" s="1385">
        <v>0</v>
      </c>
      <c r="H29" s="1386">
        <v>0</v>
      </c>
      <c r="I29" s="1375"/>
      <c r="J29" s="1382" t="s">
        <v>421</v>
      </c>
      <c r="K29" s="1383" t="s">
        <v>421</v>
      </c>
      <c r="L29" s="1383" t="s">
        <v>421</v>
      </c>
      <c r="M29" s="1384" t="s">
        <v>421</v>
      </c>
      <c r="N29" s="1385" t="s">
        <v>421</v>
      </c>
      <c r="O29" s="1387" t="s">
        <v>421</v>
      </c>
      <c r="P29" s="1334"/>
      <c r="Q29" s="1382" t="s">
        <v>421</v>
      </c>
      <c r="R29" s="1383" t="s">
        <v>421</v>
      </c>
      <c r="S29" s="1383" t="s">
        <v>421</v>
      </c>
      <c r="T29" s="1384" t="s">
        <v>421</v>
      </c>
      <c r="U29" s="1385" t="s">
        <v>421</v>
      </c>
      <c r="V29" s="1387" t="s">
        <v>421</v>
      </c>
      <c r="W29" s="1334"/>
      <c r="X29" s="1390" t="s">
        <v>421</v>
      </c>
      <c r="Y29" s="1378"/>
      <c r="Z29" s="1389" t="s">
        <v>421</v>
      </c>
      <c r="AA29" s="1387" t="s">
        <v>421</v>
      </c>
      <c r="AB29" s="1380"/>
      <c r="AC29" s="1380"/>
      <c r="AD29" s="1380"/>
      <c r="AE29" s="1380"/>
    </row>
    <row r="30" spans="1:31" s="1333" customFormat="1">
      <c r="A30" s="1381" t="s">
        <v>380</v>
      </c>
      <c r="B30" s="1334"/>
      <c r="C30" s="1382" t="s">
        <v>421</v>
      </c>
      <c r="D30" s="1383">
        <v>301.10500000000002</v>
      </c>
      <c r="E30" s="1383" t="s">
        <v>421</v>
      </c>
      <c r="F30" s="1384">
        <v>301.10500000000002</v>
      </c>
      <c r="G30" s="1385">
        <v>41.50890000000004</v>
      </c>
      <c r="H30" s="1386">
        <v>0.1598980107944612</v>
      </c>
      <c r="I30" s="1375"/>
      <c r="J30" s="1382" t="s">
        <v>421</v>
      </c>
      <c r="K30" s="1383" t="s">
        <v>421</v>
      </c>
      <c r="L30" s="1383" t="s">
        <v>421</v>
      </c>
      <c r="M30" s="1384" t="s">
        <v>421</v>
      </c>
      <c r="N30" s="1385" t="s">
        <v>421</v>
      </c>
      <c r="O30" s="1387" t="s">
        <v>421</v>
      </c>
      <c r="P30" s="1334"/>
      <c r="Q30" s="1382" t="s">
        <v>421</v>
      </c>
      <c r="R30" s="1383" t="s">
        <v>421</v>
      </c>
      <c r="S30" s="1383" t="s">
        <v>421</v>
      </c>
      <c r="T30" s="1384" t="s">
        <v>421</v>
      </c>
      <c r="U30" s="1385" t="s">
        <v>421</v>
      </c>
      <c r="V30" s="1387" t="s">
        <v>421</v>
      </c>
      <c r="W30" s="1334"/>
      <c r="X30" s="1390">
        <v>301.10500000000002</v>
      </c>
      <c r="Y30" s="1378"/>
      <c r="Z30" s="1389">
        <v>49.994000000000028</v>
      </c>
      <c r="AA30" s="1387">
        <v>0.19909123853594646</v>
      </c>
      <c r="AB30" s="1380"/>
      <c r="AC30" s="1380"/>
      <c r="AD30" s="1380"/>
      <c r="AE30" s="1380"/>
    </row>
    <row r="31" spans="1:31" s="1333" customFormat="1">
      <c r="A31" s="1381" t="s">
        <v>381</v>
      </c>
      <c r="B31" s="1334"/>
      <c r="C31" s="1382" t="s">
        <v>421</v>
      </c>
      <c r="D31" s="1383">
        <v>294.5659</v>
      </c>
      <c r="E31" s="1383">
        <v>311.19</v>
      </c>
      <c r="F31" s="1384">
        <v>306.89940000000001</v>
      </c>
      <c r="G31" s="1385">
        <v>5.9114999999999895</v>
      </c>
      <c r="H31" s="1386">
        <v>1.9640324411712262E-2</v>
      </c>
      <c r="I31" s="1375"/>
      <c r="J31" s="1382" t="s">
        <v>421</v>
      </c>
      <c r="K31" s="1383" t="s">
        <v>421</v>
      </c>
      <c r="L31" s="1383" t="s">
        <v>421</v>
      </c>
      <c r="M31" s="1384" t="s">
        <v>421</v>
      </c>
      <c r="N31" s="1385" t="s">
        <v>421</v>
      </c>
      <c r="O31" s="1387" t="s">
        <v>421</v>
      </c>
      <c r="P31" s="1334"/>
      <c r="Q31" s="1382" t="s">
        <v>421</v>
      </c>
      <c r="R31" s="1383" t="s">
        <v>421</v>
      </c>
      <c r="S31" s="1383" t="s">
        <v>421</v>
      </c>
      <c r="T31" s="1384" t="s">
        <v>421</v>
      </c>
      <c r="U31" s="1385" t="s">
        <v>421</v>
      </c>
      <c r="V31" s="1387" t="s">
        <v>421</v>
      </c>
      <c r="W31" s="1334"/>
      <c r="X31" s="1390">
        <v>306.89940000000001</v>
      </c>
      <c r="Y31" s="1378"/>
      <c r="Z31" s="1389">
        <v>5.9114999999999895</v>
      </c>
      <c r="AA31" s="1387">
        <v>1.9640324411712262E-2</v>
      </c>
      <c r="AB31" s="1380"/>
      <c r="AC31" s="1380"/>
      <c r="AD31" s="1380"/>
      <c r="AE31" s="1380"/>
    </row>
    <row r="32" spans="1:31" s="1333" customFormat="1">
      <c r="A32" s="1381" t="s">
        <v>382</v>
      </c>
      <c r="B32" s="1334"/>
      <c r="C32" s="1382">
        <v>419.54629999999997</v>
      </c>
      <c r="D32" s="1392">
        <v>383.1277</v>
      </c>
      <c r="E32" s="1392" t="s">
        <v>421</v>
      </c>
      <c r="F32" s="1393">
        <v>409.06049999999999</v>
      </c>
      <c r="G32" s="1385">
        <v>7.0840000000000032</v>
      </c>
      <c r="H32" s="1386">
        <v>1.76229207428793E-2</v>
      </c>
      <c r="I32" s="1375"/>
      <c r="J32" s="1382" t="s">
        <v>421</v>
      </c>
      <c r="K32" s="1392" t="s">
        <v>421</v>
      </c>
      <c r="L32" s="1392" t="s">
        <v>421</v>
      </c>
      <c r="M32" s="1393" t="s">
        <v>421</v>
      </c>
      <c r="N32" s="1385" t="s">
        <v>421</v>
      </c>
      <c r="O32" s="1387" t="s">
        <v>421</v>
      </c>
      <c r="P32" s="1334"/>
      <c r="Q32" s="1382" t="s">
        <v>421</v>
      </c>
      <c r="R32" s="1392" t="s">
        <v>421</v>
      </c>
      <c r="S32" s="1392" t="s">
        <v>421</v>
      </c>
      <c r="T32" s="1393" t="s">
        <v>421</v>
      </c>
      <c r="U32" s="1385" t="s">
        <v>421</v>
      </c>
      <c r="V32" s="1387" t="s">
        <v>421</v>
      </c>
      <c r="W32" s="1334"/>
      <c r="X32" s="1390">
        <v>409.06049999999999</v>
      </c>
      <c r="Y32" s="1378"/>
      <c r="Z32" s="1389">
        <v>7.0840000000000032</v>
      </c>
      <c r="AA32" s="1387">
        <v>1.76229207428793E-2</v>
      </c>
      <c r="AB32" s="1380"/>
      <c r="AC32" s="1380"/>
      <c r="AD32" s="1380"/>
      <c r="AE32" s="1380"/>
    </row>
    <row r="33" spans="1:31" s="1333" customFormat="1">
      <c r="A33" s="1381" t="s">
        <v>383</v>
      </c>
      <c r="B33" s="1334"/>
      <c r="C33" s="1382" t="s">
        <v>421</v>
      </c>
      <c r="D33" s="1392">
        <v>223.60169999999999</v>
      </c>
      <c r="E33" s="1392" t="s">
        <v>421</v>
      </c>
      <c r="F33" s="1393">
        <v>223.60169999999999</v>
      </c>
      <c r="G33" s="1385">
        <v>223.60169999999999</v>
      </c>
      <c r="H33" s="1386" t="s">
        <v>421</v>
      </c>
      <c r="I33" s="1375"/>
      <c r="J33" s="1382" t="s">
        <v>421</v>
      </c>
      <c r="K33" s="1392" t="s">
        <v>421</v>
      </c>
      <c r="L33" s="1392" t="s">
        <v>421</v>
      </c>
      <c r="M33" s="1393" t="s">
        <v>421</v>
      </c>
      <c r="N33" s="1385" t="s">
        <v>421</v>
      </c>
      <c r="O33" s="1387" t="s">
        <v>421</v>
      </c>
      <c r="P33" s="1334"/>
      <c r="Q33" s="1382" t="s">
        <v>421</v>
      </c>
      <c r="R33" s="1392" t="s">
        <v>421</v>
      </c>
      <c r="S33" s="1392" t="s">
        <v>421</v>
      </c>
      <c r="T33" s="1393" t="s">
        <v>421</v>
      </c>
      <c r="U33" s="1385" t="s">
        <v>421</v>
      </c>
      <c r="V33" s="1387" t="s">
        <v>421</v>
      </c>
      <c r="W33" s="1334"/>
      <c r="X33" s="1390">
        <v>223.60169999999999</v>
      </c>
      <c r="Y33" s="1378"/>
      <c r="Z33" s="1389">
        <v>223.60169999999999</v>
      </c>
      <c r="AA33" s="1387" t="s">
        <v>421</v>
      </c>
      <c r="AB33" s="1380"/>
      <c r="AC33" s="1380"/>
      <c r="AD33" s="1380"/>
      <c r="AE33" s="1380"/>
    </row>
    <row r="34" spans="1:31" s="1333" customFormat="1">
      <c r="A34" s="1381" t="s">
        <v>384</v>
      </c>
      <c r="B34" s="1334"/>
      <c r="C34" s="1382" t="s">
        <v>421</v>
      </c>
      <c r="D34" s="1392" t="s">
        <v>421</v>
      </c>
      <c r="E34" s="1392" t="s">
        <v>421</v>
      </c>
      <c r="F34" s="1393" t="s">
        <v>421</v>
      </c>
      <c r="G34" s="1385">
        <v>0</v>
      </c>
      <c r="H34" s="1386" t="s">
        <v>421</v>
      </c>
      <c r="I34" s="1375"/>
      <c r="J34" s="1382" t="s">
        <v>421</v>
      </c>
      <c r="K34" s="1392" t="s">
        <v>421</v>
      </c>
      <c r="L34" s="1392" t="s">
        <v>421</v>
      </c>
      <c r="M34" s="1393" t="s">
        <v>421</v>
      </c>
      <c r="N34" s="1385" t="s">
        <v>421</v>
      </c>
      <c r="O34" s="1387" t="s">
        <v>421</v>
      </c>
      <c r="P34" s="1334"/>
      <c r="Q34" s="1382" t="s">
        <v>421</v>
      </c>
      <c r="R34" s="1392" t="s">
        <v>421</v>
      </c>
      <c r="S34" s="1392" t="s">
        <v>421</v>
      </c>
      <c r="T34" s="1393" t="s">
        <v>421</v>
      </c>
      <c r="U34" s="1385" t="s">
        <v>421</v>
      </c>
      <c r="V34" s="1387" t="s">
        <v>421</v>
      </c>
      <c r="W34" s="1334"/>
      <c r="X34" s="1390" t="s">
        <v>421</v>
      </c>
      <c r="Y34" s="1378"/>
      <c r="Z34" s="1389" t="s">
        <v>421</v>
      </c>
      <c r="AA34" s="1387" t="s">
        <v>421</v>
      </c>
      <c r="AB34" s="1380"/>
      <c r="AC34" s="1380"/>
      <c r="AD34" s="1380"/>
      <c r="AE34" s="1380"/>
    </row>
    <row r="35" spans="1:31" s="1333" customFormat="1">
      <c r="A35" s="1381" t="s">
        <v>385</v>
      </c>
      <c r="B35" s="1334"/>
      <c r="C35" s="1382" t="s">
        <v>421</v>
      </c>
      <c r="D35" s="1383">
        <v>357.35149999999999</v>
      </c>
      <c r="E35" s="1383">
        <v>364.2801</v>
      </c>
      <c r="F35" s="1384">
        <v>360.5333</v>
      </c>
      <c r="G35" s="1385">
        <v>13.840300000000013</v>
      </c>
      <c r="H35" s="1386">
        <v>3.9920909853963016E-2</v>
      </c>
      <c r="I35" s="1375"/>
      <c r="J35" s="1382" t="s">
        <v>421</v>
      </c>
      <c r="K35" s="1383" t="s">
        <v>421</v>
      </c>
      <c r="L35" s="1383" t="s">
        <v>421</v>
      </c>
      <c r="M35" s="1384" t="s">
        <v>421</v>
      </c>
      <c r="N35" s="1385" t="s">
        <v>421</v>
      </c>
      <c r="O35" s="1387" t="s">
        <v>421</v>
      </c>
      <c r="P35" s="1334"/>
      <c r="Q35" s="1382" t="s">
        <v>421</v>
      </c>
      <c r="R35" s="1383">
        <v>368.61750000000001</v>
      </c>
      <c r="S35" s="1383">
        <v>346.47359999999998</v>
      </c>
      <c r="T35" s="1384">
        <v>349.54689999999999</v>
      </c>
      <c r="U35" s="1385">
        <v>11.545599999999979</v>
      </c>
      <c r="V35" s="1387">
        <v>3.4158448503008643E-2</v>
      </c>
      <c r="W35" s="1334"/>
      <c r="X35" s="1390">
        <v>352.09460000000001</v>
      </c>
      <c r="Y35" s="1356"/>
      <c r="Z35" s="1389">
        <v>12.077699999999993</v>
      </c>
      <c r="AA35" s="1387">
        <v>3.5520881462068443E-2</v>
      </c>
      <c r="AB35" s="1380"/>
      <c r="AC35" s="1380"/>
      <c r="AD35" s="1380"/>
      <c r="AE35" s="1380"/>
    </row>
    <row r="36" spans="1:31" s="1333" customFormat="1">
      <c r="A36" s="1381" t="s">
        <v>386</v>
      </c>
      <c r="B36" s="1334"/>
      <c r="C36" s="1382">
        <v>369.60840000000002</v>
      </c>
      <c r="D36" s="1383">
        <v>371.88150000000002</v>
      </c>
      <c r="E36" s="1383" t="s">
        <v>421</v>
      </c>
      <c r="F36" s="1384">
        <v>370.41699999999997</v>
      </c>
      <c r="G36" s="1385">
        <v>1.5434999999999945</v>
      </c>
      <c r="H36" s="1386">
        <v>4.1843613054339812E-3</v>
      </c>
      <c r="I36" s="1375"/>
      <c r="J36" s="1382" t="s">
        <v>421</v>
      </c>
      <c r="K36" s="1383" t="s">
        <v>421</v>
      </c>
      <c r="L36" s="1383" t="s">
        <v>421</v>
      </c>
      <c r="M36" s="1384" t="s">
        <v>421</v>
      </c>
      <c r="N36" s="1385" t="s">
        <v>421</v>
      </c>
      <c r="O36" s="1387" t="s">
        <v>421</v>
      </c>
      <c r="P36" s="1334"/>
      <c r="Q36" s="1382">
        <v>467.1669</v>
      </c>
      <c r="R36" s="1383">
        <v>466.19529999999997</v>
      </c>
      <c r="S36" s="1383" t="s">
        <v>421</v>
      </c>
      <c r="T36" s="1384">
        <v>468.31439999999998</v>
      </c>
      <c r="U36" s="1385">
        <v>2.782799999999952</v>
      </c>
      <c r="V36" s="1387">
        <v>5.9776822883772507E-3</v>
      </c>
      <c r="W36" s="1334"/>
      <c r="X36" s="1390">
        <v>370.4171</v>
      </c>
      <c r="Y36" s="1356"/>
      <c r="Z36" s="1389">
        <v>1.5434999999999945</v>
      </c>
      <c r="AA36" s="1387">
        <v>4.1843601710720435E-3</v>
      </c>
      <c r="AB36" s="1380"/>
      <c r="AC36" s="1380"/>
      <c r="AD36" s="1380"/>
      <c r="AE36" s="1380"/>
    </row>
    <row r="37" spans="1:31" s="1333" customFormat="1">
      <c r="A37" s="1381" t="s">
        <v>387</v>
      </c>
      <c r="B37" s="1334"/>
      <c r="C37" s="1382" t="s">
        <v>421</v>
      </c>
      <c r="D37" s="1383">
        <v>345.84469999999999</v>
      </c>
      <c r="E37" s="1383">
        <v>357.52609999999999</v>
      </c>
      <c r="F37" s="1384">
        <v>353.28559999999999</v>
      </c>
      <c r="G37" s="1385">
        <v>3.5761999999999716</v>
      </c>
      <c r="H37" s="1386">
        <v>1.0226204957601848E-2</v>
      </c>
      <c r="I37" s="1375"/>
      <c r="J37" s="1382" t="s">
        <v>421</v>
      </c>
      <c r="K37" s="1383" t="s">
        <v>421</v>
      </c>
      <c r="L37" s="1383" t="s">
        <v>421</v>
      </c>
      <c r="M37" s="1384" t="s">
        <v>421</v>
      </c>
      <c r="N37" s="1385" t="s">
        <v>421</v>
      </c>
      <c r="O37" s="1387" t="s">
        <v>421</v>
      </c>
      <c r="P37" s="1334"/>
      <c r="Q37" s="1382" t="s">
        <v>421</v>
      </c>
      <c r="R37" s="1383" t="s">
        <v>421</v>
      </c>
      <c r="S37" s="1383">
        <v>308.96140000000003</v>
      </c>
      <c r="T37" s="1384">
        <v>308.96140000000003</v>
      </c>
      <c r="U37" s="1385">
        <v>-26.075699999999983</v>
      </c>
      <c r="V37" s="1387">
        <v>-7.7829291144174695E-2</v>
      </c>
      <c r="W37" s="1334"/>
      <c r="X37" s="1390">
        <v>353.00189999999998</v>
      </c>
      <c r="Y37" s="1356"/>
      <c r="Z37" s="1389">
        <v>3.3863999999999805</v>
      </c>
      <c r="AA37" s="1387">
        <v>9.6860694105380674E-3</v>
      </c>
      <c r="AB37" s="1380"/>
      <c r="AC37" s="1380"/>
      <c r="AD37" s="1380"/>
      <c r="AE37" s="1380"/>
    </row>
    <row r="38" spans="1:31" s="1333" customFormat="1">
      <c r="A38" s="1381" t="s">
        <v>388</v>
      </c>
      <c r="B38" s="1334"/>
      <c r="C38" s="1382">
        <v>361.11239999999998</v>
      </c>
      <c r="D38" s="1383">
        <v>373.57549999999998</v>
      </c>
      <c r="E38" s="1383" t="s">
        <v>421</v>
      </c>
      <c r="F38" s="1384">
        <v>366.94049999999999</v>
      </c>
      <c r="G38" s="1385">
        <v>-0.26200000000000045</v>
      </c>
      <c r="H38" s="1386">
        <v>-7.1350276754655884E-4</v>
      </c>
      <c r="I38" s="1375"/>
      <c r="J38" s="1382" t="s">
        <v>421</v>
      </c>
      <c r="K38" s="1383" t="s">
        <v>421</v>
      </c>
      <c r="L38" s="1383" t="s">
        <v>421</v>
      </c>
      <c r="M38" s="1384" t="s">
        <v>421</v>
      </c>
      <c r="N38" s="1385" t="s">
        <v>421</v>
      </c>
      <c r="O38" s="1387" t="s">
        <v>421</v>
      </c>
      <c r="P38" s="1334"/>
      <c r="Q38" s="1382">
        <v>368.416</v>
      </c>
      <c r="R38" s="1383">
        <v>358.9726</v>
      </c>
      <c r="S38" s="1383" t="s">
        <v>421</v>
      </c>
      <c r="T38" s="1384">
        <v>360.29140000000001</v>
      </c>
      <c r="U38" s="1385">
        <v>2.9699999999991178E-2</v>
      </c>
      <c r="V38" s="1387">
        <v>8.2440070648726049E-5</v>
      </c>
      <c r="W38" s="1334"/>
      <c r="X38" s="1390">
        <v>363.97300000000001</v>
      </c>
      <c r="Y38" s="1356"/>
      <c r="Z38" s="1389">
        <v>-0.13179999999999836</v>
      </c>
      <c r="AA38" s="1387">
        <v>-3.6198369260720398E-4</v>
      </c>
      <c r="AB38" s="1332"/>
      <c r="AC38" s="1332"/>
      <c r="AD38" s="1332"/>
      <c r="AE38" s="1332"/>
    </row>
    <row r="39" spans="1:31" s="1333" customFormat="1">
      <c r="A39" s="1381" t="s">
        <v>389</v>
      </c>
      <c r="B39" s="1334"/>
      <c r="C39" s="1382">
        <v>302.63330000000002</v>
      </c>
      <c r="D39" s="1383">
        <v>333.5505</v>
      </c>
      <c r="E39" s="1383">
        <v>306.1825</v>
      </c>
      <c r="F39" s="1384">
        <v>311.82150000000001</v>
      </c>
      <c r="G39" s="1385">
        <v>-0.43569999999999709</v>
      </c>
      <c r="H39" s="1386">
        <v>-1.3953241110212788E-3</v>
      </c>
      <c r="I39" s="1375"/>
      <c r="J39" s="1382" t="s">
        <v>421</v>
      </c>
      <c r="K39" s="1383" t="s">
        <v>421</v>
      </c>
      <c r="L39" s="1383" t="s">
        <v>421</v>
      </c>
      <c r="M39" s="1384" t="s">
        <v>421</v>
      </c>
      <c r="N39" s="1385" t="s">
        <v>421</v>
      </c>
      <c r="O39" s="1387" t="s">
        <v>421</v>
      </c>
      <c r="P39" s="1334"/>
      <c r="Q39" s="1382" t="s">
        <v>421</v>
      </c>
      <c r="R39" s="1383">
        <v>272.02769999999998</v>
      </c>
      <c r="S39" s="1383">
        <v>311.52379999999999</v>
      </c>
      <c r="T39" s="1384">
        <v>306.83789999999999</v>
      </c>
      <c r="U39" s="1385">
        <v>14.732100000000003</v>
      </c>
      <c r="V39" s="1387">
        <v>5.0434123526475583E-2</v>
      </c>
      <c r="W39" s="1334"/>
      <c r="X39" s="1390">
        <v>308.50060000000002</v>
      </c>
      <c r="Y39" s="1356"/>
      <c r="Z39" s="1389">
        <v>9.6715000000000373</v>
      </c>
      <c r="AA39" s="1387">
        <v>3.2364652572323127E-2</v>
      </c>
      <c r="AB39" s="1380"/>
      <c r="AC39" s="1380"/>
      <c r="AD39" s="1380"/>
      <c r="AE39" s="1380"/>
    </row>
    <row r="40" spans="1:31" s="1333" customFormat="1">
      <c r="A40" s="1381" t="s">
        <v>390</v>
      </c>
      <c r="B40" s="1334"/>
      <c r="C40" s="1382">
        <v>313.63889999999998</v>
      </c>
      <c r="D40" s="1383">
        <v>318.22309999999999</v>
      </c>
      <c r="E40" s="1383">
        <v>314.84309999999999</v>
      </c>
      <c r="F40" s="1384">
        <v>316.3691</v>
      </c>
      <c r="G40" s="1385">
        <v>-4.0769999999999982</v>
      </c>
      <c r="H40" s="1386">
        <v>-1.2722888498252871E-2</v>
      </c>
      <c r="I40" s="1375"/>
      <c r="J40" s="1382" t="s">
        <v>421</v>
      </c>
      <c r="K40" s="1383" t="s">
        <v>421</v>
      </c>
      <c r="L40" s="1383" t="s">
        <v>421</v>
      </c>
      <c r="M40" s="1384" t="s">
        <v>421</v>
      </c>
      <c r="N40" s="1385" t="s">
        <v>421</v>
      </c>
      <c r="O40" s="1387" t="s">
        <v>421</v>
      </c>
      <c r="P40" s="1334"/>
      <c r="Q40" s="1382" t="s">
        <v>421</v>
      </c>
      <c r="R40" s="1383">
        <v>366.57130000000001</v>
      </c>
      <c r="S40" s="1383">
        <v>400.13600000000002</v>
      </c>
      <c r="T40" s="1384">
        <v>378.49130000000002</v>
      </c>
      <c r="U40" s="1385">
        <v>64.384700000000009</v>
      </c>
      <c r="V40" s="1387">
        <v>0.20497722747627711</v>
      </c>
      <c r="W40" s="1334"/>
      <c r="X40" s="1390">
        <v>320.50650000000002</v>
      </c>
      <c r="Y40" s="1356"/>
      <c r="Z40" s="1389">
        <v>0.48259999999999081</v>
      </c>
      <c r="AA40" s="1387">
        <v>1.5080123703261616E-3</v>
      </c>
      <c r="AB40" s="1380"/>
      <c r="AC40" s="1380"/>
      <c r="AD40" s="1380"/>
      <c r="AE40" s="1380"/>
    </row>
    <row r="41" spans="1:31" s="1333" customFormat="1">
      <c r="A41" s="1381" t="s">
        <v>391</v>
      </c>
      <c r="B41" s="1334"/>
      <c r="C41" s="1382" t="s">
        <v>421</v>
      </c>
      <c r="D41" s="1383">
        <v>337.08620000000002</v>
      </c>
      <c r="E41" s="1383">
        <v>303.54939999999999</v>
      </c>
      <c r="F41" s="1384">
        <v>316.8492</v>
      </c>
      <c r="G41" s="1385">
        <v>6.5656000000000176</v>
      </c>
      <c r="H41" s="1386">
        <v>2.1159996854490659E-2</v>
      </c>
      <c r="I41" s="1375"/>
      <c r="J41" s="1382" t="s">
        <v>421</v>
      </c>
      <c r="K41" s="1383" t="s">
        <v>421</v>
      </c>
      <c r="L41" s="1383" t="s">
        <v>421</v>
      </c>
      <c r="M41" s="1384" t="s">
        <v>421</v>
      </c>
      <c r="N41" s="1385" t="s">
        <v>421</v>
      </c>
      <c r="O41" s="1387" t="s">
        <v>421</v>
      </c>
      <c r="P41" s="1334"/>
      <c r="Q41" s="1382" t="s">
        <v>421</v>
      </c>
      <c r="R41" s="1383" t="s">
        <v>421</v>
      </c>
      <c r="S41" s="1383" t="s">
        <v>421</v>
      </c>
      <c r="T41" s="1384" t="s">
        <v>421</v>
      </c>
      <c r="U41" s="1385" t="s">
        <v>421</v>
      </c>
      <c r="V41" s="1387" t="s">
        <v>421</v>
      </c>
      <c r="W41" s="1334"/>
      <c r="X41" s="1390">
        <v>316.8492</v>
      </c>
      <c r="Y41" s="1356"/>
      <c r="Z41" s="1389">
        <v>6.5656000000000176</v>
      </c>
      <c r="AA41" s="1387">
        <v>2.1159996854490659E-2</v>
      </c>
      <c r="AB41" s="1380"/>
      <c r="AC41" s="1380"/>
      <c r="AD41" s="1380"/>
      <c r="AE41" s="1380"/>
    </row>
    <row r="42" spans="1:31" s="1333" customFormat="1">
      <c r="A42" s="1381" t="s">
        <v>392</v>
      </c>
      <c r="B42" s="1334"/>
      <c r="C42" s="1382" t="s">
        <v>421</v>
      </c>
      <c r="D42" s="1383">
        <v>375.15649999999999</v>
      </c>
      <c r="E42" s="1383">
        <v>366.04880000000003</v>
      </c>
      <c r="F42" s="1384">
        <v>367.47280000000001</v>
      </c>
      <c r="G42" s="1385">
        <v>1.34050000000002</v>
      </c>
      <c r="H42" s="1386">
        <v>3.6612448560260358E-3</v>
      </c>
      <c r="I42" s="1375"/>
      <c r="J42" s="1382" t="s">
        <v>421</v>
      </c>
      <c r="K42" s="1383" t="s">
        <v>421</v>
      </c>
      <c r="L42" s="1383" t="s">
        <v>421</v>
      </c>
      <c r="M42" s="1384" t="s">
        <v>421</v>
      </c>
      <c r="N42" s="1385" t="s">
        <v>421</v>
      </c>
      <c r="O42" s="1387" t="s">
        <v>421</v>
      </c>
      <c r="P42" s="1334"/>
      <c r="Q42" s="1382" t="s">
        <v>421</v>
      </c>
      <c r="R42" s="1383" t="s">
        <v>421</v>
      </c>
      <c r="S42" s="1383" t="s">
        <v>421</v>
      </c>
      <c r="T42" s="1384" t="s">
        <v>421</v>
      </c>
      <c r="U42" s="1385" t="s">
        <v>421</v>
      </c>
      <c r="V42" s="1387" t="s">
        <v>421</v>
      </c>
      <c r="W42" s="1334"/>
      <c r="X42" s="1390">
        <v>367.47280000000001</v>
      </c>
      <c r="Y42" s="1356"/>
      <c r="Z42" s="1389">
        <v>1.34050000000002</v>
      </c>
      <c r="AA42" s="1387">
        <v>3.6612448560260358E-3</v>
      </c>
      <c r="AB42" s="1380"/>
      <c r="AC42" s="1380"/>
      <c r="AD42" s="1380"/>
      <c r="AE42" s="1380"/>
    </row>
    <row r="43" spans="1:31" s="1333" customFormat="1" ht="13.5" thickBot="1">
      <c r="A43" s="1396" t="s">
        <v>393</v>
      </c>
      <c r="B43" s="1334"/>
      <c r="C43" s="1397" t="s">
        <v>421</v>
      </c>
      <c r="D43" s="1398">
        <v>469.62810000000002</v>
      </c>
      <c r="E43" s="1398">
        <v>478.46449999999999</v>
      </c>
      <c r="F43" s="1399">
        <v>474.94189999999998</v>
      </c>
      <c r="G43" s="1400">
        <v>3.0794999999999959</v>
      </c>
      <c r="H43" s="1401">
        <v>6.5262669795262962E-3</v>
      </c>
      <c r="I43" s="1375"/>
      <c r="J43" s="1397" t="s">
        <v>421</v>
      </c>
      <c r="K43" s="1398" t="s">
        <v>421</v>
      </c>
      <c r="L43" s="1398" t="s">
        <v>421</v>
      </c>
      <c r="M43" s="1399" t="s">
        <v>421</v>
      </c>
      <c r="N43" s="1400" t="s">
        <v>421</v>
      </c>
      <c r="O43" s="1402" t="s">
        <v>421</v>
      </c>
      <c r="P43" s="1334"/>
      <c r="Q43" s="1397" t="s">
        <v>421</v>
      </c>
      <c r="R43" s="1398">
        <v>482.45940000000002</v>
      </c>
      <c r="S43" s="1398" t="s">
        <v>421</v>
      </c>
      <c r="T43" s="1399">
        <v>482.45940000000002</v>
      </c>
      <c r="U43" s="1400">
        <v>12.602300000000014</v>
      </c>
      <c r="V43" s="1402">
        <v>2.6821559150643992E-2</v>
      </c>
      <c r="W43" s="1334"/>
      <c r="X43" s="1403">
        <v>475.39929999999998</v>
      </c>
      <c r="Y43" s="1356"/>
      <c r="Z43" s="1404">
        <v>3.6588999999999601</v>
      </c>
      <c r="AA43" s="1402">
        <v>7.7561726746320225E-3</v>
      </c>
      <c r="AB43" s="1332"/>
      <c r="AC43" s="1332"/>
      <c r="AD43" s="1332"/>
      <c r="AE43" s="1332"/>
    </row>
    <row r="44" spans="1:31">
      <c r="A44" s="1405" t="s">
        <v>451</v>
      </c>
    </row>
    <row r="55" spans="3:5" ht="15">
      <c r="D55" s="1332"/>
      <c r="E55" s="1354"/>
    </row>
    <row r="59" spans="3:5" ht="20.85" customHeight="1">
      <c r="C59" s="1305"/>
      <c r="D59" s="1406" t="s">
        <v>494</v>
      </c>
    </row>
    <row r="60" spans="3:5">
      <c r="C60" s="1312"/>
      <c r="D60" s="1314"/>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7" workbookViewId="0">
      <selection activeCell="S14" sqref="S14"/>
    </sheetView>
  </sheetViews>
  <sheetFormatPr defaultRowHeight="12.75" outlineLevelCol="1"/>
  <cols>
    <col min="1" max="2" width="8.7109375" style="1177" hidden="1" customWidth="1" outlineLevel="1"/>
    <col min="3" max="3" width="32" style="106" customWidth="1" collapsed="1"/>
    <col min="4" max="18" width="10.42578125" style="106" customWidth="1"/>
    <col min="19" max="16384" width="9.140625" style="106"/>
  </cols>
  <sheetData>
    <row r="1" spans="1:30" ht="53.1" customHeight="1">
      <c r="C1" s="1301" t="s">
        <v>484</v>
      </c>
      <c r="D1" s="1302"/>
      <c r="E1" s="1302"/>
      <c r="F1" s="1303"/>
      <c r="G1" s="1303"/>
      <c r="H1" s="1302"/>
      <c r="I1" s="1302"/>
      <c r="J1" s="1302"/>
      <c r="K1" s="1302"/>
      <c r="L1" s="1302"/>
      <c r="M1" s="1302"/>
      <c r="N1" s="1302"/>
      <c r="O1" s="1302"/>
      <c r="P1" s="1302"/>
      <c r="Q1" s="1302"/>
      <c r="R1" s="1304" t="s">
        <v>485</v>
      </c>
      <c r="T1" s="1177">
        <v>0</v>
      </c>
      <c r="AD1" s="106">
        <v>0</v>
      </c>
    </row>
    <row r="2" spans="1:30" s="1037" customFormat="1" ht="20.85" customHeight="1">
      <c r="A2" s="1292"/>
      <c r="B2" s="1292"/>
      <c r="C2" s="1307"/>
      <c r="D2" s="1308"/>
      <c r="E2" s="1308"/>
      <c r="F2" s="1309"/>
      <c r="G2" s="1309"/>
      <c r="H2" s="1308"/>
      <c r="I2" s="1308"/>
      <c r="J2" s="1308"/>
      <c r="K2" s="1308"/>
      <c r="L2" s="1308"/>
      <c r="M2" s="1308"/>
      <c r="N2" s="1308"/>
      <c r="O2" s="1308"/>
      <c r="P2" s="1308"/>
      <c r="Q2" s="1308"/>
      <c r="R2" s="1311" t="s">
        <v>512</v>
      </c>
      <c r="T2" s="1292"/>
    </row>
    <row r="3" spans="1:30" s="1178" customFormat="1">
      <c r="C3" s="1293"/>
      <c r="P3" s="1294" t="s">
        <v>513</v>
      </c>
      <c r="Q3" s="1295" t="s">
        <v>486</v>
      </c>
      <c r="R3" s="1296">
        <v>44354</v>
      </c>
    </row>
    <row r="4" spans="1:30" s="1178" customFormat="1">
      <c r="C4" s="1293"/>
      <c r="D4" s="1297"/>
      <c r="E4" s="1297"/>
      <c r="F4" s="1297"/>
      <c r="Q4" s="1295" t="s">
        <v>487</v>
      </c>
      <c r="R4" s="1296">
        <v>44360</v>
      </c>
    </row>
    <row r="5" spans="1:30" ht="6.6" customHeight="1">
      <c r="C5" s="1298"/>
    </row>
    <row r="6" spans="1:30" ht="28.35" customHeight="1">
      <c r="C6" s="1497" t="s">
        <v>488</v>
      </c>
      <c r="D6" s="1497"/>
      <c r="E6" s="1497"/>
      <c r="F6" s="1497"/>
      <c r="G6" s="1497"/>
      <c r="H6" s="1497"/>
      <c r="I6" s="1497"/>
      <c r="J6" s="1497"/>
      <c r="K6" s="1497"/>
      <c r="L6" s="1497"/>
      <c r="M6" s="1497"/>
      <c r="N6" s="1497"/>
      <c r="O6" s="1497"/>
      <c r="P6" s="1497"/>
      <c r="Q6" s="1497"/>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79"/>
      <c r="B8" s="1179"/>
      <c r="C8" s="1180" t="s">
        <v>426</v>
      </c>
      <c r="D8" s="1181"/>
      <c r="E8" s="1181"/>
      <c r="F8" s="1181"/>
      <c r="G8" s="1181"/>
      <c r="H8" s="1181"/>
      <c r="I8" s="1181"/>
      <c r="J8" s="1181"/>
      <c r="K8" s="1181"/>
      <c r="L8" s="1181"/>
      <c r="M8" s="1181"/>
      <c r="N8" s="1181"/>
      <c r="O8" s="1181"/>
      <c r="P8" s="1181"/>
      <c r="Q8" s="1182"/>
    </row>
    <row r="9" spans="1:30" ht="13.5" thickBot="1">
      <c r="A9" s="1179"/>
      <c r="B9" s="1179"/>
      <c r="C9" s="1183"/>
      <c r="D9" s="1184" t="s">
        <v>366</v>
      </c>
      <c r="E9" s="1185" t="s">
        <v>369</v>
      </c>
      <c r="F9" s="1185" t="s">
        <v>370</v>
      </c>
      <c r="G9" s="1185" t="s">
        <v>373</v>
      </c>
      <c r="H9" s="1185" t="s">
        <v>375</v>
      </c>
      <c r="I9" s="1185" t="s">
        <v>376</v>
      </c>
      <c r="J9" s="1185" t="s">
        <v>378</v>
      </c>
      <c r="K9" s="1185" t="s">
        <v>385</v>
      </c>
      <c r="L9" s="1185" t="s">
        <v>386</v>
      </c>
      <c r="M9" s="1185" t="s">
        <v>387</v>
      </c>
      <c r="N9" s="1185" t="s">
        <v>388</v>
      </c>
      <c r="O9" s="1185" t="s">
        <v>389</v>
      </c>
      <c r="P9" s="1186" t="s">
        <v>393</v>
      </c>
      <c r="Q9" s="1187" t="s">
        <v>427</v>
      </c>
    </row>
    <row r="10" spans="1:30" ht="15">
      <c r="A10" s="1177" t="s">
        <v>428</v>
      </c>
      <c r="B10" s="1177" t="s">
        <v>429</v>
      </c>
      <c r="C10" s="1188" t="s">
        <v>430</v>
      </c>
      <c r="D10" s="1189"/>
      <c r="E10" s="1190"/>
      <c r="F10" s="1190"/>
      <c r="G10" s="1190"/>
      <c r="H10" s="1190"/>
      <c r="I10" s="1190"/>
      <c r="J10" s="1190"/>
      <c r="K10" s="1190"/>
      <c r="L10" s="1190"/>
      <c r="M10" s="1190"/>
      <c r="N10" s="1190"/>
      <c r="O10" s="1190"/>
      <c r="P10" s="1190"/>
      <c r="Q10" s="1191"/>
    </row>
    <row r="11" spans="1:30">
      <c r="C11" s="1192" t="s">
        <v>431</v>
      </c>
      <c r="D11" s="1240">
        <v>83.58</v>
      </c>
      <c r="E11" s="1241">
        <v>67.236199999999997</v>
      </c>
      <c r="F11" s="1241">
        <v>103.21000000000001</v>
      </c>
      <c r="G11" s="1241">
        <v>147.41</v>
      </c>
      <c r="H11" s="1241">
        <v>108.17</v>
      </c>
      <c r="I11" s="1241">
        <v>80</v>
      </c>
      <c r="J11" s="1241">
        <v>135.13</v>
      </c>
      <c r="K11" s="1241">
        <v>115</v>
      </c>
      <c r="L11" s="1241">
        <v>106.56</v>
      </c>
      <c r="M11" s="1241">
        <v>153.34480000000002</v>
      </c>
      <c r="N11" s="1241"/>
      <c r="O11" s="1241">
        <v>55.010300000000001</v>
      </c>
      <c r="P11" s="1242"/>
      <c r="Q11" s="1243">
        <v>108.23714688644874</v>
      </c>
    </row>
    <row r="12" spans="1:30">
      <c r="C12" s="1193" t="s">
        <v>432</v>
      </c>
      <c r="D12" s="1244">
        <v>81.25</v>
      </c>
      <c r="E12" s="1245">
        <v>60.511400000000002</v>
      </c>
      <c r="F12" s="1245">
        <v>96.070000000000007</v>
      </c>
      <c r="G12" s="1245">
        <v>141.54</v>
      </c>
      <c r="H12" s="1245">
        <v>106.46000000000001</v>
      </c>
      <c r="I12" s="1245">
        <v>71</v>
      </c>
      <c r="J12" s="1245">
        <v>130.33000000000001</v>
      </c>
      <c r="K12" s="1245">
        <v>113</v>
      </c>
      <c r="L12" s="1245">
        <v>122.09</v>
      </c>
      <c r="M12" s="1245">
        <v>154.37479999999999</v>
      </c>
      <c r="N12" s="1245"/>
      <c r="O12" s="1245">
        <v>50.054900000000004</v>
      </c>
      <c r="P12" s="1246"/>
      <c r="Q12" s="1247">
        <v>103.7089760526068</v>
      </c>
    </row>
    <row r="13" spans="1:30">
      <c r="A13" s="1194"/>
      <c r="B13" s="1194"/>
      <c r="C13" s="1195" t="s">
        <v>433</v>
      </c>
      <c r="D13" s="1248">
        <f>D12-D11</f>
        <v>-2.3299999999999983</v>
      </c>
      <c r="E13" s="1249">
        <f>E11-E12</f>
        <v>6.7247999999999948</v>
      </c>
      <c r="F13" s="1249">
        <f t="shared" ref="F13:Q13" si="0">F11-F12</f>
        <v>7.1400000000000006</v>
      </c>
      <c r="G13" s="1249">
        <f t="shared" si="0"/>
        <v>5.8700000000000045</v>
      </c>
      <c r="H13" s="1249">
        <f t="shared" si="0"/>
        <v>1.7099999999999937</v>
      </c>
      <c r="I13" s="1249">
        <f t="shared" si="0"/>
        <v>9</v>
      </c>
      <c r="J13" s="1249">
        <f t="shared" si="0"/>
        <v>4.7999999999999829</v>
      </c>
      <c r="K13" s="1249">
        <f t="shared" si="0"/>
        <v>2</v>
      </c>
      <c r="L13" s="1249">
        <f t="shared" si="0"/>
        <v>-15.530000000000001</v>
      </c>
      <c r="M13" s="1249">
        <f t="shared" si="0"/>
        <v>-1.0299999999999727</v>
      </c>
      <c r="N13" s="1250">
        <f t="shared" si="0"/>
        <v>0</v>
      </c>
      <c r="O13" s="1249">
        <f t="shared" si="0"/>
        <v>4.9553999999999974</v>
      </c>
      <c r="P13" s="1251">
        <f t="shared" si="0"/>
        <v>0</v>
      </c>
      <c r="Q13" s="1252">
        <f t="shared" si="0"/>
        <v>4.5281708338419406</v>
      </c>
    </row>
    <row r="14" spans="1:30">
      <c r="A14" s="1194"/>
      <c r="B14" s="1194"/>
      <c r="C14" s="1195" t="s">
        <v>434</v>
      </c>
      <c r="D14" s="1253">
        <f>D11/$Q11*100</f>
        <v>77.219330335530302</v>
      </c>
      <c r="E14" s="1254">
        <f t="shared" ref="E14:O14" si="1">E11/$Q11*100</f>
        <v>62.119338816771744</v>
      </c>
      <c r="F14" s="1254">
        <f t="shared" si="1"/>
        <v>95.355432925700924</v>
      </c>
      <c r="G14" s="1254">
        <f t="shared" si="1"/>
        <v>136.19169041350227</v>
      </c>
      <c r="H14" s="1254">
        <f t="shared" si="1"/>
        <v>99.937963177725692</v>
      </c>
      <c r="I14" s="1254">
        <f t="shared" si="1"/>
        <v>73.911778258464039</v>
      </c>
      <c r="J14" s="1254">
        <f t="shared" si="1"/>
        <v>124.84623245082807</v>
      </c>
      <c r="K14" s="1254">
        <f t="shared" si="1"/>
        <v>106.24818124654205</v>
      </c>
      <c r="L14" s="1254">
        <f t="shared" si="1"/>
        <v>98.450488640274088</v>
      </c>
      <c r="M14" s="1254">
        <f t="shared" si="1"/>
        <v>141.67483568360646</v>
      </c>
      <c r="N14" s="1254"/>
      <c r="O14" s="1254">
        <f t="shared" si="1"/>
        <v>50.823863694144798</v>
      </c>
      <c r="P14" s="1255"/>
      <c r="Q14" s="1256"/>
    </row>
    <row r="15" spans="1:30">
      <c r="A15" s="1196"/>
      <c r="B15" s="1196"/>
      <c r="C15" s="1197" t="s">
        <v>435</v>
      </c>
      <c r="D15" s="1257">
        <v>2.9669191493022806</v>
      </c>
      <c r="E15" s="1258">
        <v>3.1050179958680646</v>
      </c>
      <c r="F15" s="1258">
        <v>22.124880183808237</v>
      </c>
      <c r="G15" s="1258">
        <v>7.8632512571738031</v>
      </c>
      <c r="H15" s="1258">
        <v>4.483083442808657</v>
      </c>
      <c r="I15" s="1258">
        <v>19.223480774809534</v>
      </c>
      <c r="J15" s="1258">
        <v>10.344838996819975</v>
      </c>
      <c r="K15" s="1258">
        <v>8.7690561517410703</v>
      </c>
      <c r="L15" s="1258">
        <v>2.8903139983917883</v>
      </c>
      <c r="M15" s="1258">
        <v>11.95073444981618</v>
      </c>
      <c r="N15" s="1258"/>
      <c r="O15" s="1258">
        <v>6.2784235994603987</v>
      </c>
      <c r="P15" s="1259"/>
      <c r="Q15" s="1260"/>
    </row>
    <row r="16" spans="1:30" ht="15">
      <c r="A16" s="1177" t="s">
        <v>428</v>
      </c>
      <c r="B16" s="1177" t="s">
        <v>436</v>
      </c>
      <c r="C16" s="1188" t="s">
        <v>437</v>
      </c>
      <c r="D16" s="1261"/>
      <c r="E16" s="1262"/>
      <c r="F16" s="1262"/>
      <c r="G16" s="1262"/>
      <c r="H16" s="1262"/>
      <c r="I16" s="1262"/>
      <c r="J16" s="1262"/>
      <c r="K16" s="1262"/>
      <c r="L16" s="1262"/>
      <c r="M16" s="1262"/>
      <c r="N16" s="1262"/>
      <c r="O16" s="1262"/>
      <c r="P16" s="1262"/>
      <c r="Q16" s="1263"/>
    </row>
    <row r="17" spans="1:17">
      <c r="C17" s="1192" t="s">
        <v>431</v>
      </c>
      <c r="D17" s="1240">
        <v>336.11</v>
      </c>
      <c r="E17" s="1241"/>
      <c r="F17" s="1241">
        <v>206.1</v>
      </c>
      <c r="G17" s="1241">
        <v>191.94</v>
      </c>
      <c r="H17" s="1241">
        <v>202.87</v>
      </c>
      <c r="I17" s="1241">
        <v>220</v>
      </c>
      <c r="J17" s="1241">
        <v>260.54000000000002</v>
      </c>
      <c r="K17" s="1241">
        <v>226</v>
      </c>
      <c r="L17" s="1241">
        <v>395.74</v>
      </c>
      <c r="M17" s="1241">
        <v>216.94720000000001</v>
      </c>
      <c r="N17" s="1241" t="e">
        <v>#N/A</v>
      </c>
      <c r="O17" s="1241">
        <v>356.76660000000004</v>
      </c>
      <c r="P17" s="1242"/>
      <c r="Q17" s="1243">
        <v>231.53451259027068</v>
      </c>
    </row>
    <row r="18" spans="1:17">
      <c r="C18" s="1193" t="s">
        <v>432</v>
      </c>
      <c r="D18" s="1244">
        <v>326.39</v>
      </c>
      <c r="E18" s="1245"/>
      <c r="F18" s="1245">
        <v>186.4</v>
      </c>
      <c r="G18" s="1245">
        <v>183.53</v>
      </c>
      <c r="H18" s="1245">
        <v>196.78</v>
      </c>
      <c r="I18" s="1245">
        <v>215</v>
      </c>
      <c r="J18" s="1245">
        <v>259.3</v>
      </c>
      <c r="K18" s="1245">
        <v>224</v>
      </c>
      <c r="L18" s="1245">
        <v>400.17</v>
      </c>
      <c r="M18" s="1245">
        <v>213.17320000000001</v>
      </c>
      <c r="N18" s="1245" t="e">
        <v>#N/A</v>
      </c>
      <c r="O18" s="1245">
        <v>312.3349</v>
      </c>
      <c r="P18" s="1246"/>
      <c r="Q18" s="1247">
        <v>222.54906403024785</v>
      </c>
    </row>
    <row r="19" spans="1:17">
      <c r="A19" s="1194"/>
      <c r="B19" s="1194"/>
      <c r="C19" s="1195" t="s">
        <v>433</v>
      </c>
      <c r="D19" s="1248">
        <f>D18-D17</f>
        <v>-9.7200000000000273</v>
      </c>
      <c r="E19" s="1250">
        <f>E17-E18</f>
        <v>0</v>
      </c>
      <c r="F19" s="1249">
        <f t="shared" ref="F19:Q19" si="2">F17-F18</f>
        <v>19.699999999999989</v>
      </c>
      <c r="G19" s="1249">
        <f t="shared" si="2"/>
        <v>8.4099999999999966</v>
      </c>
      <c r="H19" s="1249">
        <f t="shared" si="2"/>
        <v>6.0900000000000034</v>
      </c>
      <c r="I19" s="1249">
        <f t="shared" si="2"/>
        <v>5</v>
      </c>
      <c r="J19" s="1249">
        <f t="shared" si="2"/>
        <v>1.2400000000000091</v>
      </c>
      <c r="K19" s="1249">
        <f t="shared" si="2"/>
        <v>2</v>
      </c>
      <c r="L19" s="1249">
        <f t="shared" si="2"/>
        <v>-4.4300000000000068</v>
      </c>
      <c r="M19" s="1249">
        <f t="shared" si="2"/>
        <v>3.7740000000000009</v>
      </c>
      <c r="N19" s="1250" t="e">
        <f t="shared" si="2"/>
        <v>#N/A</v>
      </c>
      <c r="O19" s="1249">
        <f t="shared" si="2"/>
        <v>44.431700000000035</v>
      </c>
      <c r="P19" s="1251">
        <f t="shared" si="2"/>
        <v>0</v>
      </c>
      <c r="Q19" s="1252">
        <f t="shared" si="2"/>
        <v>8.9854485600228315</v>
      </c>
    </row>
    <row r="20" spans="1:17">
      <c r="A20" s="1194"/>
      <c r="B20" s="1194"/>
      <c r="C20" s="1195" t="s">
        <v>434</v>
      </c>
      <c r="D20" s="1253">
        <f>D17/$Q17*100</f>
        <v>145.1662632234827</v>
      </c>
      <c r="E20" s="1254"/>
      <c r="F20" s="1254">
        <f t="shared" ref="F20:O20" si="3">F17/$Q17*100</f>
        <v>89.014807207044669</v>
      </c>
      <c r="G20" s="1254">
        <f t="shared" si="3"/>
        <v>82.899088283940586</v>
      </c>
      <c r="H20" s="1254">
        <f t="shared" si="3"/>
        <v>87.619766802975022</v>
      </c>
      <c r="I20" s="1254">
        <f t="shared" si="3"/>
        <v>95.018231856136964</v>
      </c>
      <c r="J20" s="1254">
        <f t="shared" si="3"/>
        <v>112.52750058089967</v>
      </c>
      <c r="K20" s="1254">
        <f t="shared" si="3"/>
        <v>97.60963817948614</v>
      </c>
      <c r="L20" s="1254">
        <f t="shared" si="3"/>
        <v>170.92052306703471</v>
      </c>
      <c r="M20" s="1254">
        <f t="shared" si="3"/>
        <v>93.699724318816891</v>
      </c>
      <c r="N20" s="1254"/>
      <c r="O20" s="1254">
        <f t="shared" si="3"/>
        <v>154.08787053329851</v>
      </c>
      <c r="P20" s="1255"/>
      <c r="Q20" s="1256"/>
    </row>
    <row r="21" spans="1:17" ht="13.5" thickBot="1">
      <c r="A21" s="1196"/>
      <c r="B21" s="1196"/>
      <c r="C21" s="1198" t="s">
        <v>435</v>
      </c>
      <c r="D21" s="1264">
        <v>3.447397307546872</v>
      </c>
      <c r="E21" s="1265"/>
      <c r="F21" s="1265">
        <v>17.07607813767709</v>
      </c>
      <c r="G21" s="1265">
        <v>8.7470951683425664</v>
      </c>
      <c r="H21" s="1265">
        <v>10.577038154711428</v>
      </c>
      <c r="I21" s="1265">
        <v>27.505717883483673</v>
      </c>
      <c r="J21" s="1265">
        <v>8.2134872297542874</v>
      </c>
      <c r="K21" s="1265">
        <v>5.9950585738882713</v>
      </c>
      <c r="L21" s="1265">
        <v>2.6416071015562186</v>
      </c>
      <c r="M21" s="1265">
        <v>8.8339923125213389</v>
      </c>
      <c r="N21" s="1265">
        <v>2.6844866386921744</v>
      </c>
      <c r="O21" s="1265">
        <v>4.2780414918260883</v>
      </c>
      <c r="P21" s="1266"/>
      <c r="Q21" s="1267"/>
    </row>
    <row r="22" spans="1:17" ht="13.5" thickBot="1">
      <c r="C22" s="1268"/>
      <c r="D22" s="1268"/>
      <c r="E22" s="1268"/>
      <c r="F22" s="1268"/>
      <c r="G22" s="1268"/>
      <c r="H22" s="1268"/>
      <c r="I22" s="1268"/>
      <c r="J22" s="1268"/>
      <c r="K22" s="1268"/>
      <c r="L22" s="1268"/>
      <c r="M22" s="1268"/>
      <c r="N22" s="1268"/>
      <c r="O22" s="1268"/>
      <c r="P22" s="1268"/>
      <c r="Q22" s="1268"/>
    </row>
    <row r="23" spans="1:17" ht="19.5" thickBot="1">
      <c r="A23" s="1179"/>
      <c r="B23" s="1179"/>
      <c r="C23" s="1199" t="s">
        <v>438</v>
      </c>
      <c r="D23" s="1181"/>
      <c r="E23" s="1181"/>
      <c r="F23" s="1181"/>
      <c r="G23" s="1181"/>
      <c r="H23" s="1181"/>
      <c r="I23" s="1181"/>
      <c r="J23" s="1181"/>
      <c r="K23" s="1181"/>
      <c r="L23" s="1181"/>
      <c r="M23" s="1181"/>
      <c r="N23" s="1181"/>
      <c r="O23" s="1181"/>
      <c r="P23" s="1181"/>
      <c r="Q23" s="1182"/>
    </row>
    <row r="24" spans="1:17" ht="13.5" thickBot="1">
      <c r="A24" s="1179"/>
      <c r="B24" s="1179"/>
      <c r="C24" s="1183"/>
      <c r="D24" s="1184" t="s">
        <v>366</v>
      </c>
      <c r="E24" s="1185" t="s">
        <v>369</v>
      </c>
      <c r="F24" s="1185" t="s">
        <v>370</v>
      </c>
      <c r="G24" s="1185" t="s">
        <v>373</v>
      </c>
      <c r="H24" s="1185" t="s">
        <v>375</v>
      </c>
      <c r="I24" s="1185" t="s">
        <v>376</v>
      </c>
      <c r="J24" s="1185" t="s">
        <v>378</v>
      </c>
      <c r="K24" s="1185" t="s">
        <v>385</v>
      </c>
      <c r="L24" s="1185" t="s">
        <v>386</v>
      </c>
      <c r="M24" s="1185" t="s">
        <v>387</v>
      </c>
      <c r="N24" s="1185" t="s">
        <v>388</v>
      </c>
      <c r="O24" s="1185" t="s">
        <v>389</v>
      </c>
      <c r="P24" s="1186" t="s">
        <v>393</v>
      </c>
      <c r="Q24" s="1187" t="s">
        <v>427</v>
      </c>
    </row>
    <row r="25" spans="1:17" ht="15">
      <c r="A25" s="1177" t="s">
        <v>439</v>
      </c>
      <c r="B25" s="1177" t="s">
        <v>440</v>
      </c>
      <c r="C25" s="1188" t="s">
        <v>441</v>
      </c>
      <c r="D25" s="1189"/>
      <c r="E25" s="1190"/>
      <c r="F25" s="1190"/>
      <c r="G25" s="1190"/>
      <c r="H25" s="1190"/>
      <c r="I25" s="1190"/>
      <c r="J25" s="1190"/>
      <c r="K25" s="1190"/>
      <c r="L25" s="1190"/>
      <c r="M25" s="1190"/>
      <c r="N25" s="1190"/>
      <c r="O25" s="1190"/>
      <c r="P25" s="1190"/>
      <c r="Q25" s="1191"/>
    </row>
    <row r="26" spans="1:17">
      <c r="C26" s="1192" t="s">
        <v>442</v>
      </c>
      <c r="D26" s="1240">
        <v>4.5600000000000005</v>
      </c>
      <c r="E26" s="1241"/>
      <c r="F26" s="1241">
        <v>1.95</v>
      </c>
      <c r="G26" s="1241">
        <v>2.27</v>
      </c>
      <c r="H26" s="1241">
        <v>2.5300000000000002</v>
      </c>
      <c r="I26" s="1241">
        <v>2.64</v>
      </c>
      <c r="J26" s="1241">
        <v>2.91</v>
      </c>
      <c r="K26" s="1241"/>
      <c r="L26" s="1241">
        <v>2.4900000000000002</v>
      </c>
      <c r="M26" s="1241">
        <v>2.3517000000000001</v>
      </c>
      <c r="N26" s="1241"/>
      <c r="O26" s="1241"/>
      <c r="P26" s="1242">
        <v>2.3970000000000002</v>
      </c>
      <c r="Q26" s="1243">
        <v>2.6195135856530052</v>
      </c>
    </row>
    <row r="27" spans="1:17">
      <c r="C27" s="1193" t="s">
        <v>432</v>
      </c>
      <c r="D27" s="1244">
        <v>4.5600000000000005</v>
      </c>
      <c r="E27" s="1269"/>
      <c r="F27" s="1270">
        <v>1.95</v>
      </c>
      <c r="G27" s="1270">
        <v>2.2400000000000002</v>
      </c>
      <c r="H27" s="1270">
        <v>2.5300000000000002</v>
      </c>
      <c r="I27" s="1270">
        <v>2.63</v>
      </c>
      <c r="J27" s="1270">
        <v>2.9</v>
      </c>
      <c r="K27" s="1270" t="e">
        <v>#N/A</v>
      </c>
      <c r="L27" s="1270">
        <v>2.5100000000000002</v>
      </c>
      <c r="M27" s="1270">
        <v>2.3508</v>
      </c>
      <c r="N27" s="1270"/>
      <c r="O27" s="1270"/>
      <c r="P27" s="1271">
        <v>2.4406000000000003</v>
      </c>
      <c r="Q27" s="1272">
        <v>2.6116894079691817</v>
      </c>
    </row>
    <row r="28" spans="1:17">
      <c r="A28" s="1194"/>
      <c r="B28" s="1194"/>
      <c r="C28" s="1195" t="s">
        <v>433</v>
      </c>
      <c r="D28" s="1248">
        <f>D27-D26</f>
        <v>0</v>
      </c>
      <c r="E28" s="1250">
        <f>E26-E27</f>
        <v>0</v>
      </c>
      <c r="F28" s="1249">
        <f t="shared" ref="F28:Q28" si="4">F26-F27</f>
        <v>0</v>
      </c>
      <c r="G28" s="1249">
        <f t="shared" si="4"/>
        <v>2.9999999999999805E-2</v>
      </c>
      <c r="H28" s="1249">
        <f t="shared" si="4"/>
        <v>0</v>
      </c>
      <c r="I28" s="1249">
        <f t="shared" si="4"/>
        <v>1.0000000000000231E-2</v>
      </c>
      <c r="J28" s="1249">
        <f t="shared" si="4"/>
        <v>1.0000000000000231E-2</v>
      </c>
      <c r="K28" s="1249" t="e">
        <f t="shared" si="4"/>
        <v>#N/A</v>
      </c>
      <c r="L28" s="1249">
        <f t="shared" si="4"/>
        <v>-2.0000000000000018E-2</v>
      </c>
      <c r="M28" s="1249">
        <f t="shared" si="4"/>
        <v>9.0000000000012292E-4</v>
      </c>
      <c r="N28" s="1250"/>
      <c r="O28" s="1250"/>
      <c r="P28" s="1273">
        <f t="shared" si="4"/>
        <v>-4.3600000000000083E-2</v>
      </c>
      <c r="Q28" s="1252">
        <f t="shared" si="4"/>
        <v>7.8241776838234856E-3</v>
      </c>
    </row>
    <row r="29" spans="1:17">
      <c r="A29" s="1194"/>
      <c r="B29" s="1194"/>
      <c r="C29" s="1195" t="s">
        <v>434</v>
      </c>
      <c r="D29" s="1253">
        <f t="shared" ref="D29:P29" si="5">D26/$Q26*100</f>
        <v>174.07811988359134</v>
      </c>
      <c r="E29" s="1274"/>
      <c r="F29" s="1254">
        <f t="shared" si="5"/>
        <v>74.441301266009447</v>
      </c>
      <c r="G29" s="1254">
        <f t="shared" si="5"/>
        <v>86.657309678893043</v>
      </c>
      <c r="H29" s="1254">
        <f t="shared" si="5"/>
        <v>96.582816514360985</v>
      </c>
      <c r="I29" s="1254">
        <f t="shared" si="5"/>
        <v>100.78206940628971</v>
      </c>
      <c r="J29" s="1254">
        <f t="shared" si="5"/>
        <v>111.08932650466026</v>
      </c>
      <c r="K29" s="1254"/>
      <c r="L29" s="1254">
        <f t="shared" si="5"/>
        <v>95.05581546275053</v>
      </c>
      <c r="M29" s="1254">
        <f t="shared" si="5"/>
        <v>89.776209326807404</v>
      </c>
      <c r="N29" s="1254"/>
      <c r="O29" s="1254"/>
      <c r="P29" s="1255">
        <f t="shared" si="5"/>
        <v>91.505538017756237</v>
      </c>
      <c r="Q29" s="1256"/>
    </row>
    <row r="30" spans="1:17">
      <c r="A30" s="1196"/>
      <c r="B30" s="1196"/>
      <c r="C30" s="1197" t="s">
        <v>435</v>
      </c>
      <c r="D30" s="1257">
        <v>4.9965600431310691</v>
      </c>
      <c r="E30" s="1258"/>
      <c r="F30" s="1258" t="e">
        <v>#N/A</v>
      </c>
      <c r="G30" s="1258">
        <v>17.512738732099066</v>
      </c>
      <c r="H30" s="1258">
        <v>5.9597479664318298</v>
      </c>
      <c r="I30" s="1258">
        <v>41.484609142842629</v>
      </c>
      <c r="J30" s="1258">
        <v>7.0281314045371133</v>
      </c>
      <c r="K30" s="1258"/>
      <c r="L30" s="1258">
        <v>4.1135167613940631</v>
      </c>
      <c r="M30" s="1258">
        <v>14.979696085710293</v>
      </c>
      <c r="N30" s="1258"/>
      <c r="O30" s="1258"/>
      <c r="P30" s="1259">
        <v>3.9249998638539498</v>
      </c>
      <c r="Q30" s="1260"/>
    </row>
    <row r="31" spans="1:17" ht="15">
      <c r="A31" s="1177" t="s">
        <v>439</v>
      </c>
      <c r="B31" s="1177" t="s">
        <v>443</v>
      </c>
      <c r="C31" s="1188" t="s">
        <v>444</v>
      </c>
      <c r="D31" s="1261"/>
      <c r="E31" s="1262"/>
      <c r="F31" s="1262"/>
      <c r="G31" s="1262"/>
      <c r="H31" s="1262"/>
      <c r="I31" s="1262"/>
      <c r="J31" s="1262"/>
      <c r="K31" s="1262"/>
      <c r="L31" s="1262"/>
      <c r="M31" s="1262"/>
      <c r="N31" s="1262"/>
      <c r="O31" s="1262"/>
      <c r="P31" s="1262"/>
      <c r="Q31" s="1263"/>
    </row>
    <row r="32" spans="1:17">
      <c r="C32" s="1192" t="s">
        <v>442</v>
      </c>
      <c r="D32" s="1240">
        <v>4.1900000000000004</v>
      </c>
      <c r="E32" s="1241"/>
      <c r="F32" s="1241"/>
      <c r="G32" s="1241">
        <v>2</v>
      </c>
      <c r="H32" s="1275" t="e">
        <v>#N/A</v>
      </c>
      <c r="I32" s="1241">
        <v>2.12</v>
      </c>
      <c r="J32" s="1241">
        <v>2.85</v>
      </c>
      <c r="K32" s="1241"/>
      <c r="L32" s="1241">
        <v>1.74</v>
      </c>
      <c r="M32" s="1241"/>
      <c r="N32" s="1241"/>
      <c r="O32" s="1241"/>
      <c r="P32" s="1242">
        <v>2.3275000000000001</v>
      </c>
      <c r="Q32" s="1243">
        <v>2.3190260363660338</v>
      </c>
    </row>
    <row r="33" spans="1:17">
      <c r="C33" s="1193" t="s">
        <v>432</v>
      </c>
      <c r="D33" s="1244">
        <v>4.1900000000000004</v>
      </c>
      <c r="E33" s="1270"/>
      <c r="F33" s="1270"/>
      <c r="G33" s="1270">
        <v>1.96</v>
      </c>
      <c r="H33" s="1270" t="e">
        <v>#N/A</v>
      </c>
      <c r="I33" s="1270">
        <v>2.12</v>
      </c>
      <c r="J33" s="1270">
        <v>2.84</v>
      </c>
      <c r="K33" s="1270"/>
      <c r="L33" s="1270">
        <v>1.93</v>
      </c>
      <c r="M33" s="1270"/>
      <c r="N33" s="1270"/>
      <c r="O33" s="1270"/>
      <c r="P33" s="1271">
        <v>2.0885000000000002</v>
      </c>
      <c r="Q33" s="1272">
        <v>2.3052435650744343</v>
      </c>
    </row>
    <row r="34" spans="1:17">
      <c r="A34" s="1194"/>
      <c r="B34" s="1194"/>
      <c r="C34" s="1195" t="s">
        <v>433</v>
      </c>
      <c r="D34" s="1248">
        <f>D33-D32</f>
        <v>0</v>
      </c>
      <c r="E34" s="1250"/>
      <c r="F34" s="1250">
        <f t="shared" ref="F34:Q34" si="6">F32-F33</f>
        <v>0</v>
      </c>
      <c r="G34" s="1249">
        <f t="shared" si="6"/>
        <v>4.0000000000000036E-2</v>
      </c>
      <c r="H34" s="1249" t="e">
        <f t="shared" si="6"/>
        <v>#N/A</v>
      </c>
      <c r="I34" s="1249">
        <f t="shared" si="6"/>
        <v>0</v>
      </c>
      <c r="J34" s="1249">
        <f t="shared" si="6"/>
        <v>1.0000000000000231E-2</v>
      </c>
      <c r="K34" s="1249"/>
      <c r="L34" s="1249">
        <f t="shared" si="6"/>
        <v>-0.18999999999999995</v>
      </c>
      <c r="M34" s="1250">
        <f t="shared" si="6"/>
        <v>0</v>
      </c>
      <c r="N34" s="1250"/>
      <c r="O34" s="1250"/>
      <c r="P34" s="1273">
        <f t="shared" si="6"/>
        <v>0.23899999999999988</v>
      </c>
      <c r="Q34" s="1252">
        <f t="shared" si="6"/>
        <v>1.3782471291599485E-2</v>
      </c>
    </row>
    <row r="35" spans="1:17">
      <c r="A35" s="1194"/>
      <c r="B35" s="1194"/>
      <c r="C35" s="1195" t="s">
        <v>434</v>
      </c>
      <c r="D35" s="1253">
        <f t="shared" ref="D35:P35" si="7">D32/$Q32*100</f>
        <v>180.67929959793918</v>
      </c>
      <c r="E35" s="1274"/>
      <c r="F35" s="1274"/>
      <c r="G35" s="1254">
        <f t="shared" si="7"/>
        <v>86.243102433383854</v>
      </c>
      <c r="H35" s="1254" t="e">
        <f t="shared" si="7"/>
        <v>#N/A</v>
      </c>
      <c r="I35" s="1254">
        <f t="shared" si="7"/>
        <v>91.417688579386891</v>
      </c>
      <c r="J35" s="1254">
        <f t="shared" si="7"/>
        <v>122.89642096757198</v>
      </c>
      <c r="K35" s="1254"/>
      <c r="L35" s="1254">
        <f t="shared" si="7"/>
        <v>75.03149911704395</v>
      </c>
      <c r="M35" s="1254"/>
      <c r="N35" s="1254"/>
      <c r="O35" s="1254"/>
      <c r="P35" s="1255">
        <f t="shared" si="7"/>
        <v>100.36541045685046</v>
      </c>
      <c r="Q35" s="1256"/>
    </row>
    <row r="36" spans="1:17">
      <c r="A36" s="1196"/>
      <c r="B36" s="1196"/>
      <c r="C36" s="1197" t="s">
        <v>435</v>
      </c>
      <c r="D36" s="1257">
        <v>3.6082567709221225</v>
      </c>
      <c r="E36" s="1258"/>
      <c r="F36" s="1258"/>
      <c r="G36" s="1258">
        <v>28.270118715565051</v>
      </c>
      <c r="H36" s="1258">
        <v>9.4033028534535621</v>
      </c>
      <c r="I36" s="1258">
        <v>28.096742485518732</v>
      </c>
      <c r="J36" s="1258">
        <v>20.164598605010504</v>
      </c>
      <c r="K36" s="1258"/>
      <c r="L36" s="1258">
        <v>5.9822053601546612</v>
      </c>
      <c r="M36" s="1258"/>
      <c r="N36" s="1258"/>
      <c r="O36" s="1258"/>
      <c r="P36" s="1259">
        <v>4.4747752093753741</v>
      </c>
      <c r="Q36" s="1260"/>
    </row>
    <row r="37" spans="1:17" ht="15">
      <c r="A37" s="1177" t="s">
        <v>439</v>
      </c>
      <c r="B37" s="1177" t="s">
        <v>445</v>
      </c>
      <c r="C37" s="1188" t="s">
        <v>446</v>
      </c>
      <c r="D37" s="1261"/>
      <c r="E37" s="1262"/>
      <c r="F37" s="1262"/>
      <c r="G37" s="1262"/>
      <c r="H37" s="1262"/>
      <c r="I37" s="1262"/>
      <c r="J37" s="1262"/>
      <c r="K37" s="1262"/>
      <c r="L37" s="1262"/>
      <c r="M37" s="1262"/>
      <c r="N37" s="1262"/>
      <c r="O37" s="1262"/>
      <c r="P37" s="1262"/>
      <c r="Q37" s="1263"/>
    </row>
    <row r="38" spans="1:17">
      <c r="C38" s="1192" t="s">
        <v>442</v>
      </c>
      <c r="D38" s="1240">
        <v>2.73</v>
      </c>
      <c r="E38" s="1241"/>
      <c r="F38" s="1241"/>
      <c r="G38" s="1241">
        <v>2.14</v>
      </c>
      <c r="H38" s="1276" t="e">
        <v>#N/A</v>
      </c>
      <c r="I38" s="1241">
        <v>2.58</v>
      </c>
      <c r="J38" s="1241">
        <v>2.82</v>
      </c>
      <c r="K38" s="1241"/>
      <c r="L38" s="1241">
        <v>1.6500000000000001</v>
      </c>
      <c r="M38" s="1241"/>
      <c r="N38" s="1241"/>
      <c r="O38" s="1241"/>
      <c r="P38" s="1242">
        <v>2.2858000000000001</v>
      </c>
      <c r="Q38" s="1243">
        <v>2.4985573418911371</v>
      </c>
    </row>
    <row r="39" spans="1:17">
      <c r="C39" s="1193" t="s">
        <v>432</v>
      </c>
      <c r="D39" s="1244">
        <v>2.73</v>
      </c>
      <c r="E39" s="1277"/>
      <c r="F39" s="1277"/>
      <c r="G39" s="1277">
        <v>2.08</v>
      </c>
      <c r="H39" s="1245" t="e">
        <v>#N/A</v>
      </c>
      <c r="I39" s="1245">
        <v>2.58</v>
      </c>
      <c r="J39" s="1245">
        <v>2.82</v>
      </c>
      <c r="K39" s="1245"/>
      <c r="L39" s="1245">
        <v>1.76</v>
      </c>
      <c r="M39" s="1245"/>
      <c r="N39" s="1245"/>
      <c r="O39" s="1245"/>
      <c r="P39" s="1246">
        <v>2.1201000000000003</v>
      </c>
      <c r="Q39" s="1247">
        <v>2.4862022481750121</v>
      </c>
    </row>
    <row r="40" spans="1:17">
      <c r="A40" s="1194"/>
      <c r="B40" s="1194"/>
      <c r="C40" s="1195" t="s">
        <v>433</v>
      </c>
      <c r="D40" s="1248">
        <f>D39-D38</f>
        <v>0</v>
      </c>
      <c r="E40" s="1250"/>
      <c r="F40" s="1250"/>
      <c r="G40" s="1249">
        <f t="shared" ref="G40:Q40" si="8">G38-G39</f>
        <v>6.0000000000000053E-2</v>
      </c>
      <c r="H40" s="1249" t="e">
        <f t="shared" si="8"/>
        <v>#N/A</v>
      </c>
      <c r="I40" s="1249">
        <f t="shared" si="8"/>
        <v>0</v>
      </c>
      <c r="J40" s="1249">
        <f t="shared" si="8"/>
        <v>0</v>
      </c>
      <c r="K40" s="1249"/>
      <c r="L40" s="1249">
        <f t="shared" si="8"/>
        <v>-0.10999999999999988</v>
      </c>
      <c r="M40" s="1250"/>
      <c r="N40" s="1250"/>
      <c r="O40" s="1250"/>
      <c r="P40" s="1273">
        <f t="shared" si="8"/>
        <v>0.16569999999999974</v>
      </c>
      <c r="Q40" s="1252">
        <f t="shared" si="8"/>
        <v>1.2355093716124976E-2</v>
      </c>
    </row>
    <row r="41" spans="1:17">
      <c r="A41" s="1194"/>
      <c r="B41" s="1194"/>
      <c r="C41" s="1195" t="s">
        <v>434</v>
      </c>
      <c r="D41" s="1253">
        <f t="shared" ref="D41:P41" si="9">D38/$Q38*100</f>
        <v>109.26305169100846</v>
      </c>
      <c r="E41" s="1274"/>
      <c r="F41" s="1274"/>
      <c r="G41" s="1254">
        <f t="shared" si="9"/>
        <v>85.649425135076228</v>
      </c>
      <c r="H41" s="1254" t="e">
        <f t="shared" si="9"/>
        <v>#N/A</v>
      </c>
      <c r="I41" s="1254">
        <f t="shared" si="9"/>
        <v>103.25958731238163</v>
      </c>
      <c r="J41" s="1254">
        <f t="shared" si="9"/>
        <v>112.86513031818455</v>
      </c>
      <c r="K41" s="1254"/>
      <c r="L41" s="1254">
        <f t="shared" si="9"/>
        <v>66.03810816489522</v>
      </c>
      <c r="M41" s="1254"/>
      <c r="N41" s="1254"/>
      <c r="O41" s="1254"/>
      <c r="P41" s="1255">
        <f t="shared" si="9"/>
        <v>91.484792511101503</v>
      </c>
      <c r="Q41" s="1256"/>
    </row>
    <row r="42" spans="1:17" ht="13.5" thickBot="1">
      <c r="A42" s="1196"/>
      <c r="B42" s="1196"/>
      <c r="C42" s="1198" t="s">
        <v>435</v>
      </c>
      <c r="D42" s="1264">
        <v>6.2342465753424658</v>
      </c>
      <c r="E42" s="1265"/>
      <c r="F42" s="1265" t="e">
        <v>#N/A</v>
      </c>
      <c r="G42" s="1265">
        <v>16.472089041095895</v>
      </c>
      <c r="H42" s="1265">
        <v>10.236301369863014</v>
      </c>
      <c r="I42" s="1265">
        <v>41.217979452054806</v>
      </c>
      <c r="J42" s="1265">
        <v>17.672260273972604</v>
      </c>
      <c r="K42" s="1265" t="e">
        <v>#N/A</v>
      </c>
      <c r="L42" s="1265">
        <v>4.4777397260273979</v>
      </c>
      <c r="M42" s="1265" t="e">
        <v>#N/A</v>
      </c>
      <c r="N42" s="1265" t="e">
        <v>#N/A</v>
      </c>
      <c r="O42" s="1265" t="e">
        <v>#N/A</v>
      </c>
      <c r="P42" s="1266">
        <v>3.6893835616438366</v>
      </c>
      <c r="Q42" s="1267"/>
    </row>
    <row r="43" spans="1:17" ht="13.5" thickBot="1">
      <c r="C43" s="1268"/>
      <c r="D43" s="1268"/>
      <c r="E43" s="1268"/>
      <c r="F43" s="1268"/>
      <c r="G43" s="1268"/>
      <c r="H43" s="1268"/>
      <c r="I43" s="1268"/>
      <c r="J43" s="1268"/>
      <c r="K43" s="1268"/>
      <c r="L43" s="1268"/>
      <c r="M43" s="1268"/>
      <c r="N43" s="1268"/>
      <c r="O43" s="1268"/>
      <c r="P43" s="1268"/>
      <c r="Q43" s="1268"/>
    </row>
    <row r="44" spans="1:17" ht="19.5" thickBot="1">
      <c r="A44" s="1179" t="s">
        <v>447</v>
      </c>
      <c r="B44" s="1179" t="s">
        <v>448</v>
      </c>
      <c r="C44" s="1180" t="s">
        <v>449</v>
      </c>
      <c r="D44" s="1181"/>
      <c r="E44" s="1181"/>
      <c r="F44" s="1181"/>
      <c r="G44" s="1181"/>
      <c r="H44" s="1181"/>
      <c r="I44" s="1181"/>
      <c r="J44" s="1181"/>
      <c r="K44" s="1181"/>
      <c r="L44" s="1181"/>
      <c r="M44" s="1181"/>
      <c r="N44" s="1181"/>
      <c r="O44" s="1181"/>
      <c r="P44" s="1181"/>
      <c r="Q44" s="1182"/>
    </row>
    <row r="45" spans="1:17" ht="13.5" thickBot="1">
      <c r="A45" s="1179"/>
      <c r="B45" s="1179"/>
      <c r="C45" s="1183"/>
      <c r="D45" s="1184" t="s">
        <v>366</v>
      </c>
      <c r="E45" s="1185" t="s">
        <v>369</v>
      </c>
      <c r="F45" s="1185" t="s">
        <v>370</v>
      </c>
      <c r="G45" s="1185" t="s">
        <v>373</v>
      </c>
      <c r="H45" s="1185" t="s">
        <v>375</v>
      </c>
      <c r="I45" s="1185" t="s">
        <v>376</v>
      </c>
      <c r="J45" s="1185" t="s">
        <v>378</v>
      </c>
      <c r="K45" s="1185" t="s">
        <v>385</v>
      </c>
      <c r="L45" s="1185" t="s">
        <v>386</v>
      </c>
      <c r="M45" s="1185" t="s">
        <v>387</v>
      </c>
      <c r="N45" s="1185" t="s">
        <v>388</v>
      </c>
      <c r="O45" s="1185" t="s">
        <v>389</v>
      </c>
      <c r="P45" s="1185" t="s">
        <v>393</v>
      </c>
      <c r="Q45" s="1278" t="s">
        <v>427</v>
      </c>
    </row>
    <row r="46" spans="1:17">
      <c r="C46" s="1200" t="s">
        <v>450</v>
      </c>
      <c r="D46" s="1279">
        <v>555.65</v>
      </c>
      <c r="E46" s="1280"/>
      <c r="F46" s="1281">
        <v>428</v>
      </c>
      <c r="G46" s="1281"/>
      <c r="H46" s="1281" t="e">
        <v>#N/A</v>
      </c>
      <c r="I46" s="1281">
        <v>549</v>
      </c>
      <c r="J46" s="1281">
        <v>460.5</v>
      </c>
      <c r="K46" s="1280">
        <v>412.95</v>
      </c>
      <c r="L46" s="1280"/>
      <c r="M46" s="1280"/>
      <c r="N46" s="1280"/>
      <c r="O46" s="1280"/>
      <c r="P46" s="1280"/>
      <c r="Q46" s="1243">
        <v>475.08114131051576</v>
      </c>
    </row>
    <row r="47" spans="1:17">
      <c r="C47" s="1193" t="s">
        <v>432</v>
      </c>
      <c r="D47" s="1282">
        <v>555.65</v>
      </c>
      <c r="E47" s="1270"/>
      <c r="F47" s="1270">
        <v>414</v>
      </c>
      <c r="G47" s="1270" t="e">
        <v>#N/A</v>
      </c>
      <c r="H47" s="1270" t="e">
        <v>#N/A</v>
      </c>
      <c r="I47" s="1270">
        <v>552</v>
      </c>
      <c r="J47" s="1270">
        <v>453</v>
      </c>
      <c r="K47" s="1270">
        <v>407.95</v>
      </c>
      <c r="L47" s="1270"/>
      <c r="M47" s="1270"/>
      <c r="N47" s="1270"/>
      <c r="O47" s="1270"/>
      <c r="P47" s="1270"/>
      <c r="Q47" s="1283">
        <v>471.83170282061502</v>
      </c>
    </row>
    <row r="48" spans="1:17">
      <c r="A48" s="1194"/>
      <c r="B48" s="1194"/>
      <c r="C48" s="1195" t="s">
        <v>433</v>
      </c>
      <c r="D48" s="1248">
        <f>D46-D47</f>
        <v>0</v>
      </c>
      <c r="E48" s="1250">
        <f>E46-E47</f>
        <v>0</v>
      </c>
      <c r="F48" s="1249">
        <f t="shared" ref="F48:Q48" si="10">F46-F47</f>
        <v>14</v>
      </c>
      <c r="G48" s="1249" t="e">
        <f t="shared" si="10"/>
        <v>#N/A</v>
      </c>
      <c r="H48" s="1249" t="e">
        <f t="shared" si="10"/>
        <v>#N/A</v>
      </c>
      <c r="I48" s="1249">
        <f t="shared" si="10"/>
        <v>-3</v>
      </c>
      <c r="J48" s="1249">
        <f t="shared" si="10"/>
        <v>7.5</v>
      </c>
      <c r="K48" s="1249">
        <f t="shared" si="10"/>
        <v>5</v>
      </c>
      <c r="L48" s="1250">
        <f t="shared" si="10"/>
        <v>0</v>
      </c>
      <c r="M48" s="1250">
        <f t="shared" si="10"/>
        <v>0</v>
      </c>
      <c r="N48" s="1250">
        <f t="shared" si="10"/>
        <v>0</v>
      </c>
      <c r="O48" s="1250">
        <f t="shared" si="10"/>
        <v>0</v>
      </c>
      <c r="P48" s="1250">
        <f t="shared" si="10"/>
        <v>0</v>
      </c>
      <c r="Q48" s="1284">
        <f t="shared" si="10"/>
        <v>3.24943848990074</v>
      </c>
    </row>
    <row r="49" spans="1:17">
      <c r="A49" s="1194"/>
      <c r="B49" s="1194"/>
      <c r="C49" s="1195" t="s">
        <v>434</v>
      </c>
      <c r="D49" s="1253">
        <f t="shared" ref="D49" si="11">D46/$Q46*100</f>
        <v>116.95896799170649</v>
      </c>
      <c r="E49" s="1254"/>
      <c r="F49" s="1254">
        <f t="shared" ref="F49:K49" si="12">F46/$Q46*100</f>
        <v>90.089873662288085</v>
      </c>
      <c r="G49" s="1254"/>
      <c r="H49" s="1254" t="e">
        <f t="shared" si="12"/>
        <v>#N/A</v>
      </c>
      <c r="I49" s="1254">
        <f t="shared" si="12"/>
        <v>115.55920710419664</v>
      </c>
      <c r="J49" s="1254">
        <f t="shared" si="12"/>
        <v>96.930810330569315</v>
      </c>
      <c r="K49" s="1254">
        <f t="shared" si="12"/>
        <v>86.921993758976328</v>
      </c>
      <c r="L49" s="1254"/>
      <c r="M49" s="1254"/>
      <c r="N49" s="1254"/>
      <c r="O49" s="1254"/>
      <c r="P49" s="1254"/>
      <c r="Q49" s="1285"/>
    </row>
    <row r="50" spans="1:17" ht="13.5" thickBot="1">
      <c r="A50" s="1196"/>
      <c r="B50" s="1196"/>
      <c r="C50" s="1198" t="s">
        <v>435</v>
      </c>
      <c r="D50" s="1264">
        <v>8.1475975808755514</v>
      </c>
      <c r="E50" s="1265"/>
      <c r="F50" s="1265">
        <v>7.8442386004328863</v>
      </c>
      <c r="G50" s="1265"/>
      <c r="H50" s="1265">
        <v>2.7495993143554407</v>
      </c>
      <c r="I50" s="1265">
        <v>30.123813074699424</v>
      </c>
      <c r="J50" s="1265">
        <v>15.122917282019745</v>
      </c>
      <c r="K50" s="1265">
        <v>36.011834147616952</v>
      </c>
      <c r="L50" s="1265"/>
      <c r="M50" s="1265"/>
      <c r="N50" s="1265"/>
      <c r="O50" s="1265"/>
      <c r="P50" s="1265"/>
      <c r="Q50" s="1286"/>
    </row>
    <row r="51" spans="1:17">
      <c r="C51" s="1201"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T6" sqref="T6"/>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498" t="s">
        <v>499</v>
      </c>
      <c r="B5" s="1498"/>
      <c r="C5" s="1498"/>
      <c r="D5" s="1498"/>
      <c r="E5" s="1498"/>
      <c r="F5" s="1498"/>
      <c r="H5" s="631" t="s">
        <v>305</v>
      </c>
    </row>
    <row r="6" spans="1:20" ht="15.75" customHeight="1" thickBot="1">
      <c r="A6" s="1499" t="s">
        <v>144</v>
      </c>
      <c r="B6" s="1501" t="s">
        <v>501</v>
      </c>
      <c r="C6" s="1502"/>
      <c r="D6" s="1503"/>
      <c r="E6" s="1504" t="s">
        <v>503</v>
      </c>
      <c r="F6" s="1506" t="s">
        <v>504</v>
      </c>
    </row>
    <row r="7" spans="1:20" ht="21" customHeight="1" thickBot="1">
      <c r="A7" s="1500"/>
      <c r="B7" s="1082" t="s">
        <v>286</v>
      </c>
      <c r="C7" s="1082" t="s">
        <v>294</v>
      </c>
      <c r="D7" s="1082" t="s">
        <v>295</v>
      </c>
      <c r="E7" s="1505"/>
      <c r="F7" s="1507"/>
    </row>
    <row r="8" spans="1:20" ht="17.25" customHeight="1" thickBot="1">
      <c r="A8" s="826" t="s">
        <v>145</v>
      </c>
      <c r="B8" s="1216">
        <v>4296.4920000000002</v>
      </c>
      <c r="C8" s="714">
        <v>1139.5909999999999</v>
      </c>
      <c r="D8" s="856">
        <f t="shared" ref="D8:D13" si="0">(C8/B8)*100</f>
        <v>26.523754728275996</v>
      </c>
      <c r="E8" s="714">
        <v>4350.2749999999996</v>
      </c>
      <c r="F8" s="856">
        <f t="shared" ref="F8:F13" si="1">((B8-E8)/E8)*100</f>
        <v>-1.2363126469016201</v>
      </c>
      <c r="H8" s="659" t="s">
        <v>146</v>
      </c>
    </row>
    <row r="9" spans="1:20" ht="18" customHeight="1" thickBot="1">
      <c r="A9" s="827" t="s">
        <v>147</v>
      </c>
      <c r="B9" s="1216">
        <v>12222</v>
      </c>
      <c r="C9" s="715">
        <v>2584</v>
      </c>
      <c r="D9" s="857">
        <f t="shared" si="0"/>
        <v>21.142202585501554</v>
      </c>
      <c r="E9" s="715">
        <v>12077</v>
      </c>
      <c r="F9" s="857">
        <f t="shared" si="1"/>
        <v>1.2006292953548068</v>
      </c>
      <c r="H9" s="630">
        <f>B9-E9</f>
        <v>145</v>
      </c>
      <c r="O9" s="106"/>
      <c r="P9" s="106"/>
      <c r="Q9" s="106"/>
      <c r="R9" s="106"/>
      <c r="S9" s="106"/>
      <c r="T9" s="106"/>
    </row>
    <row r="10" spans="1:20" ht="15" customHeight="1" thickBot="1">
      <c r="A10" s="828" t="s">
        <v>280</v>
      </c>
      <c r="B10" s="1216">
        <v>2456</v>
      </c>
      <c r="C10" s="1045">
        <v>0</v>
      </c>
      <c r="D10" s="857">
        <f t="shared" si="0"/>
        <v>0</v>
      </c>
      <c r="E10" s="717">
        <v>3178</v>
      </c>
      <c r="F10" s="857">
        <f t="shared" si="1"/>
        <v>-22.718691000629327</v>
      </c>
      <c r="O10" s="106"/>
      <c r="P10" s="106"/>
      <c r="Q10" s="106"/>
      <c r="R10" s="106"/>
      <c r="S10" s="106"/>
      <c r="T10" s="106"/>
    </row>
    <row r="11" spans="1:20" ht="17.25" customHeight="1" thickBot="1">
      <c r="A11" s="827" t="s">
        <v>148</v>
      </c>
      <c r="B11" s="1216">
        <v>83110.755000000005</v>
      </c>
      <c r="C11" s="718">
        <v>7527.634</v>
      </c>
      <c r="D11" s="858">
        <f t="shared" si="0"/>
        <v>9.0573524449392853</v>
      </c>
      <c r="E11" s="718">
        <v>86975.591</v>
      </c>
      <c r="F11" s="858">
        <f t="shared" si="1"/>
        <v>-4.4435869369372796</v>
      </c>
      <c r="J11" s="823"/>
      <c r="K11"/>
      <c r="L11"/>
      <c r="M11"/>
      <c r="N11"/>
      <c r="O11" s="106"/>
      <c r="P11" s="106"/>
      <c r="Q11" s="106"/>
      <c r="R11" s="106"/>
      <c r="S11" s="106"/>
      <c r="T11" s="106"/>
    </row>
    <row r="12" spans="1:20" ht="15" customHeight="1" thickBot="1">
      <c r="A12" s="826" t="s">
        <v>149</v>
      </c>
      <c r="B12" s="1216">
        <v>31631.141</v>
      </c>
      <c r="C12" s="714">
        <v>8547.1059999999998</v>
      </c>
      <c r="D12" s="857">
        <f t="shared" si="0"/>
        <v>27.021175113474406</v>
      </c>
      <c r="E12" s="714">
        <v>33491.192999999999</v>
      </c>
      <c r="F12" s="857">
        <f t="shared" si="1"/>
        <v>-5.5538541132291099</v>
      </c>
      <c r="K12"/>
      <c r="L12"/>
      <c r="M12"/>
      <c r="N12"/>
      <c r="O12" s="106"/>
      <c r="P12" s="106"/>
      <c r="Q12" s="106"/>
      <c r="R12" s="106"/>
      <c r="S12" s="106"/>
      <c r="T12" s="106"/>
    </row>
    <row r="13" spans="1:20" ht="15" customHeight="1" thickBot="1">
      <c r="A13" s="826" t="s">
        <v>150</v>
      </c>
      <c r="B13" s="1216">
        <f>B11+B12</f>
        <v>114741.89600000001</v>
      </c>
      <c r="C13" s="714">
        <f>C11+C12</f>
        <v>16074.74</v>
      </c>
      <c r="D13" s="859">
        <f t="shared" si="0"/>
        <v>14.009477410064758</v>
      </c>
      <c r="E13" s="714">
        <f>E11+E12</f>
        <v>120466.784</v>
      </c>
      <c r="F13" s="859">
        <f t="shared" si="1"/>
        <v>-4.752254364157336</v>
      </c>
      <c r="K13"/>
      <c r="L13"/>
      <c r="M13"/>
      <c r="N13"/>
      <c r="O13" s="106"/>
      <c r="P13" s="106"/>
      <c r="Q13" s="106"/>
      <c r="R13" s="106"/>
      <c r="S13" s="106"/>
      <c r="T13" s="106"/>
    </row>
    <row r="14" spans="1:20">
      <c r="E14" s="1036"/>
      <c r="K14"/>
      <c r="L14"/>
      <c r="M14"/>
      <c r="N14"/>
      <c r="O14" s="106"/>
      <c r="P14" s="106"/>
      <c r="Q14" s="106"/>
      <c r="R14" s="106"/>
      <c r="S14" s="106"/>
      <c r="T14" s="106"/>
    </row>
    <row r="15" spans="1:20">
      <c r="K15"/>
      <c r="L15"/>
      <c r="M15"/>
      <c r="N15"/>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498" t="s">
        <v>502</v>
      </c>
      <c r="B18" s="1498"/>
      <c r="C18" s="1498"/>
      <c r="D18" s="1498"/>
      <c r="E18" s="1498"/>
      <c r="F18" s="1498"/>
      <c r="L18" s="106"/>
      <c r="M18" s="106"/>
      <c r="O18" s="106"/>
      <c r="P18" s="106"/>
      <c r="Q18" s="106"/>
      <c r="R18" s="106"/>
      <c r="S18" s="106"/>
      <c r="T18" s="106"/>
    </row>
    <row r="19" spans="1:20" ht="16.5" customHeight="1" thickBot="1">
      <c r="A19" s="1509" t="s">
        <v>151</v>
      </c>
      <c r="B19" s="1501" t="s">
        <v>501</v>
      </c>
      <c r="C19" s="1502"/>
      <c r="D19" s="1503"/>
      <c r="E19" s="1504" t="s">
        <v>503</v>
      </c>
      <c r="F19" s="1506" t="s">
        <v>504</v>
      </c>
      <c r="O19" s="106"/>
      <c r="P19" s="106"/>
      <c r="Q19" s="106"/>
      <c r="R19" s="106"/>
      <c r="S19" s="106"/>
      <c r="T19" s="106"/>
    </row>
    <row r="20" spans="1:20" ht="21" customHeight="1" thickBot="1">
      <c r="A20" s="1510"/>
      <c r="B20" s="825" t="s">
        <v>286</v>
      </c>
      <c r="C20" s="825" t="s">
        <v>410</v>
      </c>
      <c r="D20" s="825" t="s">
        <v>411</v>
      </c>
      <c r="E20" s="1505"/>
      <c r="F20" s="1507"/>
      <c r="L20" s="106"/>
      <c r="M20" s="106"/>
      <c r="O20" s="106"/>
      <c r="P20" s="106"/>
      <c r="Q20" s="106"/>
      <c r="R20" s="106"/>
      <c r="S20" s="106"/>
      <c r="T20" s="106"/>
    </row>
    <row r="21" spans="1:20" ht="15.75" thickBot="1">
      <c r="A21" s="555" t="s">
        <v>145</v>
      </c>
      <c r="B21" s="1216">
        <v>10804.789000000001</v>
      </c>
      <c r="C21" s="719">
        <v>0</v>
      </c>
      <c r="D21" s="856">
        <f t="shared" ref="D21:D26" si="2">(C21/B21)*100</f>
        <v>0</v>
      </c>
      <c r="E21" s="714">
        <v>29945.039000000001</v>
      </c>
      <c r="F21" s="856">
        <f t="shared" ref="F21:F26" si="3">((B21-E21)/E21)*100</f>
        <v>-63.917933117402178</v>
      </c>
      <c r="H21" s="659" t="s">
        <v>152</v>
      </c>
      <c r="L21" s="106"/>
      <c r="M21" s="106"/>
      <c r="O21" s="106"/>
      <c r="P21" s="106"/>
      <c r="Q21" s="106"/>
      <c r="R21" s="106"/>
      <c r="S21" s="106"/>
      <c r="T21" s="106"/>
    </row>
    <row r="22" spans="1:20" ht="15.75" thickBot="1">
      <c r="A22" s="555" t="s">
        <v>147</v>
      </c>
      <c r="B22" s="1216">
        <v>49303</v>
      </c>
      <c r="C22" s="719">
        <v>0</v>
      </c>
      <c r="D22" s="857">
        <f t="shared" si="2"/>
        <v>0</v>
      </c>
      <c r="E22" s="714">
        <v>120960</v>
      </c>
      <c r="F22" s="857">
        <f t="shared" si="3"/>
        <v>-59.240244708994702</v>
      </c>
      <c r="H22" s="630">
        <f>B22-E22</f>
        <v>-71657</v>
      </c>
      <c r="O22" s="106"/>
      <c r="P22" s="106"/>
      <c r="Q22" s="106"/>
      <c r="R22" s="106"/>
      <c r="S22" s="106"/>
      <c r="T22" s="106"/>
    </row>
    <row r="23" spans="1:20" ht="15.75" thickBot="1">
      <c r="A23" s="556" t="s">
        <v>280</v>
      </c>
      <c r="B23" s="1216">
        <v>15434</v>
      </c>
      <c r="C23" s="720">
        <v>0</v>
      </c>
      <c r="D23" s="857">
        <f t="shared" si="2"/>
        <v>0</v>
      </c>
      <c r="E23" s="717">
        <v>32776</v>
      </c>
      <c r="F23" s="857">
        <f t="shared" si="3"/>
        <v>-52.910666341225287</v>
      </c>
      <c r="O23" s="106"/>
      <c r="P23" s="106"/>
      <c r="Q23" s="106"/>
      <c r="R23" s="106"/>
      <c r="S23" s="106"/>
      <c r="T23" s="106"/>
    </row>
    <row r="24" spans="1:20" ht="15.75" thickBot="1">
      <c r="A24" s="555" t="s">
        <v>148</v>
      </c>
      <c r="B24" s="1216">
        <v>4874.2889999999998</v>
      </c>
      <c r="C24" s="721">
        <v>197.83799999999999</v>
      </c>
      <c r="D24" s="858">
        <f t="shared" si="2"/>
        <v>4.0588073460560095</v>
      </c>
      <c r="E24" s="714">
        <v>15975.705</v>
      </c>
      <c r="F24" s="858">
        <f t="shared" si="3"/>
        <v>-69.489365258059038</v>
      </c>
      <c r="O24" s="106"/>
      <c r="P24" s="106"/>
      <c r="Q24" s="106"/>
      <c r="R24" s="106"/>
      <c r="S24" s="106"/>
      <c r="T24" s="106"/>
    </row>
    <row r="25" spans="1:20" ht="15.75" thickBot="1">
      <c r="A25" s="555" t="s">
        <v>149</v>
      </c>
      <c r="B25" s="1216">
        <v>2245.8440000000001</v>
      </c>
      <c r="C25" s="721">
        <v>39.082000000000001</v>
      </c>
      <c r="D25" s="857">
        <f t="shared" si="2"/>
        <v>1.7401921059521499</v>
      </c>
      <c r="E25" s="714">
        <v>5661.9340000000002</v>
      </c>
      <c r="F25" s="857">
        <f t="shared" si="3"/>
        <v>-60.334330990082186</v>
      </c>
      <c r="O25" s="106"/>
      <c r="P25" s="106"/>
      <c r="Q25" s="106"/>
      <c r="R25" s="106"/>
      <c r="S25" s="106"/>
      <c r="T25" s="106"/>
    </row>
    <row r="26" spans="1:20" ht="15.75" thickBot="1">
      <c r="A26" s="555" t="s">
        <v>150</v>
      </c>
      <c r="B26" s="1216">
        <f>B24+B25</f>
        <v>7120.1329999999998</v>
      </c>
      <c r="C26" s="722">
        <f>C24+C25</f>
        <v>236.92</v>
      </c>
      <c r="D26" s="859">
        <f t="shared" si="2"/>
        <v>3.3274659335717467</v>
      </c>
      <c r="E26" s="714">
        <f>E24+E25</f>
        <v>21637.638999999999</v>
      </c>
      <c r="F26" s="859">
        <f t="shared" si="3"/>
        <v>-67.093761939553573</v>
      </c>
      <c r="O26" s="106"/>
      <c r="P26" s="106"/>
      <c r="Q26" s="106"/>
      <c r="R26" s="106"/>
      <c r="S26" s="106"/>
      <c r="T26" s="106"/>
    </row>
    <row r="27" spans="1:20" ht="16.5" customHeight="1">
      <c r="A27" s="1511"/>
      <c r="B27" s="1511"/>
      <c r="C27" s="1511"/>
      <c r="D27" s="1511"/>
      <c r="E27" s="1511"/>
      <c r="F27" s="1511"/>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7"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508"/>
      <c r="D32" s="1508"/>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508"/>
      <c r="C43" s="1508"/>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V13" sqref="V13"/>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512" t="s">
        <v>497</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498</v>
      </c>
      <c r="B3" s="1513"/>
      <c r="C3" s="1513"/>
      <c r="D3" s="1513"/>
      <c r="E3" s="1513"/>
      <c r="F3" s="1513"/>
      <c r="P3" s="575"/>
    </row>
    <row r="4" spans="1:24" ht="4.5" customHeight="1">
      <c r="A4" s="576"/>
      <c r="B4" s="576"/>
      <c r="C4" s="574"/>
      <c r="D4" s="574"/>
    </row>
    <row r="5" spans="1:24" ht="15.75" thickBot="1">
      <c r="A5" s="577" t="s">
        <v>153</v>
      </c>
      <c r="B5" s="1514" t="s">
        <v>154</v>
      </c>
      <c r="C5" s="1514"/>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3777.3229999999999</v>
      </c>
      <c r="C7" s="591">
        <v>4978</v>
      </c>
      <c r="D7" s="632">
        <v>2.670680947731388</v>
      </c>
      <c r="F7" s="723" t="s">
        <v>168</v>
      </c>
      <c r="G7" s="589">
        <v>203.91900000000001</v>
      </c>
      <c r="H7" s="589">
        <v>1166</v>
      </c>
      <c r="I7" s="844">
        <v>2.365814325823143</v>
      </c>
      <c r="K7" s="723" t="s">
        <v>166</v>
      </c>
      <c r="L7" s="589">
        <v>80773.016000000003</v>
      </c>
      <c r="M7" s="589">
        <v>21041.222000000002</v>
      </c>
      <c r="N7" s="712">
        <v>3.8387987161582156</v>
      </c>
      <c r="P7" s="723" t="s">
        <v>167</v>
      </c>
      <c r="Q7" s="589">
        <v>18786.273000000001</v>
      </c>
      <c r="R7" s="589">
        <v>5081.4570000000003</v>
      </c>
      <c r="S7" s="712">
        <v>3.6970248887277801</v>
      </c>
    </row>
    <row r="8" spans="1:24" ht="16.5" thickBot="1">
      <c r="A8" s="590" t="s">
        <v>176</v>
      </c>
      <c r="B8" s="591">
        <v>2385.0819999999999</v>
      </c>
      <c r="C8" s="591">
        <v>1717</v>
      </c>
      <c r="D8" s="632">
        <v>2.3264780187087268</v>
      </c>
      <c r="F8" s="590" t="s">
        <v>166</v>
      </c>
      <c r="G8" s="591">
        <v>334.226</v>
      </c>
      <c r="H8" s="591">
        <v>1290</v>
      </c>
      <c r="I8" s="829">
        <v>3.410852238516568</v>
      </c>
      <c r="K8" s="590" t="s">
        <v>169</v>
      </c>
      <c r="L8" s="591">
        <v>68897.417000000001</v>
      </c>
      <c r="M8" s="591">
        <v>17857.050999999999</v>
      </c>
      <c r="N8" s="632">
        <v>3.8582751989676236</v>
      </c>
      <c r="P8" s="590" t="s">
        <v>169</v>
      </c>
      <c r="Q8" s="591">
        <v>10944.183999999999</v>
      </c>
      <c r="R8" s="591">
        <v>3381.8270000000002</v>
      </c>
      <c r="S8" s="632">
        <v>3.2361750024469016</v>
      </c>
    </row>
    <row r="9" spans="1:24" ht="16.5" thickBot="1">
      <c r="A9" s="590" t="s">
        <v>417</v>
      </c>
      <c r="B9" s="591">
        <v>2031.1279999999999</v>
      </c>
      <c r="C9" s="591">
        <v>902</v>
      </c>
      <c r="D9" s="632">
        <v>4.9549133737637892</v>
      </c>
      <c r="F9" s="912" t="s">
        <v>296</v>
      </c>
      <c r="G9" s="594">
        <v>538.14499999999998</v>
      </c>
      <c r="H9" s="594">
        <v>2456</v>
      </c>
      <c r="I9" s="913">
        <v>2.9217951711069969</v>
      </c>
      <c r="K9" s="590" t="s">
        <v>418</v>
      </c>
      <c r="L9" s="591">
        <v>25392.02</v>
      </c>
      <c r="M9" s="591">
        <v>10087.011</v>
      </c>
      <c r="N9" s="632">
        <v>2.5172987320029687</v>
      </c>
      <c r="P9" s="590" t="s">
        <v>170</v>
      </c>
      <c r="Q9" s="591">
        <v>8848.232</v>
      </c>
      <c r="R9" s="591">
        <v>2035.6980000000001</v>
      </c>
      <c r="S9" s="632">
        <v>4.3465347021021783</v>
      </c>
    </row>
    <row r="10" spans="1:24" ht="15.75">
      <c r="A10" s="590" t="s">
        <v>348</v>
      </c>
      <c r="B10" s="591">
        <v>1713.62</v>
      </c>
      <c r="C10" s="591">
        <v>902</v>
      </c>
      <c r="D10" s="632">
        <v>3.4430228165912538</v>
      </c>
      <c r="H10" s="1068"/>
      <c r="K10" s="590" t="s">
        <v>175</v>
      </c>
      <c r="L10" s="591">
        <v>21593.621999999999</v>
      </c>
      <c r="M10" s="591">
        <v>4157.4639999999999</v>
      </c>
      <c r="N10" s="632">
        <v>5.1939408254647548</v>
      </c>
      <c r="P10" s="590" t="s">
        <v>173</v>
      </c>
      <c r="Q10" s="591">
        <v>8564.2080000000005</v>
      </c>
      <c r="R10" s="591">
        <v>1488.8820000000001</v>
      </c>
      <c r="S10" s="632">
        <v>5.7521066142246333</v>
      </c>
    </row>
    <row r="11" spans="1:24" ht="15.75">
      <c r="A11" s="590" t="s">
        <v>174</v>
      </c>
      <c r="B11" s="591">
        <v>681.98699999999997</v>
      </c>
      <c r="C11" s="591">
        <v>834</v>
      </c>
      <c r="D11" s="632">
        <v>2.8292698104519034</v>
      </c>
      <c r="K11" s="590" t="s">
        <v>168</v>
      </c>
      <c r="L11" s="591">
        <v>20561.213</v>
      </c>
      <c r="M11" s="591">
        <v>4980.5879999999997</v>
      </c>
      <c r="N11" s="632">
        <v>4.1282701962097645</v>
      </c>
      <c r="P11" s="590" t="s">
        <v>168</v>
      </c>
      <c r="Q11" s="591">
        <v>7998.7030000000004</v>
      </c>
      <c r="R11" s="591">
        <v>2358.277</v>
      </c>
      <c r="S11" s="632">
        <v>3.3917572023981917</v>
      </c>
    </row>
    <row r="12" spans="1:24" ht="15.75">
      <c r="A12" s="590" t="s">
        <v>425</v>
      </c>
      <c r="B12" s="591">
        <v>337.63200000000001</v>
      </c>
      <c r="C12" s="591">
        <v>183</v>
      </c>
      <c r="D12" s="632">
        <v>3.7629646140986348</v>
      </c>
      <c r="H12" s="1068"/>
      <c r="K12" s="590" t="s">
        <v>171</v>
      </c>
      <c r="L12" s="591">
        <v>13256.069</v>
      </c>
      <c r="M12" s="591">
        <v>2998.82</v>
      </c>
      <c r="N12" s="632">
        <v>4.4204283684916064</v>
      </c>
      <c r="P12" s="590" t="s">
        <v>313</v>
      </c>
      <c r="Q12" s="591">
        <v>7357.9210000000003</v>
      </c>
      <c r="R12" s="591">
        <v>2087.9119999999998</v>
      </c>
      <c r="S12" s="632">
        <v>3.52405704838135</v>
      </c>
    </row>
    <row r="13" spans="1:24" ht="15.75">
      <c r="A13" s="590" t="s">
        <v>179</v>
      </c>
      <c r="B13" s="591">
        <v>333.87700000000001</v>
      </c>
      <c r="C13" s="591">
        <v>270</v>
      </c>
      <c r="D13" s="632">
        <v>1.8648908301821454</v>
      </c>
      <c r="H13" s="1068"/>
      <c r="K13" s="590" t="s">
        <v>176</v>
      </c>
      <c r="L13" s="591">
        <v>10804.413</v>
      </c>
      <c r="M13" s="591">
        <v>2772.098</v>
      </c>
      <c r="N13" s="632">
        <v>3.8975580949879842</v>
      </c>
      <c r="P13" s="590" t="s">
        <v>177</v>
      </c>
      <c r="Q13" s="591">
        <v>5224.2269999999999</v>
      </c>
      <c r="R13" s="591">
        <v>1493.769</v>
      </c>
      <c r="S13" s="632">
        <v>3.4973459751809015</v>
      </c>
    </row>
    <row r="14" spans="1:24" ht="15.75">
      <c r="A14" s="590" t="s">
        <v>184</v>
      </c>
      <c r="B14" s="591">
        <v>255.39599999999999</v>
      </c>
      <c r="C14" s="591">
        <v>227</v>
      </c>
      <c r="D14" s="632">
        <v>3.1503145429875419</v>
      </c>
      <c r="K14" s="590" t="s">
        <v>173</v>
      </c>
      <c r="L14" s="591">
        <v>10113.758</v>
      </c>
      <c r="M14" s="591">
        <v>1555.711</v>
      </c>
      <c r="N14" s="632">
        <v>6.5010519305963639</v>
      </c>
      <c r="P14" s="590" t="s">
        <v>418</v>
      </c>
      <c r="Q14" s="591">
        <v>5005.8050000000003</v>
      </c>
      <c r="R14" s="591">
        <v>1669.135</v>
      </c>
      <c r="S14" s="632">
        <v>2.9990414196574875</v>
      </c>
    </row>
    <row r="15" spans="1:24" ht="16.5" thickBot="1">
      <c r="A15" s="590" t="s">
        <v>168</v>
      </c>
      <c r="B15" s="591">
        <v>254.70099999999999</v>
      </c>
      <c r="C15" s="591">
        <v>1315</v>
      </c>
      <c r="D15" s="632">
        <v>2.4826110688734233</v>
      </c>
      <c r="E15" s="802"/>
      <c r="K15" s="590" t="s">
        <v>167</v>
      </c>
      <c r="L15" s="591">
        <v>9217.8439999999991</v>
      </c>
      <c r="M15" s="591">
        <v>2185.181</v>
      </c>
      <c r="N15" s="632">
        <v>4.2183434690307111</v>
      </c>
      <c r="P15" s="590" t="s">
        <v>166</v>
      </c>
      <c r="Q15" s="591">
        <v>4340.6629999999996</v>
      </c>
      <c r="R15" s="591">
        <v>1293.1420000000001</v>
      </c>
      <c r="S15" s="632">
        <v>3.3566793128674184</v>
      </c>
    </row>
    <row r="16" spans="1:24" ht="16.5" thickBot="1">
      <c r="A16" s="912" t="s">
        <v>296</v>
      </c>
      <c r="B16" s="594">
        <v>12467.454</v>
      </c>
      <c r="C16" s="594">
        <v>12222</v>
      </c>
      <c r="D16" s="711">
        <v>2.9017752156875884</v>
      </c>
      <c r="E16" s="640"/>
      <c r="K16" s="590" t="s">
        <v>326</v>
      </c>
      <c r="L16" s="591">
        <v>8933.3430000000008</v>
      </c>
      <c r="M16" s="591">
        <v>1644.576</v>
      </c>
      <c r="N16" s="632">
        <v>5.4320037505107708</v>
      </c>
      <c r="P16" s="590" t="s">
        <v>182</v>
      </c>
      <c r="Q16" s="591">
        <v>3332.239</v>
      </c>
      <c r="R16" s="591">
        <v>1128.2470000000001</v>
      </c>
      <c r="S16" s="632">
        <v>2.9534658634146598</v>
      </c>
    </row>
    <row r="17" spans="1:19" ht="15.75">
      <c r="A17"/>
      <c r="B17"/>
      <c r="C17"/>
      <c r="D17"/>
      <c r="K17" s="590" t="s">
        <v>183</v>
      </c>
      <c r="L17" s="591">
        <v>8793.5939999999991</v>
      </c>
      <c r="M17" s="591">
        <v>2624.1309999999999</v>
      </c>
      <c r="N17" s="632">
        <v>3.3510499285287203</v>
      </c>
      <c r="P17" s="590" t="s">
        <v>175</v>
      </c>
      <c r="Q17" s="591">
        <v>3240.4209999999998</v>
      </c>
      <c r="R17" s="591">
        <v>821.37</v>
      </c>
      <c r="S17" s="632">
        <v>3.9451416535787769</v>
      </c>
    </row>
    <row r="18" spans="1:19" ht="15.75">
      <c r="A18"/>
      <c r="B18"/>
      <c r="C18"/>
      <c r="D18"/>
      <c r="K18" s="590" t="s">
        <v>180</v>
      </c>
      <c r="L18" s="591">
        <v>5923.9110000000001</v>
      </c>
      <c r="M18" s="591">
        <v>1519.095</v>
      </c>
      <c r="N18" s="632">
        <v>3.8996316886040701</v>
      </c>
      <c r="P18" s="590" t="s">
        <v>454</v>
      </c>
      <c r="Q18" s="591">
        <v>2063.7240000000002</v>
      </c>
      <c r="R18" s="591">
        <v>800.76300000000003</v>
      </c>
      <c r="S18" s="632">
        <v>2.5771969983628114</v>
      </c>
    </row>
    <row r="19" spans="1:19" ht="15.75">
      <c r="A19"/>
      <c r="B19"/>
      <c r="C19"/>
      <c r="D19"/>
      <c r="K19" s="590" t="s">
        <v>325</v>
      </c>
      <c r="L19" s="591">
        <v>5133.1670000000004</v>
      </c>
      <c r="M19" s="591">
        <v>1436.971</v>
      </c>
      <c r="N19" s="632">
        <v>3.5722133571241175</v>
      </c>
      <c r="P19" s="590" t="s">
        <v>325</v>
      </c>
      <c r="Q19" s="591">
        <v>2011.6089999999999</v>
      </c>
      <c r="R19" s="591">
        <v>559.65300000000002</v>
      </c>
      <c r="S19" s="632">
        <v>3.5943861642839399</v>
      </c>
    </row>
    <row r="20" spans="1:19" ht="15.75">
      <c r="A20"/>
      <c r="B20"/>
      <c r="C20"/>
      <c r="D20"/>
      <c r="K20" s="590" t="s">
        <v>181</v>
      </c>
      <c r="L20" s="591">
        <v>4677.38</v>
      </c>
      <c r="M20" s="591">
        <v>1132.56</v>
      </c>
      <c r="N20" s="632">
        <v>4.1299180617362437</v>
      </c>
      <c r="P20" s="590" t="s">
        <v>186</v>
      </c>
      <c r="Q20" s="591">
        <v>1996.598</v>
      </c>
      <c r="R20" s="591">
        <v>683.173</v>
      </c>
      <c r="S20" s="632">
        <v>2.9225364585544216</v>
      </c>
    </row>
    <row r="21" spans="1:19" ht="15.75">
      <c r="A21"/>
      <c r="B21"/>
      <c r="C21"/>
      <c r="D21"/>
      <c r="K21" s="590" t="s">
        <v>174</v>
      </c>
      <c r="L21" s="591">
        <v>4005.192</v>
      </c>
      <c r="M21" s="591">
        <v>1271.9000000000001</v>
      </c>
      <c r="N21" s="632">
        <v>3.1489834106454908</v>
      </c>
      <c r="P21" s="590" t="s">
        <v>176</v>
      </c>
      <c r="Q21" s="591">
        <v>1839.23</v>
      </c>
      <c r="R21" s="591">
        <v>512.11500000000001</v>
      </c>
      <c r="S21" s="632">
        <v>3.5914394227858977</v>
      </c>
    </row>
    <row r="22" spans="1:19" ht="15.75">
      <c r="H22" s="1068"/>
      <c r="K22" s="590" t="s">
        <v>327</v>
      </c>
      <c r="L22" s="591">
        <v>3184.1770000000001</v>
      </c>
      <c r="M22" s="591">
        <v>953.82100000000003</v>
      </c>
      <c r="N22" s="632">
        <v>3.3383381158519261</v>
      </c>
      <c r="P22" s="590" t="s">
        <v>184</v>
      </c>
      <c r="Q22" s="591">
        <v>1748.019</v>
      </c>
      <c r="R22" s="591">
        <v>451.58699999999999</v>
      </c>
      <c r="S22" s="632">
        <v>3.870835520065901</v>
      </c>
    </row>
    <row r="23" spans="1:19" ht="15.75">
      <c r="A23" s="106"/>
      <c r="B23" s="106"/>
      <c r="C23" s="106"/>
      <c r="D23" s="106"/>
      <c r="H23" s="1068"/>
      <c r="K23" s="590" t="s">
        <v>170</v>
      </c>
      <c r="L23" s="591">
        <v>2852.9059999999999</v>
      </c>
      <c r="M23" s="591">
        <v>608.24800000000005</v>
      </c>
      <c r="N23" s="632">
        <v>4.6903664294827108</v>
      </c>
      <c r="P23" s="590" t="s">
        <v>185</v>
      </c>
      <c r="Q23" s="591">
        <v>1694.1179999999999</v>
      </c>
      <c r="R23" s="591">
        <v>560.91800000000001</v>
      </c>
      <c r="S23" s="632">
        <v>3.0202596457949289</v>
      </c>
    </row>
    <row r="24" spans="1:19" ht="15.75">
      <c r="A24" s="106"/>
      <c r="B24" s="106"/>
      <c r="C24" s="106"/>
      <c r="D24" s="106"/>
      <c r="H24" s="1068"/>
      <c r="K24" s="590" t="s">
        <v>184</v>
      </c>
      <c r="L24" s="591">
        <v>2488.0500000000002</v>
      </c>
      <c r="M24" s="591">
        <v>971.35199999999998</v>
      </c>
      <c r="N24" s="632">
        <v>2.5614298421169672</v>
      </c>
      <c r="P24" s="590" t="s">
        <v>187</v>
      </c>
      <c r="Q24" s="591">
        <v>1674.47</v>
      </c>
      <c r="R24" s="591">
        <v>612.18200000000002</v>
      </c>
      <c r="S24" s="632">
        <v>2.7352486678798136</v>
      </c>
    </row>
    <row r="25" spans="1:19" ht="15.75">
      <c r="A25" s="106"/>
      <c r="B25" s="106"/>
      <c r="C25" s="106"/>
      <c r="D25" s="106"/>
      <c r="H25" s="1068"/>
      <c r="K25" s="590" t="s">
        <v>179</v>
      </c>
      <c r="L25" s="591">
        <v>2156.71</v>
      </c>
      <c r="M25" s="591">
        <v>486.483</v>
      </c>
      <c r="N25" s="632">
        <v>4.4332689939833454</v>
      </c>
      <c r="P25" s="590" t="s">
        <v>180</v>
      </c>
      <c r="Q25" s="591">
        <v>1565.789</v>
      </c>
      <c r="R25" s="591">
        <v>415.32100000000003</v>
      </c>
      <c r="S25" s="632">
        <v>3.7700694161865158</v>
      </c>
    </row>
    <row r="26" spans="1:19" ht="15.75">
      <c r="A26" s="106"/>
      <c r="B26" s="106"/>
      <c r="C26" s="106"/>
      <c r="D26" s="106"/>
      <c r="H26" s="1068"/>
      <c r="K26" s="590" t="s">
        <v>172</v>
      </c>
      <c r="L26" s="591">
        <v>1890.546</v>
      </c>
      <c r="M26" s="591">
        <v>741.15599999999995</v>
      </c>
      <c r="N26" s="632">
        <v>2.5508071175299132</v>
      </c>
      <c r="P26" s="590" t="s">
        <v>453</v>
      </c>
      <c r="Q26" s="591">
        <v>1538.0360000000001</v>
      </c>
      <c r="R26" s="591">
        <v>565.94799999999998</v>
      </c>
      <c r="S26" s="632">
        <v>2.7176277679221417</v>
      </c>
    </row>
    <row r="27" spans="1:19" ht="16.5" thickBot="1">
      <c r="A27" s="106"/>
      <c r="B27" s="106"/>
      <c r="C27" s="106"/>
      <c r="D27" s="106"/>
      <c r="H27" s="1068"/>
      <c r="K27" s="1005" t="s">
        <v>453</v>
      </c>
      <c r="L27" s="911">
        <v>1758.7139999999999</v>
      </c>
      <c r="M27" s="911">
        <v>574.25400000000002</v>
      </c>
      <c r="N27" s="1006">
        <v>3.062606442445329</v>
      </c>
      <c r="P27" s="590" t="s">
        <v>171</v>
      </c>
      <c r="Q27" s="591">
        <v>1333.288</v>
      </c>
      <c r="R27" s="591">
        <v>473.13099999999997</v>
      </c>
      <c r="S27" s="632">
        <v>2.8180102339521191</v>
      </c>
    </row>
    <row r="28" spans="1:19" ht="16.5" thickBot="1">
      <c r="H28" s="1068"/>
      <c r="K28" s="912" t="s">
        <v>296</v>
      </c>
      <c r="L28" s="594">
        <v>318555.68800000002</v>
      </c>
      <c r="M28" s="594">
        <v>83110.755000000005</v>
      </c>
      <c r="N28" s="711">
        <v>3.8329057171962884</v>
      </c>
      <c r="P28" s="590" t="s">
        <v>326</v>
      </c>
      <c r="Q28" s="591">
        <v>1168.6790000000001</v>
      </c>
      <c r="R28" s="591">
        <v>285.07100000000003</v>
      </c>
      <c r="S28" s="632">
        <v>4.0996067646305656</v>
      </c>
    </row>
    <row r="29" spans="1:19" ht="15.75">
      <c r="H29" s="1068"/>
      <c r="K29"/>
      <c r="L29"/>
      <c r="M29"/>
      <c r="N29"/>
      <c r="P29" s="590" t="s">
        <v>179</v>
      </c>
      <c r="Q29" s="591">
        <v>1158.433</v>
      </c>
      <c r="R29" s="591">
        <v>428.654</v>
      </c>
      <c r="S29" s="632">
        <v>2.7024896536600616</v>
      </c>
    </row>
    <row r="30" spans="1:19" ht="15.75">
      <c r="A30" s="106"/>
      <c r="B30" s="106"/>
      <c r="C30" s="106"/>
      <c r="D30" s="106"/>
      <c r="E30" s="106"/>
      <c r="F30" s="106"/>
      <c r="G30" s="106"/>
      <c r="H30" s="106"/>
      <c r="I30" s="106"/>
      <c r="J30" s="106"/>
      <c r="K30"/>
      <c r="L30"/>
      <c r="M30"/>
      <c r="N30"/>
      <c r="P30" s="590" t="s">
        <v>452</v>
      </c>
      <c r="Q30" s="591">
        <v>1087.2</v>
      </c>
      <c r="R30" s="591">
        <v>492</v>
      </c>
      <c r="S30" s="632">
        <v>2.2097560975609758</v>
      </c>
    </row>
    <row r="31" spans="1:19" ht="16.5" thickBot="1">
      <c r="A31" s="106"/>
      <c r="B31" s="106"/>
      <c r="C31" s="106"/>
      <c r="D31" s="106"/>
      <c r="E31" s="106"/>
      <c r="F31" s="106"/>
      <c r="G31" s="106"/>
      <c r="H31" s="106"/>
      <c r="I31" s="106"/>
      <c r="J31" s="106"/>
      <c r="K31"/>
      <c r="L31"/>
      <c r="M31"/>
      <c r="N31"/>
      <c r="P31" s="1005" t="s">
        <v>183</v>
      </c>
      <c r="Q31" s="911">
        <v>1025.5</v>
      </c>
      <c r="R31" s="911">
        <v>390.27199999999999</v>
      </c>
      <c r="S31" s="1006">
        <v>2.6276545588717615</v>
      </c>
    </row>
    <row r="32" spans="1:19" ht="16.5" thickBot="1">
      <c r="A32" s="106"/>
      <c r="B32" s="106"/>
      <c r="C32" s="106"/>
      <c r="D32" s="106"/>
      <c r="E32" s="106"/>
      <c r="F32"/>
      <c r="G32"/>
      <c r="H32"/>
      <c r="I32"/>
      <c r="J32"/>
      <c r="K32"/>
      <c r="L32"/>
      <c r="M32"/>
      <c r="N32"/>
      <c r="O32"/>
      <c r="P32" s="912" t="s">
        <v>296</v>
      </c>
      <c r="Q32" s="594">
        <v>110650.929</v>
      </c>
      <c r="R32" s="594">
        <v>31631.141</v>
      </c>
      <c r="S32" s="711">
        <v>3.498164324834188</v>
      </c>
    </row>
    <row r="33" spans="1:19">
      <c r="A33" s="63" t="s">
        <v>414</v>
      </c>
      <c r="B33" s="63"/>
      <c r="C33" s="106"/>
      <c r="D33" s="106"/>
      <c r="E33" s="106"/>
      <c r="F33"/>
      <c r="G33"/>
      <c r="H33"/>
      <c r="I33"/>
      <c r="J33"/>
      <c r="K33"/>
      <c r="L33"/>
      <c r="M33"/>
      <c r="N33"/>
      <c r="O33"/>
      <c r="P33"/>
      <c r="Q33"/>
      <c r="R33"/>
      <c r="S33"/>
    </row>
    <row r="34" spans="1:19">
      <c r="A34" s="1117"/>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106"/>
      <c r="M43" s="106"/>
      <c r="N43" s="106"/>
      <c r="P43"/>
      <c r="Q43"/>
      <c r="R43"/>
      <c r="S43"/>
    </row>
    <row r="44" spans="1:19">
      <c r="A44"/>
      <c r="B44"/>
      <c r="C44"/>
      <c r="D44"/>
      <c r="E44"/>
      <c r="F44"/>
      <c r="G44"/>
      <c r="H44"/>
      <c r="I44"/>
      <c r="J44"/>
      <c r="K44"/>
      <c r="L44" s="106"/>
      <c r="M44" s="106"/>
      <c r="N44" s="106"/>
      <c r="P44"/>
      <c r="Q44"/>
      <c r="R44"/>
      <c r="S44"/>
    </row>
    <row r="45" spans="1:19">
      <c r="A45"/>
      <c r="B45"/>
      <c r="C45"/>
      <c r="D45"/>
      <c r="E45"/>
      <c r="F45"/>
      <c r="G45"/>
      <c r="H45"/>
      <c r="I45"/>
      <c r="J45"/>
      <c r="K45"/>
      <c r="L45" s="106"/>
      <c r="M45" s="106"/>
      <c r="N45" s="106"/>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row>
    <row r="57" spans="1:19">
      <c r="A57"/>
      <c r="B57"/>
      <c r="C57"/>
      <c r="D57"/>
      <c r="E57"/>
      <c r="F57"/>
      <c r="G57"/>
      <c r="H57"/>
      <c r="I57"/>
      <c r="J57"/>
      <c r="K57"/>
      <c r="P57" s="106"/>
      <c r="Q57" s="106"/>
      <c r="R57" s="106"/>
      <c r="S57" s="106"/>
    </row>
    <row r="58" spans="1:19">
      <c r="A58"/>
      <c r="B58"/>
      <c r="C58"/>
      <c r="D58"/>
      <c r="E58"/>
      <c r="F58"/>
      <c r="G58"/>
      <c r="H58"/>
      <c r="I58"/>
      <c r="J58"/>
      <c r="K58"/>
      <c r="P58" s="106"/>
      <c r="Q58" s="106"/>
      <c r="R58" s="106"/>
      <c r="S58" s="106"/>
    </row>
    <row r="59" spans="1:19">
      <c r="A59"/>
      <c r="B59"/>
      <c r="C59"/>
      <c r="D59"/>
      <c r="E59"/>
      <c r="F59"/>
      <c r="G59"/>
      <c r="H59"/>
      <c r="I59"/>
      <c r="J59"/>
      <c r="K59"/>
      <c r="P59" s="106"/>
      <c r="Q59" s="106"/>
      <c r="R59" s="106"/>
      <c r="S59" s="106"/>
    </row>
    <row r="60" spans="1:19">
      <c r="A60"/>
      <c r="B60"/>
      <c r="C60"/>
      <c r="D60"/>
      <c r="E60"/>
      <c r="F60"/>
      <c r="G60"/>
      <c r="H60"/>
      <c r="I60"/>
      <c r="J60"/>
      <c r="K60"/>
      <c r="P60" s="106"/>
      <c r="Q60" s="106"/>
      <c r="R60" s="106"/>
      <c r="S60" s="106"/>
    </row>
    <row r="61" spans="1:19">
      <c r="A61"/>
      <c r="B61"/>
      <c r="C61"/>
      <c r="D61"/>
      <c r="E61"/>
      <c r="F61"/>
      <c r="G61"/>
      <c r="H61"/>
      <c r="I61"/>
      <c r="J61"/>
      <c r="K61"/>
      <c r="P61" s="106"/>
      <c r="Q61" s="106"/>
      <c r="R61" s="106"/>
      <c r="S61" s="106"/>
    </row>
    <row r="62" spans="1:19">
      <c r="A62"/>
      <c r="B62"/>
      <c r="C62"/>
      <c r="D62"/>
      <c r="E62"/>
      <c r="F62"/>
      <c r="G62"/>
      <c r="H62"/>
      <c r="I62"/>
      <c r="J62"/>
      <c r="K62"/>
      <c r="P62" s="106"/>
      <c r="Q62" s="106"/>
      <c r="R62" s="106"/>
      <c r="S62" s="106"/>
    </row>
    <row r="63" spans="1:19">
      <c r="A63"/>
      <c r="B63"/>
      <c r="C63"/>
      <c r="D63"/>
      <c r="E63"/>
      <c r="F63"/>
      <c r="G63"/>
      <c r="H63"/>
      <c r="I63"/>
      <c r="J63"/>
      <c r="K63"/>
      <c r="P63" s="106"/>
      <c r="Q63" s="106"/>
      <c r="R63" s="106"/>
      <c r="S63" s="106"/>
    </row>
    <row r="64" spans="1:19">
      <c r="A64"/>
      <c r="B64"/>
      <c r="C64"/>
      <c r="D64"/>
      <c r="E64"/>
      <c r="F64"/>
      <c r="G64"/>
      <c r="H64"/>
      <c r="I64"/>
      <c r="J64"/>
      <c r="K64"/>
      <c r="P64" s="106"/>
      <c r="Q64" s="106"/>
      <c r="R64" s="106"/>
      <c r="S64" s="106"/>
    </row>
    <row r="65" spans="1:19">
      <c r="A65"/>
      <c r="B65"/>
      <c r="C65"/>
      <c r="D65"/>
      <c r="E65"/>
      <c r="F65"/>
      <c r="G65"/>
      <c r="H65"/>
      <c r="I65"/>
      <c r="J65"/>
      <c r="K65"/>
      <c r="P65" s="106"/>
      <c r="Q65" s="106"/>
      <c r="R65" s="106"/>
      <c r="S65" s="106"/>
    </row>
    <row r="66" spans="1:19">
      <c r="A66"/>
      <c r="B66"/>
      <c r="C66"/>
      <c r="D66"/>
      <c r="E66"/>
      <c r="F66"/>
      <c r="G66"/>
      <c r="H66"/>
      <c r="I66"/>
      <c r="J66"/>
      <c r="K66"/>
      <c r="P66" s="106"/>
      <c r="Q66" s="106"/>
      <c r="R66" s="106"/>
      <c r="S66" s="106"/>
    </row>
    <row r="67" spans="1:19">
      <c r="A67"/>
      <c r="B67"/>
      <c r="C67"/>
      <c r="D67"/>
      <c r="E67"/>
      <c r="F67"/>
      <c r="G67"/>
      <c r="H67"/>
      <c r="I67"/>
      <c r="J67"/>
      <c r="K67"/>
      <c r="P67" s="106"/>
      <c r="Q67" s="106"/>
      <c r="R67" s="106"/>
      <c r="S67" s="106"/>
    </row>
    <row r="68" spans="1:19">
      <c r="A68"/>
      <c r="B68"/>
      <c r="C68"/>
      <c r="D68"/>
      <c r="E68"/>
      <c r="F68"/>
      <c r="G68"/>
      <c r="H68"/>
      <c r="I68"/>
      <c r="J68"/>
      <c r="K68"/>
      <c r="P68" s="106"/>
      <c r="Q68" s="106"/>
      <c r="R68" s="106"/>
      <c r="S68" s="106"/>
    </row>
    <row r="69" spans="1:19">
      <c r="A69"/>
      <c r="B69"/>
      <c r="C69"/>
      <c r="D69"/>
      <c r="E69"/>
      <c r="F69"/>
      <c r="G69"/>
      <c r="H69"/>
      <c r="I69"/>
      <c r="J69"/>
      <c r="K69"/>
      <c r="P69" s="106"/>
      <c r="Q69" s="106"/>
      <c r="R69" s="106"/>
      <c r="S69" s="106"/>
    </row>
    <row r="70" spans="1:19">
      <c r="A70"/>
      <c r="B70"/>
      <c r="C70"/>
      <c r="D70"/>
      <c r="E70"/>
      <c r="F70"/>
      <c r="G70"/>
      <c r="H70"/>
      <c r="I70"/>
      <c r="J70"/>
      <c r="K70"/>
      <c r="P70" s="106"/>
      <c r="Q70" s="106"/>
      <c r="R70" s="106"/>
      <c r="S70" s="106"/>
    </row>
    <row r="71" spans="1:19">
      <c r="A71"/>
      <c r="B71"/>
      <c r="C71"/>
      <c r="D71"/>
      <c r="E71"/>
      <c r="F71"/>
      <c r="G71"/>
      <c r="H71"/>
      <c r="I71"/>
      <c r="J71"/>
      <c r="K71"/>
      <c r="P71" s="106"/>
      <c r="Q71" s="106"/>
      <c r="R71" s="106"/>
      <c r="S71" s="106"/>
    </row>
    <row r="72" spans="1:19">
      <c r="A72"/>
      <c r="B72"/>
      <c r="C72"/>
      <c r="D72"/>
      <c r="E72"/>
      <c r="F72"/>
      <c r="G72"/>
      <c r="H72"/>
      <c r="I72"/>
      <c r="J72"/>
      <c r="K72"/>
      <c r="P72" s="106"/>
      <c r="Q72" s="106"/>
      <c r="R72" s="106"/>
      <c r="S72" s="106"/>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5">
    <sortCondition descending="1" ref="Q7:Q55"/>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F17" sqref="F17"/>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2" t="s">
        <v>500</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5" t="s">
        <v>498</v>
      </c>
      <c r="B3" s="1515"/>
      <c r="C3" s="1515"/>
      <c r="D3" s="1515"/>
      <c r="E3" s="1515"/>
      <c r="F3" s="1515"/>
      <c r="G3" s="1515"/>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5434.9030000000002</v>
      </c>
      <c r="C8" s="589">
        <v>7764</v>
      </c>
      <c r="D8" s="712">
        <v>2.2539820715024814</v>
      </c>
      <c r="E8" s="805"/>
      <c r="F8" s="804" t="s">
        <v>418</v>
      </c>
      <c r="G8" s="589">
        <v>1573.172</v>
      </c>
      <c r="H8" s="860">
        <v>6349</v>
      </c>
      <c r="I8" s="861">
        <v>3.2193458873413525</v>
      </c>
      <c r="J8" s="640"/>
      <c r="K8" s="723" t="s">
        <v>169</v>
      </c>
      <c r="L8" s="589">
        <v>3837.66</v>
      </c>
      <c r="M8" s="589">
        <v>1097.704</v>
      </c>
      <c r="N8" s="712">
        <v>3.4960790887160837</v>
      </c>
      <c r="O8" s="640"/>
      <c r="P8" s="723" t="s">
        <v>169</v>
      </c>
      <c r="Q8" s="589">
        <v>2001.9880000000001</v>
      </c>
      <c r="R8" s="589">
        <v>534.53899999999999</v>
      </c>
      <c r="S8" s="712">
        <v>3.7452608696465552</v>
      </c>
    </row>
    <row r="9" spans="1:27" ht="15.75">
      <c r="A9" s="592" t="s">
        <v>418</v>
      </c>
      <c r="B9" s="591">
        <v>3789.2829999999999</v>
      </c>
      <c r="C9" s="591">
        <v>11162</v>
      </c>
      <c r="D9" s="632">
        <v>3.0871984930968912</v>
      </c>
      <c r="E9" s="806"/>
      <c r="F9" s="592" t="s">
        <v>184</v>
      </c>
      <c r="G9" s="591">
        <v>1259.81</v>
      </c>
      <c r="H9" s="593">
        <v>6259</v>
      </c>
      <c r="I9" s="633">
        <v>2.7162609987430009</v>
      </c>
      <c r="J9" s="640"/>
      <c r="K9" s="590" t="s">
        <v>166</v>
      </c>
      <c r="L9" s="591">
        <v>2723.0079999999998</v>
      </c>
      <c r="M9" s="591">
        <v>1187.797</v>
      </c>
      <c r="N9" s="632">
        <v>2.2924860056053347</v>
      </c>
      <c r="O9" s="640"/>
      <c r="P9" s="590" t="s">
        <v>171</v>
      </c>
      <c r="Q9" s="591">
        <v>1676.0930000000001</v>
      </c>
      <c r="R9" s="591">
        <v>526.07500000000005</v>
      </c>
      <c r="S9" s="632">
        <v>3.1860343106971438</v>
      </c>
    </row>
    <row r="10" spans="1:27" ht="16.5" thickBot="1">
      <c r="A10" s="592" t="s">
        <v>180</v>
      </c>
      <c r="B10" s="591">
        <v>2714.2510000000002</v>
      </c>
      <c r="C10" s="591">
        <v>2022</v>
      </c>
      <c r="D10" s="632">
        <v>2.902181781244487</v>
      </c>
      <c r="E10" s="805"/>
      <c r="F10" s="916" t="s">
        <v>188</v>
      </c>
      <c r="G10" s="911">
        <v>171.209</v>
      </c>
      <c r="H10" s="1290">
        <v>1955</v>
      </c>
      <c r="I10" s="1291">
        <v>1.4196552210217332</v>
      </c>
      <c r="J10" s="640"/>
      <c r="K10" s="590" t="s">
        <v>418</v>
      </c>
      <c r="L10" s="591">
        <v>2440.0639999999999</v>
      </c>
      <c r="M10" s="591">
        <v>462.053</v>
      </c>
      <c r="N10" s="632">
        <v>5.2809179899275618</v>
      </c>
      <c r="O10" s="640"/>
      <c r="P10" s="590" t="s">
        <v>418</v>
      </c>
      <c r="Q10" s="591">
        <v>1640.4670000000001</v>
      </c>
      <c r="R10" s="591">
        <v>433.471</v>
      </c>
      <c r="S10" s="632">
        <v>3.7844907733158624</v>
      </c>
    </row>
    <row r="11" spans="1:27" ht="16.5" thickBot="1">
      <c r="A11" s="592" t="s">
        <v>184</v>
      </c>
      <c r="B11" s="591">
        <v>2540.002</v>
      </c>
      <c r="C11" s="591">
        <v>9444</v>
      </c>
      <c r="D11" s="632">
        <v>2.2148450307287706</v>
      </c>
      <c r="E11" s="806"/>
      <c r="F11" s="998" t="s">
        <v>296</v>
      </c>
      <c r="G11" s="594">
        <v>3122.8629999999998</v>
      </c>
      <c r="H11" s="1046">
        <v>15434</v>
      </c>
      <c r="I11" s="1047">
        <v>2.7665432903731051</v>
      </c>
      <c r="J11" s="640"/>
      <c r="K11" s="590" t="s">
        <v>186</v>
      </c>
      <c r="L11" s="591">
        <v>1960.682</v>
      </c>
      <c r="M11" s="591">
        <v>421.71899999999999</v>
      </c>
      <c r="N11" s="632">
        <v>4.6492617121827573</v>
      </c>
      <c r="O11" s="640"/>
      <c r="P11" s="590" t="s">
        <v>180</v>
      </c>
      <c r="Q11" s="591">
        <v>1023.987</v>
      </c>
      <c r="R11" s="591">
        <v>295.07299999999998</v>
      </c>
      <c r="S11" s="632">
        <v>3.4702836247301518</v>
      </c>
    </row>
    <row r="12" spans="1:27" ht="15.75">
      <c r="A12" s="592" t="s">
        <v>169</v>
      </c>
      <c r="B12" s="591">
        <v>2241.29</v>
      </c>
      <c r="C12" s="593">
        <v>2079</v>
      </c>
      <c r="D12" s="633">
        <v>2.2395252540997692</v>
      </c>
      <c r="E12" s="806"/>
      <c r="F12"/>
      <c r="G12"/>
      <c r="H12"/>
      <c r="I12"/>
      <c r="J12" s="640"/>
      <c r="K12" s="590" t="s">
        <v>171</v>
      </c>
      <c r="L12" s="591">
        <v>1574.7090000000001</v>
      </c>
      <c r="M12" s="591">
        <v>438.11700000000002</v>
      </c>
      <c r="N12" s="632">
        <v>3.5942659152692089</v>
      </c>
      <c r="O12" s="640"/>
      <c r="P12" s="590" t="s">
        <v>168</v>
      </c>
      <c r="Q12" s="591">
        <v>796.78399999999999</v>
      </c>
      <c r="R12" s="591">
        <v>135.73599999999999</v>
      </c>
      <c r="S12" s="632">
        <v>5.8701007838745802</v>
      </c>
    </row>
    <row r="13" spans="1:27" ht="15.75">
      <c r="A13" s="592" t="s">
        <v>171</v>
      </c>
      <c r="B13" s="591">
        <v>1542.241</v>
      </c>
      <c r="C13" s="591">
        <v>1628</v>
      </c>
      <c r="D13" s="632">
        <v>1.6473396204447548</v>
      </c>
      <c r="E13" s="806"/>
      <c r="F13"/>
      <c r="G13"/>
      <c r="H13"/>
      <c r="I13"/>
      <c r="J13" s="640"/>
      <c r="K13" s="590" t="s">
        <v>179</v>
      </c>
      <c r="L13" s="591">
        <v>1090.28</v>
      </c>
      <c r="M13" s="591">
        <v>390.69</v>
      </c>
      <c r="N13" s="632">
        <v>2.7906524354347435</v>
      </c>
      <c r="O13" s="640"/>
      <c r="P13" s="590" t="s">
        <v>186</v>
      </c>
      <c r="Q13" s="591">
        <v>571.35599999999999</v>
      </c>
      <c r="R13" s="591">
        <v>144.38399999999999</v>
      </c>
      <c r="S13" s="632">
        <v>3.9571974734042556</v>
      </c>
    </row>
    <row r="14" spans="1:27" ht="15.75">
      <c r="A14" s="592" t="s">
        <v>188</v>
      </c>
      <c r="B14" s="591">
        <v>1434.2550000000001</v>
      </c>
      <c r="C14" s="591">
        <v>4137</v>
      </c>
      <c r="D14" s="632">
        <v>1.5186252637798154</v>
      </c>
      <c r="E14" s="806"/>
      <c r="F14"/>
      <c r="G14"/>
      <c r="H14"/>
      <c r="I14"/>
      <c r="J14" s="640"/>
      <c r="K14" s="590" t="s">
        <v>184</v>
      </c>
      <c r="L14" s="591">
        <v>684.40200000000004</v>
      </c>
      <c r="M14" s="591">
        <v>208.55199999999999</v>
      </c>
      <c r="N14" s="632">
        <v>3.2816851432736205</v>
      </c>
      <c r="O14" s="640"/>
      <c r="P14" s="590" t="s">
        <v>183</v>
      </c>
      <c r="Q14" s="591">
        <v>154.596</v>
      </c>
      <c r="R14" s="591">
        <v>50.353000000000002</v>
      </c>
      <c r="S14" s="632">
        <v>3.0702440768176671</v>
      </c>
    </row>
    <row r="15" spans="1:27" ht="15.75">
      <c r="A15" s="592" t="s">
        <v>179</v>
      </c>
      <c r="B15" s="591">
        <v>1325.174</v>
      </c>
      <c r="C15" s="593">
        <v>1503</v>
      </c>
      <c r="D15" s="633">
        <v>2.0277357832306082</v>
      </c>
      <c r="E15" s="806"/>
      <c r="J15" s="640"/>
      <c r="K15" s="590" t="s">
        <v>175</v>
      </c>
      <c r="L15" s="591">
        <v>539.40899999999999</v>
      </c>
      <c r="M15" s="591">
        <v>194.38399999999999</v>
      </c>
      <c r="N15" s="632">
        <v>2.7749660465881969</v>
      </c>
      <c r="O15" s="640"/>
      <c r="P15" s="590" t="s">
        <v>405</v>
      </c>
      <c r="Q15" s="591">
        <v>109.47499999999999</v>
      </c>
      <c r="R15" s="591">
        <v>14.5</v>
      </c>
      <c r="S15" s="632">
        <v>7.55</v>
      </c>
    </row>
    <row r="16" spans="1:27" ht="15.75">
      <c r="A16" s="592" t="s">
        <v>166</v>
      </c>
      <c r="B16" s="591">
        <v>1235.576</v>
      </c>
      <c r="C16" s="591">
        <v>5265</v>
      </c>
      <c r="D16" s="632">
        <v>2.9380561275687094</v>
      </c>
      <c r="E16" s="806"/>
      <c r="F16" s="106"/>
      <c r="G16" s="106"/>
      <c r="H16" s="106"/>
      <c r="I16" s="106"/>
      <c r="J16" s="640"/>
      <c r="K16" s="590" t="s">
        <v>183</v>
      </c>
      <c r="L16" s="591">
        <v>513.57399999999996</v>
      </c>
      <c r="M16" s="591">
        <v>139</v>
      </c>
      <c r="N16" s="632">
        <v>3.6947769784172659</v>
      </c>
      <c r="O16" s="640"/>
      <c r="P16" s="590" t="s">
        <v>166</v>
      </c>
      <c r="Q16" s="591">
        <v>79.852000000000004</v>
      </c>
      <c r="R16" s="591">
        <v>20.146000000000001</v>
      </c>
      <c r="S16" s="632">
        <v>3.9636652437208379</v>
      </c>
    </row>
    <row r="17" spans="1:19" ht="16.5" thickBot="1">
      <c r="A17" s="592" t="s">
        <v>185</v>
      </c>
      <c r="B17" s="591">
        <v>1100.6679999999999</v>
      </c>
      <c r="C17" s="591">
        <v>2135</v>
      </c>
      <c r="D17" s="632">
        <v>1.88471516120802</v>
      </c>
      <c r="E17" s="805"/>
      <c r="J17" s="640"/>
      <c r="K17" s="590" t="s">
        <v>168</v>
      </c>
      <c r="L17" s="591">
        <v>352.15</v>
      </c>
      <c r="M17" s="591">
        <v>70.343999999999994</v>
      </c>
      <c r="N17" s="632">
        <v>5.0061128170135332</v>
      </c>
      <c r="O17" s="640"/>
      <c r="P17" s="590" t="s">
        <v>179</v>
      </c>
      <c r="Q17" s="591">
        <v>77.346000000000004</v>
      </c>
      <c r="R17" s="591">
        <v>19.989999999999998</v>
      </c>
      <c r="S17" s="632">
        <v>3.8692346173086549</v>
      </c>
    </row>
    <row r="18" spans="1:19" ht="16.5" thickBot="1">
      <c r="A18" s="998" t="s">
        <v>296</v>
      </c>
      <c r="B18" s="594">
        <v>24752.094000000001</v>
      </c>
      <c r="C18" s="594">
        <v>49303</v>
      </c>
      <c r="D18" s="711">
        <v>2.2908447356075161</v>
      </c>
      <c r="E18" s="807"/>
      <c r="F18" s="106"/>
      <c r="G18" s="106"/>
      <c r="H18" s="106"/>
      <c r="K18" s="590" t="s">
        <v>180</v>
      </c>
      <c r="L18" s="591">
        <v>264.25900000000001</v>
      </c>
      <c r="M18" s="591">
        <v>81.834000000000003</v>
      </c>
      <c r="N18" s="632">
        <v>3.2292079086932084</v>
      </c>
      <c r="O18" s="640"/>
      <c r="P18" s="998" t="s">
        <v>296</v>
      </c>
      <c r="Q18" s="594">
        <v>8308.1980000000003</v>
      </c>
      <c r="R18" s="594">
        <v>2245.8440000000001</v>
      </c>
      <c r="S18" s="711">
        <v>3.6993655837181922</v>
      </c>
    </row>
    <row r="19" spans="1:19" ht="15.75">
      <c r="A19"/>
      <c r="B19"/>
      <c r="C19"/>
      <c r="D19"/>
      <c r="E19" s="808"/>
      <c r="F19" s="106"/>
      <c r="G19" s="106"/>
      <c r="H19" s="106"/>
      <c r="J19" s="640"/>
      <c r="K19" s="590" t="s">
        <v>187</v>
      </c>
      <c r="L19" s="591">
        <v>228.4</v>
      </c>
      <c r="M19" s="591">
        <v>107.191</v>
      </c>
      <c r="N19" s="632">
        <v>2.1307759046934911</v>
      </c>
      <c r="O19" s="640"/>
      <c r="P19"/>
      <c r="Q19"/>
      <c r="R19"/>
      <c r="S19"/>
    </row>
    <row r="20" spans="1:19" ht="15" customHeight="1" thickBot="1">
      <c r="A20"/>
      <c r="B20"/>
      <c r="C20"/>
      <c r="D20"/>
      <c r="E20" s="808"/>
      <c r="F20" s="106"/>
      <c r="G20" s="106"/>
      <c r="H20" s="106"/>
      <c r="J20" s="640"/>
      <c r="K20" s="1005" t="s">
        <v>167</v>
      </c>
      <c r="L20" s="911">
        <v>194.17599999999999</v>
      </c>
      <c r="M20" s="911">
        <v>16.945</v>
      </c>
      <c r="N20" s="1006">
        <v>11.459191501917969</v>
      </c>
      <c r="O20" s="640"/>
      <c r="P20"/>
      <c r="Q20"/>
      <c r="R20"/>
      <c r="S20"/>
    </row>
    <row r="21" spans="1:19" ht="16.5" thickBot="1">
      <c r="A21"/>
      <c r="B21"/>
      <c r="C21"/>
      <c r="D21"/>
      <c r="E21" s="809"/>
      <c r="F21" s="106"/>
      <c r="G21" s="106"/>
      <c r="H21" s="106"/>
      <c r="J21" s="640"/>
      <c r="K21" s="998" t="s">
        <v>296</v>
      </c>
      <c r="L21" s="594">
        <v>16664.760999999999</v>
      </c>
      <c r="M21" s="594">
        <v>4874.2889999999998</v>
      </c>
      <c r="N21" s="711">
        <v>3.41891114786177</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c r="M30"/>
      <c r="N30"/>
      <c r="P30" s="106"/>
      <c r="Q30" s="106"/>
      <c r="R30" s="106"/>
      <c r="S30" s="106"/>
    </row>
    <row r="31" spans="1:19">
      <c r="A31"/>
      <c r="B31"/>
      <c r="C31"/>
      <c r="D31"/>
      <c r="E31"/>
      <c r="F31"/>
      <c r="G31"/>
      <c r="H31"/>
      <c r="I31"/>
      <c r="J31"/>
      <c r="K31"/>
      <c r="L31"/>
      <c r="M31"/>
      <c r="N31"/>
      <c r="P31" s="106"/>
      <c r="Q31" s="106"/>
      <c r="R31" s="106"/>
      <c r="S31" s="106"/>
    </row>
    <row r="32" spans="1:19">
      <c r="A32"/>
      <c r="B32"/>
      <c r="C32"/>
      <c r="D32"/>
      <c r="E32"/>
      <c r="F32"/>
      <c r="G32"/>
      <c r="H32"/>
      <c r="I32"/>
      <c r="J32"/>
      <c r="K32"/>
      <c r="L32"/>
      <c r="M32"/>
      <c r="N32"/>
      <c r="P32" s="106"/>
      <c r="Q32" s="106"/>
      <c r="R32" s="106"/>
      <c r="S32" s="106"/>
    </row>
    <row r="33" spans="1:19">
      <c r="A33"/>
      <c r="B33"/>
      <c r="C33"/>
      <c r="D33"/>
      <c r="E33"/>
      <c r="F33"/>
      <c r="G33"/>
      <c r="H33"/>
      <c r="I33"/>
      <c r="J33"/>
      <c r="K33"/>
      <c r="L33"/>
      <c r="M33"/>
      <c r="N33"/>
      <c r="P33" s="106"/>
      <c r="Q33" s="106"/>
      <c r="R33" s="106"/>
      <c r="S33" s="106"/>
    </row>
    <row r="34" spans="1:19">
      <c r="A34"/>
      <c r="B34"/>
      <c r="C34"/>
      <c r="D34"/>
      <c r="E34"/>
      <c r="F34"/>
      <c r="G34"/>
      <c r="H34"/>
      <c r="I34"/>
      <c r="J34"/>
      <c r="K34"/>
      <c r="L34"/>
      <c r="M34"/>
      <c r="N34"/>
      <c r="P34" s="106"/>
      <c r="Q34" s="106"/>
      <c r="R34" s="106"/>
      <c r="S34" s="106"/>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c r="J54"/>
      <c r="K54" s="106"/>
      <c r="L54" s="106"/>
    </row>
    <row r="55" spans="1:12">
      <c r="A55"/>
      <c r="B55"/>
      <c r="C55"/>
      <c r="D55"/>
      <c r="E55"/>
      <c r="F55"/>
      <c r="G55"/>
      <c r="H55"/>
      <c r="I55"/>
      <c r="J55"/>
      <c r="K55" s="106"/>
      <c r="L55" s="106"/>
    </row>
    <row r="56" spans="1:12">
      <c r="A56"/>
      <c r="B56"/>
      <c r="C56"/>
      <c r="D56"/>
      <c r="E56"/>
      <c r="F56"/>
      <c r="G56"/>
      <c r="H56"/>
      <c r="I56"/>
      <c r="J56"/>
      <c r="K56" s="106"/>
      <c r="L56" s="106"/>
    </row>
    <row r="57" spans="1:12">
      <c r="A57"/>
      <c r="B57"/>
      <c r="C57"/>
      <c r="D57"/>
      <c r="E57"/>
      <c r="F57"/>
      <c r="G57"/>
      <c r="H57"/>
      <c r="I57"/>
      <c r="J57"/>
      <c r="K57" s="106"/>
      <c r="L57" s="106"/>
    </row>
    <row r="58" spans="1:12">
      <c r="A58"/>
      <c r="B58"/>
      <c r="C58"/>
      <c r="D58"/>
      <c r="E58"/>
      <c r="F58"/>
      <c r="G58"/>
      <c r="H58"/>
      <c r="I58"/>
      <c r="J58"/>
      <c r="K58" s="106"/>
      <c r="L58" s="106"/>
    </row>
    <row r="59" spans="1:12">
      <c r="A59"/>
      <c r="B59"/>
      <c r="C59"/>
      <c r="D59"/>
      <c r="E59"/>
      <c r="F59"/>
      <c r="G59"/>
      <c r="H59"/>
      <c r="I59"/>
      <c r="J59"/>
      <c r="K59" s="106"/>
      <c r="L59" s="106"/>
    </row>
    <row r="60" spans="1:12">
      <c r="A60"/>
      <c r="B60"/>
      <c r="C60"/>
      <c r="D60"/>
      <c r="E60"/>
      <c r="F60"/>
      <c r="G60"/>
      <c r="H60"/>
      <c r="I60"/>
      <c r="J60"/>
      <c r="K60" s="106"/>
      <c r="L60" s="106"/>
    </row>
    <row r="61" spans="1:12">
      <c r="A61"/>
      <c r="B61"/>
      <c r="C61"/>
      <c r="D61"/>
      <c r="E61"/>
      <c r="F61"/>
      <c r="G61"/>
      <c r="H61"/>
      <c r="I61"/>
      <c r="J61"/>
      <c r="K61" s="106"/>
      <c r="L61" s="106"/>
    </row>
    <row r="62" spans="1:12">
      <c r="A62"/>
      <c r="B62"/>
      <c r="C62"/>
      <c r="D62"/>
      <c r="E62"/>
      <c r="F62"/>
      <c r="G62"/>
      <c r="H62"/>
      <c r="I62"/>
      <c r="J62"/>
      <c r="K62" s="106"/>
      <c r="L62" s="106"/>
    </row>
    <row r="63" spans="1:12">
      <c r="A63"/>
      <c r="B63"/>
      <c r="C63"/>
      <c r="D63"/>
      <c r="E63"/>
      <c r="F63"/>
      <c r="G63"/>
      <c r="H63"/>
      <c r="I63"/>
      <c r="J63"/>
      <c r="K63" s="106"/>
      <c r="L63" s="106"/>
    </row>
    <row r="64" spans="1:12">
      <c r="A64"/>
      <c r="B64"/>
      <c r="C64"/>
      <c r="D64"/>
      <c r="E64"/>
      <c r="F64"/>
      <c r="G64"/>
      <c r="H64"/>
      <c r="I64"/>
      <c r="J64"/>
      <c r="K64" s="106"/>
      <c r="L64" s="106"/>
    </row>
    <row r="65" spans="1:12">
      <c r="A65"/>
      <c r="B65"/>
      <c r="C65"/>
      <c r="D65"/>
      <c r="E65"/>
      <c r="F65"/>
      <c r="G65"/>
      <c r="H65"/>
      <c r="I65"/>
      <c r="J65"/>
      <c r="K65" s="106"/>
      <c r="L65" s="106"/>
    </row>
    <row r="66" spans="1:12">
      <c r="A66"/>
      <c r="B66"/>
      <c r="C66"/>
      <c r="D66"/>
      <c r="E66"/>
      <c r="F66"/>
      <c r="G66"/>
      <c r="H66"/>
      <c r="I66"/>
      <c r="J66"/>
      <c r="K66" s="106"/>
      <c r="L66" s="106"/>
    </row>
    <row r="67" spans="1:12">
      <c r="A67"/>
      <c r="B67"/>
      <c r="C67"/>
      <c r="D67"/>
      <c r="E67"/>
      <c r="F67"/>
      <c r="G67"/>
      <c r="H67"/>
      <c r="I67"/>
      <c r="J67"/>
      <c r="K67" s="106"/>
      <c r="L67" s="106"/>
    </row>
    <row r="68" spans="1:12">
      <c r="A68"/>
      <c r="B68"/>
      <c r="C68"/>
      <c r="D68"/>
      <c r="E68"/>
      <c r="F68"/>
      <c r="G68"/>
      <c r="H68"/>
      <c r="I68"/>
      <c r="J68"/>
      <c r="K68" s="106"/>
      <c r="L68" s="106"/>
    </row>
    <row r="69" spans="1:12">
      <c r="A69"/>
      <c r="B69"/>
      <c r="C69"/>
      <c r="D69"/>
      <c r="E69"/>
      <c r="F69"/>
      <c r="G69"/>
      <c r="H69"/>
      <c r="I69"/>
      <c r="J69"/>
      <c r="K69" s="106"/>
      <c r="L69" s="106"/>
    </row>
    <row r="70" spans="1:12">
      <c r="A70"/>
      <c r="B70"/>
      <c r="C70"/>
      <c r="D70"/>
      <c r="E70"/>
      <c r="F70"/>
      <c r="G70"/>
      <c r="H70"/>
      <c r="I70"/>
      <c r="J70"/>
      <c r="K70" s="106"/>
      <c r="L70" s="106"/>
    </row>
    <row r="71" spans="1:12">
      <c r="A71"/>
      <c r="B71"/>
      <c r="C71"/>
      <c r="D71"/>
      <c r="E71"/>
      <c r="F71"/>
      <c r="G71"/>
      <c r="H71"/>
      <c r="I71"/>
      <c r="J71"/>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498" t="s">
        <v>460</v>
      </c>
      <c r="B5" s="1498"/>
      <c r="C5" s="1498"/>
      <c r="D5" s="1498"/>
      <c r="E5" s="1498"/>
      <c r="F5" s="1498"/>
      <c r="H5" s="631" t="s">
        <v>305</v>
      </c>
    </row>
    <row r="6" spans="1:20" ht="15.75" customHeight="1" thickBot="1">
      <c r="A6" s="1499" t="s">
        <v>144</v>
      </c>
      <c r="B6" s="1501" t="s">
        <v>462</v>
      </c>
      <c r="C6" s="1502"/>
      <c r="D6" s="1503"/>
      <c r="E6" s="1504" t="s">
        <v>465</v>
      </c>
      <c r="F6" s="1506" t="s">
        <v>466</v>
      </c>
    </row>
    <row r="7" spans="1:20" ht="21" customHeight="1" thickBot="1">
      <c r="A7" s="1500"/>
      <c r="B7" s="1082" t="s">
        <v>286</v>
      </c>
      <c r="C7" s="1082" t="s">
        <v>294</v>
      </c>
      <c r="D7" s="1082" t="s">
        <v>295</v>
      </c>
      <c r="E7" s="1505"/>
      <c r="F7" s="1507"/>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6">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498" t="s">
        <v>461</v>
      </c>
      <c r="B18" s="1498"/>
      <c r="C18" s="1498"/>
      <c r="D18" s="1498"/>
      <c r="E18" s="1498"/>
      <c r="F18" s="1498"/>
      <c r="L18" s="1036"/>
      <c r="O18"/>
      <c r="P18"/>
      <c r="Q18"/>
      <c r="R18"/>
      <c r="S18"/>
      <c r="T18"/>
    </row>
    <row r="19" spans="1:20" ht="16.5" customHeight="1" thickBot="1">
      <c r="A19" s="1509" t="s">
        <v>151</v>
      </c>
      <c r="B19" s="1501" t="s">
        <v>462</v>
      </c>
      <c r="C19" s="1502"/>
      <c r="D19" s="1503"/>
      <c r="E19" s="1504" t="s">
        <v>465</v>
      </c>
      <c r="F19" s="1506" t="s">
        <v>466</v>
      </c>
      <c r="L19" s="1036"/>
      <c r="O19"/>
      <c r="P19"/>
      <c r="Q19"/>
      <c r="R19"/>
      <c r="S19"/>
      <c r="T19"/>
    </row>
    <row r="20" spans="1:20" ht="21" customHeight="1" thickBot="1">
      <c r="A20" s="1510"/>
      <c r="B20" s="825" t="s">
        <v>286</v>
      </c>
      <c r="C20" s="825" t="s">
        <v>410</v>
      </c>
      <c r="D20" s="825" t="s">
        <v>411</v>
      </c>
      <c r="E20" s="1505"/>
      <c r="F20" s="1507"/>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511"/>
      <c r="B27" s="1511"/>
      <c r="C27" s="1511"/>
      <c r="D27" s="1511"/>
      <c r="E27" s="1511"/>
      <c r="F27" s="1511"/>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7"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508"/>
      <c r="D32" s="1508"/>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508"/>
      <c r="C43" s="1508"/>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512" t="s">
        <v>459</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458</v>
      </c>
      <c r="B3" s="1513"/>
      <c r="C3" s="1513"/>
      <c r="D3" s="1513"/>
      <c r="E3" s="1513"/>
      <c r="F3" s="1513"/>
      <c r="P3" s="575"/>
    </row>
    <row r="4" spans="1:24" ht="4.5" customHeight="1">
      <c r="A4" s="576"/>
      <c r="B4" s="576"/>
      <c r="C4" s="574"/>
      <c r="D4" s="574"/>
    </row>
    <row r="5" spans="1:24" ht="15.75" thickBot="1">
      <c r="A5" s="577" t="s">
        <v>153</v>
      </c>
      <c r="B5" s="1514" t="s">
        <v>154</v>
      </c>
      <c r="C5" s="1514"/>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7"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7" t="s">
        <v>183</v>
      </c>
      <c r="B40" s="1208">
        <v>2455442</v>
      </c>
      <c r="C40" s="1209">
        <v>839888</v>
      </c>
      <c r="D40"/>
      <c r="E40"/>
      <c r="F40"/>
      <c r="G40"/>
      <c r="H40"/>
      <c r="I40"/>
      <c r="J40"/>
      <c r="K40"/>
      <c r="L40"/>
      <c r="M40"/>
      <c r="N40"/>
      <c r="P40"/>
      <c r="Q40"/>
      <c r="R40"/>
      <c r="S40"/>
    </row>
    <row r="41" spans="1:19">
      <c r="A41" s="1210" t="s">
        <v>325</v>
      </c>
      <c r="B41" s="1211">
        <v>831196</v>
      </c>
      <c r="C41" s="1212">
        <v>253768</v>
      </c>
      <c r="D41"/>
      <c r="E41"/>
      <c r="F41"/>
      <c r="G41"/>
      <c r="H41"/>
      <c r="I41"/>
      <c r="J41"/>
      <c r="K41"/>
      <c r="L41"/>
      <c r="M41"/>
      <c r="N41"/>
      <c r="P41"/>
      <c r="Q41"/>
      <c r="R41"/>
      <c r="S41"/>
    </row>
    <row r="42" spans="1:19" ht="14.25" customHeight="1">
      <c r="A42" s="1210" t="s">
        <v>172</v>
      </c>
      <c r="B42" s="1211">
        <v>472654</v>
      </c>
      <c r="C42" s="1212">
        <v>191185</v>
      </c>
      <c r="D42"/>
      <c r="E42"/>
      <c r="F42"/>
      <c r="G42"/>
      <c r="H42"/>
      <c r="I42"/>
      <c r="J42"/>
      <c r="K42"/>
      <c r="L42"/>
      <c r="M42"/>
      <c r="N42"/>
      <c r="P42"/>
      <c r="Q42"/>
      <c r="R42"/>
      <c r="S42"/>
    </row>
    <row r="43" spans="1:19">
      <c r="A43" s="1210" t="s">
        <v>182</v>
      </c>
      <c r="B43" s="1211">
        <v>596995</v>
      </c>
      <c r="C43" s="1212">
        <v>219262</v>
      </c>
      <c r="D43"/>
      <c r="E43"/>
      <c r="F43"/>
      <c r="G43"/>
      <c r="H43"/>
      <c r="I43"/>
      <c r="J43"/>
      <c r="K43"/>
      <c r="L43"/>
      <c r="M43"/>
      <c r="N43"/>
      <c r="P43"/>
      <c r="Q43"/>
      <c r="R43"/>
      <c r="S43"/>
    </row>
    <row r="44" spans="1:19">
      <c r="A44" s="1210" t="s">
        <v>174</v>
      </c>
      <c r="B44" s="1211">
        <v>1193624</v>
      </c>
      <c r="C44" s="1212">
        <v>418031</v>
      </c>
      <c r="D44"/>
      <c r="E44"/>
      <c r="F44"/>
      <c r="G44"/>
      <c r="H44"/>
      <c r="I44"/>
      <c r="J44"/>
      <c r="K44"/>
      <c r="L44"/>
      <c r="M44"/>
      <c r="N44"/>
      <c r="P44"/>
      <c r="Q44"/>
      <c r="R44"/>
      <c r="S44"/>
    </row>
    <row r="45" spans="1:19">
      <c r="A45" s="1210" t="s">
        <v>469</v>
      </c>
      <c r="B45" s="1211">
        <v>42167</v>
      </c>
      <c r="C45" s="1212">
        <v>10774</v>
      </c>
      <c r="D45"/>
      <c r="E45"/>
      <c r="F45"/>
      <c r="G45"/>
      <c r="H45"/>
      <c r="I45"/>
      <c r="J45"/>
      <c r="K45"/>
      <c r="L45"/>
      <c r="M45"/>
      <c r="N45"/>
      <c r="P45"/>
      <c r="Q45"/>
      <c r="R45"/>
      <c r="S45"/>
    </row>
    <row r="46" spans="1:19">
      <c r="A46" s="1210" t="s">
        <v>180</v>
      </c>
      <c r="B46" s="1211">
        <v>2177495</v>
      </c>
      <c r="C46" s="1212">
        <v>560007</v>
      </c>
      <c r="D46"/>
      <c r="E46"/>
      <c r="F46"/>
      <c r="G46"/>
      <c r="H46"/>
      <c r="I46"/>
      <c r="J46"/>
      <c r="P46"/>
      <c r="Q46"/>
      <c r="R46"/>
      <c r="S46"/>
    </row>
    <row r="47" spans="1:19">
      <c r="A47" s="1210" t="s">
        <v>185</v>
      </c>
      <c r="B47" s="1211">
        <v>398322</v>
      </c>
      <c r="C47" s="1212">
        <v>129045</v>
      </c>
      <c r="D47"/>
      <c r="E47"/>
      <c r="F47"/>
      <c r="G47"/>
      <c r="H47"/>
      <c r="I47"/>
      <c r="J47"/>
      <c r="K47"/>
      <c r="P47"/>
      <c r="Q47"/>
      <c r="R47"/>
      <c r="S47"/>
    </row>
    <row r="48" spans="1:19" ht="14.25" customHeight="1">
      <c r="A48" s="1210" t="s">
        <v>473</v>
      </c>
      <c r="B48" s="1211">
        <v>101067</v>
      </c>
      <c r="C48" s="1212">
        <v>20613</v>
      </c>
      <c r="D48"/>
      <c r="E48"/>
      <c r="F48"/>
      <c r="G48"/>
      <c r="H48"/>
      <c r="I48"/>
      <c r="J48"/>
      <c r="K48"/>
      <c r="P48"/>
      <c r="Q48"/>
      <c r="R48"/>
      <c r="S48"/>
    </row>
    <row r="49" spans="1:19">
      <c r="A49" s="1210" t="s">
        <v>167</v>
      </c>
      <c r="B49" s="1211">
        <v>8296109</v>
      </c>
      <c r="C49" s="1212">
        <v>2103192</v>
      </c>
      <c r="D49"/>
      <c r="E49"/>
      <c r="F49"/>
      <c r="G49"/>
      <c r="H49"/>
      <c r="I49"/>
      <c r="J49"/>
      <c r="K49"/>
      <c r="P49"/>
      <c r="Q49"/>
      <c r="R49"/>
      <c r="S49"/>
    </row>
    <row r="50" spans="1:19">
      <c r="A50" s="1210" t="s">
        <v>474</v>
      </c>
      <c r="B50" s="1211">
        <v>422</v>
      </c>
      <c r="C50" s="1212">
        <v>230</v>
      </c>
      <c r="D50"/>
      <c r="E50"/>
      <c r="F50"/>
      <c r="G50"/>
      <c r="H50"/>
      <c r="I50"/>
      <c r="J50"/>
      <c r="K50"/>
      <c r="P50"/>
      <c r="Q50"/>
      <c r="R50"/>
      <c r="S50"/>
    </row>
    <row r="51" spans="1:19">
      <c r="A51" s="1210" t="s">
        <v>475</v>
      </c>
      <c r="B51" s="1211">
        <v>61216</v>
      </c>
      <c r="C51" s="1212">
        <v>76820</v>
      </c>
      <c r="D51"/>
      <c r="E51"/>
      <c r="F51"/>
      <c r="G51"/>
      <c r="H51"/>
      <c r="I51"/>
      <c r="J51"/>
      <c r="K51"/>
      <c r="P51"/>
      <c r="Q51"/>
      <c r="R51"/>
      <c r="S51"/>
    </row>
    <row r="52" spans="1:19">
      <c r="A52" s="1210" t="s">
        <v>176</v>
      </c>
      <c r="B52" s="1211">
        <v>4604277</v>
      </c>
      <c r="C52" s="1212">
        <v>1267409</v>
      </c>
      <c r="D52"/>
      <c r="E52"/>
      <c r="F52"/>
      <c r="G52"/>
      <c r="H52"/>
      <c r="I52"/>
      <c r="J52"/>
      <c r="K52"/>
      <c r="P52"/>
      <c r="Q52"/>
      <c r="R52"/>
      <c r="S52"/>
    </row>
    <row r="53" spans="1:19">
      <c r="A53" s="1210" t="s">
        <v>168</v>
      </c>
      <c r="B53" s="1211">
        <v>9183086</v>
      </c>
      <c r="C53" s="1212">
        <v>2421747</v>
      </c>
      <c r="D53"/>
      <c r="E53"/>
      <c r="F53"/>
      <c r="G53"/>
      <c r="H53"/>
      <c r="I53"/>
      <c r="J53"/>
      <c r="K53"/>
      <c r="P53"/>
      <c r="Q53"/>
      <c r="R53"/>
      <c r="S53"/>
    </row>
    <row r="54" spans="1:19">
      <c r="A54" s="1210" t="s">
        <v>418</v>
      </c>
      <c r="B54" s="1211">
        <v>9159281</v>
      </c>
      <c r="C54" s="1212">
        <v>3046710</v>
      </c>
      <c r="D54"/>
      <c r="E54"/>
      <c r="F54"/>
      <c r="G54"/>
      <c r="H54"/>
      <c r="I54"/>
      <c r="J54"/>
      <c r="K54"/>
      <c r="P54"/>
      <c r="Q54"/>
      <c r="R54"/>
      <c r="S54"/>
    </row>
    <row r="55" spans="1:19">
      <c r="A55" s="1210" t="s">
        <v>177</v>
      </c>
      <c r="B55" s="1211">
        <v>367062</v>
      </c>
      <c r="C55" s="1212">
        <v>215394</v>
      </c>
      <c r="D55"/>
      <c r="E55"/>
      <c r="F55"/>
      <c r="G55"/>
      <c r="H55"/>
      <c r="I55"/>
      <c r="J55"/>
      <c r="K55"/>
      <c r="P55"/>
      <c r="Q55"/>
      <c r="R55"/>
      <c r="S55"/>
    </row>
    <row r="56" spans="1:19">
      <c r="A56" s="1210" t="s">
        <v>186</v>
      </c>
      <c r="B56" s="1211">
        <v>129338</v>
      </c>
      <c r="C56" s="1212">
        <v>26352</v>
      </c>
      <c r="D56"/>
      <c r="E56"/>
      <c r="F56"/>
      <c r="G56"/>
      <c r="H56"/>
      <c r="I56"/>
      <c r="J56"/>
      <c r="K56"/>
      <c r="P56"/>
      <c r="Q56"/>
      <c r="R56"/>
      <c r="S56"/>
    </row>
    <row r="57" spans="1:19">
      <c r="A57" s="1210" t="s">
        <v>173</v>
      </c>
      <c r="B57" s="1211">
        <v>6211480</v>
      </c>
      <c r="C57" s="1212">
        <v>1044420</v>
      </c>
      <c r="D57"/>
      <c r="E57"/>
      <c r="F57"/>
      <c r="G57"/>
      <c r="H57"/>
      <c r="I57"/>
      <c r="J57"/>
      <c r="K57"/>
      <c r="P57"/>
      <c r="Q57"/>
      <c r="R57"/>
      <c r="S57"/>
    </row>
    <row r="58" spans="1:19">
      <c r="A58" s="1210" t="s">
        <v>313</v>
      </c>
      <c r="B58" s="1211">
        <v>1329910</v>
      </c>
      <c r="C58" s="1212">
        <v>375809</v>
      </c>
      <c r="D58"/>
      <c r="E58"/>
      <c r="F58"/>
      <c r="G58"/>
      <c r="H58"/>
      <c r="I58"/>
      <c r="J58"/>
      <c r="K58"/>
      <c r="P58"/>
      <c r="Q58"/>
      <c r="R58"/>
      <c r="S58"/>
    </row>
    <row r="59" spans="1:19">
      <c r="A59" s="1210" t="s">
        <v>479</v>
      </c>
      <c r="B59" s="1211">
        <v>36003</v>
      </c>
      <c r="C59" s="1212">
        <v>6532</v>
      </c>
      <c r="D59"/>
      <c r="E59"/>
      <c r="F59"/>
      <c r="G59"/>
      <c r="H59"/>
      <c r="I59"/>
      <c r="J59"/>
      <c r="K59"/>
      <c r="P59"/>
      <c r="Q59"/>
      <c r="R59"/>
      <c r="S59"/>
    </row>
    <row r="60" spans="1:19">
      <c r="A60" s="1210" t="s">
        <v>452</v>
      </c>
      <c r="B60" s="1211">
        <v>51860</v>
      </c>
      <c r="C60" s="1212">
        <v>20500</v>
      </c>
      <c r="D60"/>
      <c r="E60"/>
      <c r="F60"/>
      <c r="G60"/>
      <c r="H60"/>
      <c r="I60"/>
      <c r="J60"/>
      <c r="K60"/>
      <c r="P60"/>
      <c r="Q60"/>
      <c r="R60"/>
      <c r="S60"/>
    </row>
    <row r="61" spans="1:19">
      <c r="A61" s="1210" t="s">
        <v>470</v>
      </c>
      <c r="B61" s="1211">
        <v>192879</v>
      </c>
      <c r="C61" s="1212">
        <v>69602</v>
      </c>
      <c r="D61"/>
      <c r="E61"/>
      <c r="F61"/>
      <c r="G61"/>
      <c r="H61"/>
      <c r="I61"/>
      <c r="J61"/>
      <c r="K61"/>
      <c r="P61"/>
      <c r="Q61"/>
      <c r="R61"/>
      <c r="S61"/>
    </row>
    <row r="62" spans="1:19">
      <c r="A62" s="1210" t="s">
        <v>480</v>
      </c>
      <c r="B62" s="1211">
        <v>36157</v>
      </c>
      <c r="C62" s="1212">
        <v>50050</v>
      </c>
      <c r="D62"/>
      <c r="E62"/>
      <c r="F62"/>
      <c r="G62"/>
      <c r="H62"/>
      <c r="I62"/>
      <c r="J62"/>
      <c r="K62"/>
      <c r="P62"/>
      <c r="Q62"/>
      <c r="R62"/>
      <c r="S62"/>
    </row>
    <row r="63" spans="1:19">
      <c r="A63" s="1210" t="s">
        <v>184</v>
      </c>
      <c r="B63" s="1211">
        <v>970410</v>
      </c>
      <c r="C63" s="1212">
        <v>358730</v>
      </c>
      <c r="D63"/>
      <c r="E63"/>
      <c r="F63"/>
      <c r="G63"/>
      <c r="H63"/>
      <c r="I63"/>
      <c r="J63"/>
      <c r="K63"/>
      <c r="P63"/>
      <c r="Q63"/>
      <c r="R63"/>
      <c r="S63"/>
    </row>
    <row r="64" spans="1:19">
      <c r="A64" s="1210" t="s">
        <v>481</v>
      </c>
      <c r="B64" s="1211">
        <v>76751</v>
      </c>
      <c r="C64" s="1212">
        <v>19602</v>
      </c>
      <c r="D64"/>
      <c r="E64"/>
      <c r="F64"/>
      <c r="G64"/>
      <c r="H64"/>
      <c r="I64"/>
      <c r="J64"/>
      <c r="K64"/>
      <c r="P64"/>
      <c r="Q64"/>
      <c r="R64"/>
      <c r="S64"/>
    </row>
    <row r="65" spans="1:19">
      <c r="A65" s="1210" t="s">
        <v>188</v>
      </c>
      <c r="B65" s="1211">
        <v>311087</v>
      </c>
      <c r="C65" s="1212">
        <v>67791</v>
      </c>
      <c r="D65"/>
      <c r="E65"/>
      <c r="F65"/>
      <c r="G65"/>
      <c r="H65"/>
      <c r="I65"/>
      <c r="J65"/>
      <c r="K65"/>
      <c r="P65"/>
      <c r="Q65"/>
      <c r="R65"/>
      <c r="S65"/>
    </row>
    <row r="66" spans="1:19">
      <c r="A66" s="1210" t="s">
        <v>453</v>
      </c>
      <c r="B66" s="1211">
        <v>502286</v>
      </c>
      <c r="C66" s="1212">
        <v>182927</v>
      </c>
      <c r="D66"/>
      <c r="E66"/>
      <c r="F66"/>
      <c r="G66"/>
      <c r="H66"/>
      <c r="I66"/>
      <c r="J66"/>
      <c r="K66"/>
      <c r="P66"/>
      <c r="Q66"/>
      <c r="R66"/>
      <c r="S66"/>
    </row>
    <row r="67" spans="1:19">
      <c r="A67" s="1210" t="s">
        <v>471</v>
      </c>
      <c r="B67" s="1211">
        <v>192508</v>
      </c>
      <c r="C67" s="1212">
        <v>48604</v>
      </c>
      <c r="D67"/>
      <c r="E67"/>
      <c r="F67"/>
      <c r="G67"/>
      <c r="H67"/>
      <c r="I67"/>
      <c r="J67"/>
      <c r="K67"/>
      <c r="P67"/>
      <c r="Q67"/>
      <c r="R67"/>
      <c r="S67"/>
    </row>
    <row r="68" spans="1:19">
      <c r="A68" s="1210" t="s">
        <v>169</v>
      </c>
      <c r="B68" s="1211">
        <v>18917009</v>
      </c>
      <c r="C68" s="1212">
        <v>5392903</v>
      </c>
      <c r="D68"/>
      <c r="E68"/>
      <c r="F68"/>
      <c r="G68"/>
      <c r="H68"/>
      <c r="I68"/>
      <c r="J68"/>
      <c r="K68"/>
      <c r="P68"/>
      <c r="Q68"/>
      <c r="R68"/>
      <c r="S68"/>
    </row>
    <row r="69" spans="1:19">
      <c r="A69" s="1210" t="s">
        <v>405</v>
      </c>
      <c r="B69" s="1211">
        <v>152233</v>
      </c>
      <c r="C69" s="1212">
        <v>16339</v>
      </c>
      <c r="D69"/>
      <c r="E69"/>
      <c r="F69"/>
      <c r="G69"/>
      <c r="H69"/>
      <c r="I69"/>
      <c r="J69"/>
      <c r="K69"/>
      <c r="P69"/>
      <c r="Q69"/>
      <c r="R69"/>
      <c r="S69"/>
    </row>
    <row r="70" spans="1:19">
      <c r="A70" s="1210" t="s">
        <v>326</v>
      </c>
      <c r="B70" s="1211">
        <v>3321167</v>
      </c>
      <c r="C70" s="1212">
        <v>671958</v>
      </c>
      <c r="D70"/>
      <c r="E70"/>
      <c r="F70"/>
      <c r="G70"/>
      <c r="H70"/>
      <c r="I70"/>
      <c r="J70"/>
      <c r="K70"/>
      <c r="P70"/>
      <c r="Q70"/>
      <c r="R70"/>
      <c r="S70"/>
    </row>
    <row r="71" spans="1:19">
      <c r="A71" s="1210" t="s">
        <v>171</v>
      </c>
      <c r="B71" s="1211">
        <v>3283425</v>
      </c>
      <c r="C71" s="1212">
        <v>880758</v>
      </c>
      <c r="D71"/>
      <c r="E71"/>
      <c r="F71"/>
      <c r="G71"/>
      <c r="H71"/>
      <c r="I71"/>
      <c r="J71"/>
      <c r="K71"/>
      <c r="P71"/>
      <c r="Q71"/>
      <c r="R71"/>
      <c r="S71"/>
    </row>
    <row r="72" spans="1:19">
      <c r="A72" s="1210" t="s">
        <v>187</v>
      </c>
      <c r="B72" s="1211">
        <v>486034</v>
      </c>
      <c r="C72" s="1212">
        <v>185947</v>
      </c>
      <c r="D72"/>
      <c r="E72"/>
      <c r="F72"/>
      <c r="G72"/>
      <c r="H72"/>
      <c r="I72"/>
      <c r="J72"/>
      <c r="K72"/>
      <c r="P72"/>
      <c r="Q72"/>
      <c r="R72"/>
      <c r="S72"/>
    </row>
    <row r="73" spans="1:19">
      <c r="A73" s="1210" t="s">
        <v>482</v>
      </c>
      <c r="B73" s="1211">
        <v>3561</v>
      </c>
      <c r="C73" s="1212">
        <v>795</v>
      </c>
      <c r="D73"/>
      <c r="E73"/>
      <c r="F73"/>
      <c r="G73"/>
      <c r="H73"/>
      <c r="I73"/>
      <c r="J73"/>
      <c r="K73"/>
    </row>
    <row r="74" spans="1:19">
      <c r="A74" s="1210" t="s">
        <v>181</v>
      </c>
      <c r="B74" s="1211">
        <v>1363871</v>
      </c>
      <c r="C74" s="1212">
        <v>342541</v>
      </c>
      <c r="D74"/>
      <c r="E74"/>
      <c r="F74"/>
      <c r="G74"/>
      <c r="H74"/>
      <c r="I74"/>
      <c r="J74"/>
      <c r="K74"/>
    </row>
    <row r="75" spans="1:19">
      <c r="A75" s="1210" t="s">
        <v>327</v>
      </c>
      <c r="B75" s="1211">
        <v>1229041</v>
      </c>
      <c r="C75" s="1212">
        <v>378620</v>
      </c>
      <c r="D75"/>
      <c r="E75"/>
      <c r="F75"/>
      <c r="G75"/>
      <c r="H75"/>
      <c r="I75"/>
      <c r="J75"/>
      <c r="K75"/>
    </row>
    <row r="76" spans="1:19">
      <c r="A76" s="1210" t="s">
        <v>472</v>
      </c>
      <c r="B76" s="1211">
        <v>286425</v>
      </c>
      <c r="C76" s="1212">
        <v>38876</v>
      </c>
      <c r="D76"/>
      <c r="E76"/>
      <c r="F76"/>
      <c r="G76"/>
      <c r="H76"/>
      <c r="I76"/>
      <c r="J76"/>
      <c r="K76"/>
    </row>
    <row r="77" spans="1:19">
      <c r="A77" s="1210" t="s">
        <v>170</v>
      </c>
      <c r="B77" s="1211">
        <v>2764002</v>
      </c>
      <c r="C77" s="1212">
        <v>662752</v>
      </c>
      <c r="D77"/>
      <c r="E77"/>
      <c r="F77"/>
      <c r="G77"/>
      <c r="H77"/>
      <c r="I77"/>
      <c r="J77"/>
      <c r="K77"/>
    </row>
    <row r="78" spans="1:19">
      <c r="A78" s="1210" t="s">
        <v>425</v>
      </c>
      <c r="B78" s="1211">
        <v>86302</v>
      </c>
      <c r="C78" s="1212">
        <v>24617</v>
      </c>
      <c r="D78"/>
      <c r="E78"/>
      <c r="F78"/>
      <c r="G78"/>
      <c r="H78"/>
      <c r="I78"/>
      <c r="J78"/>
      <c r="K78"/>
    </row>
    <row r="79" spans="1:19">
      <c r="A79" s="1210" t="s">
        <v>179</v>
      </c>
      <c r="B79" s="1211">
        <v>881575</v>
      </c>
      <c r="C79" s="1212">
        <v>254938</v>
      </c>
      <c r="D79"/>
      <c r="E79"/>
      <c r="F79"/>
      <c r="G79"/>
      <c r="H79"/>
      <c r="I79"/>
      <c r="J79"/>
      <c r="K79"/>
    </row>
    <row r="80" spans="1:19">
      <c r="A80" s="1210" t="s">
        <v>175</v>
      </c>
      <c r="B80" s="1211">
        <v>6950441</v>
      </c>
      <c r="C80" s="1212">
        <v>1567289</v>
      </c>
      <c r="D80"/>
      <c r="E80"/>
      <c r="F80"/>
      <c r="G80"/>
      <c r="H80"/>
      <c r="I80"/>
      <c r="J80"/>
      <c r="K80"/>
    </row>
    <row r="81" spans="1:11">
      <c r="A81" s="1210" t="s">
        <v>166</v>
      </c>
      <c r="B81" s="1211">
        <v>27491203</v>
      </c>
      <c r="C81" s="1212">
        <v>7067963</v>
      </c>
      <c r="D81"/>
      <c r="E81"/>
      <c r="F81"/>
      <c r="G81"/>
      <c r="H81"/>
      <c r="I81"/>
      <c r="J81"/>
      <c r="K81"/>
    </row>
    <row r="82" spans="1:11">
      <c r="A82" s="1210" t="s">
        <v>483</v>
      </c>
      <c r="B82" s="1211">
        <v>35645</v>
      </c>
      <c r="C82" s="1212">
        <v>80286</v>
      </c>
      <c r="D82"/>
      <c r="E82"/>
      <c r="F82"/>
      <c r="G82"/>
      <c r="H82"/>
      <c r="I82"/>
      <c r="J82"/>
      <c r="K82"/>
    </row>
    <row r="83" spans="1:11">
      <c r="A83" s="1210" t="s">
        <v>476</v>
      </c>
      <c r="B83" s="1211">
        <v>24655</v>
      </c>
      <c r="C83" s="1212">
        <v>7940</v>
      </c>
      <c r="D83"/>
      <c r="E83"/>
      <c r="F83"/>
      <c r="G83"/>
      <c r="H83"/>
      <c r="I83"/>
      <c r="J83"/>
      <c r="K83"/>
    </row>
    <row r="84" spans="1:11">
      <c r="A84" s="1213" t="s">
        <v>468</v>
      </c>
      <c r="B84" s="1214">
        <v>117257673</v>
      </c>
      <c r="C84" s="121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2" t="s">
        <v>463</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6" t="s">
        <v>464</v>
      </c>
      <c r="B3" s="1516"/>
      <c r="C3" s="1516"/>
      <c r="D3" s="1516"/>
      <c r="E3" s="1516"/>
      <c r="F3" s="1516"/>
      <c r="G3" s="1516"/>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28" zoomScale="80" zoomScaleNormal="80" workbookViewId="0">
      <selection activeCell="U505" sqref="U505"/>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35" t="s">
        <v>232</v>
      </c>
      <c r="C5" s="1535"/>
      <c r="D5" s="1535"/>
      <c r="E5" s="1535"/>
      <c r="F5" s="1535"/>
      <c r="G5" s="1535"/>
      <c r="H5" s="1535"/>
      <c r="I5" s="1535"/>
      <c r="J5" s="1535"/>
      <c r="K5" s="1535"/>
      <c r="L5" s="1535"/>
    </row>
    <row r="6" spans="2:13" ht="18">
      <c r="B6" s="645"/>
      <c r="C6" s="645"/>
      <c r="D6" s="645"/>
      <c r="E6" s="645"/>
      <c r="F6" s="426" t="s">
        <v>233</v>
      </c>
      <c r="G6" s="645"/>
      <c r="H6" s="645"/>
      <c r="I6" s="645"/>
      <c r="J6" s="645"/>
      <c r="K6" s="645"/>
      <c r="L6" s="645"/>
    </row>
    <row r="7" spans="2:13" s="427" customFormat="1" ht="15">
      <c r="B7" s="1536" t="s">
        <v>234</v>
      </c>
      <c r="C7" s="1538" t="s">
        <v>22</v>
      </c>
      <c r="D7" s="1538" t="s">
        <v>235</v>
      </c>
      <c r="E7" s="1540" t="s">
        <v>236</v>
      </c>
      <c r="F7" s="1541"/>
      <c r="G7" s="1542"/>
      <c r="H7" s="1543" t="s">
        <v>237</v>
      </c>
      <c r="I7" s="1545" t="s">
        <v>238</v>
      </c>
      <c r="J7" s="1546"/>
      <c r="K7" s="1546"/>
      <c r="L7" s="1536"/>
    </row>
    <row r="8" spans="2:13">
      <c r="B8" s="1537"/>
      <c r="C8" s="1539"/>
      <c r="D8" s="1539"/>
      <c r="E8" s="1547" t="s">
        <v>239</v>
      </c>
      <c r="F8" s="1538" t="s">
        <v>240</v>
      </c>
      <c r="G8" s="1538" t="s">
        <v>241</v>
      </c>
      <c r="H8" s="1544"/>
      <c r="I8" s="1547" t="s">
        <v>242</v>
      </c>
      <c r="J8" s="1547" t="s">
        <v>24</v>
      </c>
      <c r="K8" s="1538" t="s">
        <v>243</v>
      </c>
      <c r="L8" s="1547" t="s">
        <v>244</v>
      </c>
    </row>
    <row r="9" spans="2:13">
      <c r="B9" s="1537"/>
      <c r="C9" s="1539"/>
      <c r="D9" s="1539"/>
      <c r="E9" s="1548"/>
      <c r="F9" s="1539"/>
      <c r="G9" s="1539"/>
      <c r="H9" s="1544"/>
      <c r="I9" s="1548"/>
      <c r="J9" s="1548"/>
      <c r="K9" s="1563"/>
      <c r="L9" s="1548"/>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34"/>
      <c r="O105" s="1534"/>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34"/>
      <c r="O121" s="1534"/>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34"/>
      <c r="O145" s="1534"/>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34"/>
      <c r="O171" s="1534"/>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68" t="s">
        <v>270</v>
      </c>
      <c r="D177" s="1568"/>
      <c r="E177" s="1568"/>
      <c r="F177" s="1568"/>
      <c r="G177" s="1568"/>
      <c r="H177" s="1568"/>
      <c r="I177" s="1568"/>
      <c r="J177" s="1568"/>
      <c r="K177" s="1568"/>
      <c r="L177" s="1569"/>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49" t="s">
        <v>234</v>
      </c>
      <c r="C194" s="1551" t="s">
        <v>22</v>
      </c>
      <c r="D194" s="1551" t="s">
        <v>235</v>
      </c>
      <c r="E194" s="1553" t="s">
        <v>236</v>
      </c>
      <c r="F194" s="1554"/>
      <c r="G194" s="1555"/>
      <c r="H194" s="1556" t="s">
        <v>237</v>
      </c>
      <c r="I194" s="1558" t="s">
        <v>238</v>
      </c>
      <c r="J194" s="1559"/>
      <c r="K194" s="1559"/>
      <c r="L194" s="1560"/>
    </row>
    <row r="195" spans="2:12" ht="12.75" customHeight="1">
      <c r="B195" s="1550"/>
      <c r="C195" s="1552"/>
      <c r="D195" s="1552"/>
      <c r="E195" s="1561" t="s">
        <v>239</v>
      </c>
      <c r="F195" s="1551" t="s">
        <v>240</v>
      </c>
      <c r="G195" s="1551" t="s">
        <v>241</v>
      </c>
      <c r="H195" s="1557"/>
      <c r="I195" s="1561" t="s">
        <v>242</v>
      </c>
      <c r="J195" s="1561" t="s">
        <v>24</v>
      </c>
      <c r="K195" s="1551" t="s">
        <v>243</v>
      </c>
      <c r="L195" s="1566" t="s">
        <v>244</v>
      </c>
    </row>
    <row r="196" spans="2:12" ht="12.75" customHeight="1">
      <c r="B196" s="1550"/>
      <c r="C196" s="1552"/>
      <c r="D196" s="1552"/>
      <c r="E196" s="1562"/>
      <c r="F196" s="1552"/>
      <c r="G196" s="1552"/>
      <c r="H196" s="1557"/>
      <c r="I196" s="1564"/>
      <c r="J196" s="1564"/>
      <c r="K196" s="1565"/>
      <c r="L196" s="1567"/>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68" t="s">
        <v>271</v>
      </c>
      <c r="D199" s="1568"/>
      <c r="E199" s="1568"/>
      <c r="F199" s="1568"/>
      <c r="G199" s="1568"/>
      <c r="H199" s="1568"/>
      <c r="I199" s="1568"/>
      <c r="J199" s="1568"/>
      <c r="K199" s="1568"/>
      <c r="L199" s="1569"/>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72" t="s">
        <v>234</v>
      </c>
      <c r="C234" s="1551" t="s">
        <v>22</v>
      </c>
      <c r="D234" s="1551" t="s">
        <v>235</v>
      </c>
      <c r="E234" s="1553" t="s">
        <v>236</v>
      </c>
      <c r="F234" s="1554"/>
      <c r="G234" s="1555"/>
      <c r="H234" s="1556" t="s">
        <v>237</v>
      </c>
      <c r="I234" s="1553" t="s">
        <v>238</v>
      </c>
      <c r="J234" s="1554"/>
      <c r="K234" s="1554"/>
      <c r="L234" s="1554"/>
    </row>
    <row r="235" spans="2:12">
      <c r="B235" s="1573"/>
      <c r="C235" s="1552"/>
      <c r="D235" s="1552"/>
      <c r="E235" s="1561" t="s">
        <v>239</v>
      </c>
      <c r="F235" s="1551" t="s">
        <v>240</v>
      </c>
      <c r="G235" s="1551" t="s">
        <v>241</v>
      </c>
      <c r="H235" s="1557"/>
      <c r="I235" s="1561" t="s">
        <v>242</v>
      </c>
      <c r="J235" s="1561" t="s">
        <v>24</v>
      </c>
      <c r="K235" s="1551" t="s">
        <v>243</v>
      </c>
      <c r="L235" s="1558" t="s">
        <v>244</v>
      </c>
    </row>
    <row r="236" spans="2:12">
      <c r="B236" s="1573"/>
      <c r="C236" s="1552"/>
      <c r="D236" s="1552"/>
      <c r="E236" s="1562"/>
      <c r="F236" s="1552"/>
      <c r="G236" s="1552"/>
      <c r="H236" s="1557"/>
      <c r="I236" s="1562"/>
      <c r="J236" s="1562"/>
      <c r="K236" s="1552"/>
      <c r="L236" s="1570"/>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71" t="s">
        <v>245</v>
      </c>
      <c r="D239" s="1571"/>
      <c r="E239" s="1571"/>
      <c r="F239" s="1571"/>
      <c r="G239" s="1571"/>
      <c r="H239" s="1571"/>
      <c r="I239" s="1571"/>
      <c r="J239" s="1571"/>
      <c r="K239" s="1571"/>
      <c r="L239" s="1571"/>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68" t="s">
        <v>270</v>
      </c>
      <c r="D256" s="1568"/>
      <c r="E256" s="1568"/>
      <c r="F256" s="1568"/>
      <c r="G256" s="1568"/>
      <c r="H256" s="1568"/>
      <c r="I256" s="1568"/>
      <c r="J256" s="1568"/>
      <c r="K256" s="1568"/>
      <c r="L256" s="1568"/>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74" t="s">
        <v>234</v>
      </c>
      <c r="C273" s="1551" t="s">
        <v>22</v>
      </c>
      <c r="D273" s="1551" t="s">
        <v>235</v>
      </c>
      <c r="E273" s="1553" t="s">
        <v>236</v>
      </c>
      <c r="F273" s="1554"/>
      <c r="G273" s="1555"/>
      <c r="H273" s="1556" t="s">
        <v>237</v>
      </c>
      <c r="I273" s="1558" t="s">
        <v>238</v>
      </c>
      <c r="J273" s="1559"/>
      <c r="K273" s="1559"/>
      <c r="L273" s="1559"/>
    </row>
    <row r="274" spans="2:12" ht="11.25" customHeight="1">
      <c r="B274" s="1575"/>
      <c r="C274" s="1552"/>
      <c r="D274" s="1552"/>
      <c r="E274" s="1561" t="s">
        <v>239</v>
      </c>
      <c r="F274" s="1551" t="s">
        <v>240</v>
      </c>
      <c r="G274" s="1551" t="s">
        <v>241</v>
      </c>
      <c r="H274" s="1557"/>
      <c r="I274" s="1561" t="s">
        <v>242</v>
      </c>
      <c r="J274" s="1561" t="s">
        <v>24</v>
      </c>
      <c r="K274" s="1551" t="s">
        <v>243</v>
      </c>
      <c r="L274" s="1558" t="s">
        <v>244</v>
      </c>
    </row>
    <row r="275" spans="2:12" ht="11.25" customHeight="1">
      <c r="B275" s="1575"/>
      <c r="C275" s="1552"/>
      <c r="D275" s="1552"/>
      <c r="E275" s="1562"/>
      <c r="F275" s="1552"/>
      <c r="G275" s="1552"/>
      <c r="H275" s="1557"/>
      <c r="I275" s="1564"/>
      <c r="J275" s="1564"/>
      <c r="K275" s="1565"/>
      <c r="L275" s="1570"/>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68" t="s">
        <v>271</v>
      </c>
      <c r="D278" s="1568"/>
      <c r="E278" s="1568"/>
      <c r="F278" s="1568"/>
      <c r="G278" s="1568"/>
      <c r="H278" s="1568"/>
      <c r="I278" s="1568"/>
      <c r="J278" s="1568"/>
      <c r="K278" s="1568"/>
      <c r="L278" s="1568"/>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61" t="s">
        <v>234</v>
      </c>
      <c r="C313" s="1551" t="s">
        <v>22</v>
      </c>
      <c r="D313" s="1551" t="s">
        <v>235</v>
      </c>
      <c r="E313" s="1553" t="s">
        <v>236</v>
      </c>
      <c r="F313" s="1554"/>
      <c r="G313" s="1555"/>
      <c r="H313" s="1551" t="s">
        <v>237</v>
      </c>
      <c r="I313" s="1553" t="s">
        <v>238</v>
      </c>
      <c r="J313" s="1554"/>
      <c r="K313" s="1554"/>
      <c r="L313" s="1555"/>
    </row>
    <row r="314" spans="2:12" ht="11.25" customHeight="1">
      <c r="B314" s="1562"/>
      <c r="C314" s="1552"/>
      <c r="D314" s="1552"/>
      <c r="E314" s="1578" t="s">
        <v>275</v>
      </c>
      <c r="F314" s="1581" t="s">
        <v>276</v>
      </c>
      <c r="G314" s="1581" t="s">
        <v>277</v>
      </c>
      <c r="H314" s="1552"/>
      <c r="I314" s="1561" t="s">
        <v>242</v>
      </c>
      <c r="J314" s="1561" t="s">
        <v>24</v>
      </c>
      <c r="K314" s="1551" t="s">
        <v>243</v>
      </c>
      <c r="L314" s="1561" t="s">
        <v>244</v>
      </c>
    </row>
    <row r="315" spans="2:12" ht="11.25" customHeight="1">
      <c r="B315" s="1564"/>
      <c r="C315" s="1565"/>
      <c r="D315" s="1565"/>
      <c r="E315" s="1580"/>
      <c r="F315" s="1582"/>
      <c r="G315" s="1582"/>
      <c r="H315" s="1565"/>
      <c r="I315" s="1564"/>
      <c r="J315" s="1564"/>
      <c r="K315" s="1565"/>
      <c r="L315" s="1564"/>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71" t="s">
        <v>245</v>
      </c>
      <c r="D318" s="1571"/>
      <c r="E318" s="1571"/>
      <c r="F318" s="1571"/>
      <c r="G318" s="1571"/>
      <c r="H318" s="1571"/>
      <c r="I318" s="1571"/>
      <c r="J318" s="1571"/>
      <c r="K318" s="1571"/>
      <c r="L318" s="1584"/>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68" t="s">
        <v>270</v>
      </c>
      <c r="D335" s="1568"/>
      <c r="E335" s="1568"/>
      <c r="F335" s="1568"/>
      <c r="G335" s="1568"/>
      <c r="H335" s="1568"/>
      <c r="I335" s="1568"/>
      <c r="J335" s="1568"/>
      <c r="K335" s="1568"/>
      <c r="L335" s="1585"/>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76" t="s">
        <v>234</v>
      </c>
      <c r="C352" s="1551" t="s">
        <v>22</v>
      </c>
      <c r="D352" s="1551" t="s">
        <v>235</v>
      </c>
      <c r="E352" s="1553" t="s">
        <v>236</v>
      </c>
      <c r="F352" s="1554"/>
      <c r="G352" s="1555"/>
      <c r="H352" s="1556" t="s">
        <v>237</v>
      </c>
      <c r="I352" s="1558" t="s">
        <v>238</v>
      </c>
      <c r="J352" s="1559"/>
      <c r="K352" s="1559"/>
      <c r="L352" s="1572"/>
    </row>
    <row r="353" spans="2:12" ht="11.25" customHeight="1">
      <c r="B353" s="1577"/>
      <c r="C353" s="1552"/>
      <c r="D353" s="1552"/>
      <c r="E353" s="1578" t="s">
        <v>275</v>
      </c>
      <c r="F353" s="1581" t="s">
        <v>276</v>
      </c>
      <c r="G353" s="1581" t="s">
        <v>277</v>
      </c>
      <c r="H353" s="1557"/>
      <c r="I353" s="1561" t="s">
        <v>242</v>
      </c>
      <c r="J353" s="1561" t="s">
        <v>24</v>
      </c>
      <c r="K353" s="1551" t="s">
        <v>243</v>
      </c>
      <c r="L353" s="1561" t="s">
        <v>244</v>
      </c>
    </row>
    <row r="354" spans="2:12" ht="11.25" customHeight="1">
      <c r="B354" s="1577"/>
      <c r="C354" s="1552"/>
      <c r="D354" s="1552"/>
      <c r="E354" s="1579"/>
      <c r="F354" s="1583"/>
      <c r="G354" s="1583"/>
      <c r="H354" s="1557"/>
      <c r="I354" s="1564"/>
      <c r="J354" s="1564"/>
      <c r="K354" s="1565"/>
      <c r="L354" s="1564"/>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68" t="s">
        <v>271</v>
      </c>
      <c r="D357" s="1568"/>
      <c r="E357" s="1568"/>
      <c r="F357" s="1568"/>
      <c r="G357" s="1568"/>
      <c r="H357" s="1568"/>
      <c r="I357" s="1568"/>
      <c r="J357" s="1568"/>
      <c r="K357" s="1568"/>
      <c r="L357" s="1585"/>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21" t="s">
        <v>234</v>
      </c>
      <c r="C393" s="1519" t="s">
        <v>22</v>
      </c>
      <c r="D393" s="1519" t="s">
        <v>235</v>
      </c>
      <c r="E393" s="1530" t="s">
        <v>236</v>
      </c>
      <c r="F393" s="1531"/>
      <c r="G393" s="1532"/>
      <c r="H393" s="1525" t="s">
        <v>237</v>
      </c>
      <c r="I393" s="1530" t="s">
        <v>238</v>
      </c>
      <c r="J393" s="1531"/>
      <c r="K393" s="1531"/>
      <c r="L393" s="1532"/>
    </row>
    <row r="394" spans="2:12" ht="11.25" customHeight="1">
      <c r="B394" s="1533"/>
      <c r="C394" s="1520"/>
      <c r="D394" s="1520"/>
      <c r="E394" s="1588" t="s">
        <v>275</v>
      </c>
      <c r="F394" s="1590" t="s">
        <v>276</v>
      </c>
      <c r="G394" s="1590" t="s">
        <v>277</v>
      </c>
      <c r="H394" s="1526"/>
      <c r="I394" s="1521" t="s">
        <v>242</v>
      </c>
      <c r="J394" s="1521" t="s">
        <v>24</v>
      </c>
      <c r="K394" s="1519" t="s">
        <v>243</v>
      </c>
      <c r="L394" s="1521" t="s">
        <v>244</v>
      </c>
    </row>
    <row r="395" spans="2:12" ht="11.25" customHeight="1">
      <c r="B395" s="1533"/>
      <c r="C395" s="1520"/>
      <c r="D395" s="1520"/>
      <c r="E395" s="1589"/>
      <c r="F395" s="1591"/>
      <c r="G395" s="1591"/>
      <c r="H395" s="1526"/>
      <c r="I395" s="1533"/>
      <c r="J395" s="1533"/>
      <c r="K395" s="1520"/>
      <c r="L395" s="1522"/>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86" t="s">
        <v>245</v>
      </c>
      <c r="D398" s="1586"/>
      <c r="E398" s="1586"/>
      <c r="F398" s="1586"/>
      <c r="G398" s="1586"/>
      <c r="H398" s="1586"/>
      <c r="I398" s="1586"/>
      <c r="J398" s="1586"/>
      <c r="K398" s="1586"/>
      <c r="L398" s="1587"/>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17" t="s">
        <v>270</v>
      </c>
      <c r="D415" s="1517"/>
      <c r="E415" s="1517"/>
      <c r="F415" s="1517"/>
      <c r="G415" s="1517"/>
      <c r="H415" s="1517"/>
      <c r="I415" s="1517"/>
      <c r="J415" s="1517"/>
      <c r="K415" s="1517"/>
      <c r="L415" s="1592"/>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593" t="s">
        <v>234</v>
      </c>
      <c r="C432" s="1519" t="s">
        <v>22</v>
      </c>
      <c r="D432" s="1519" t="s">
        <v>235</v>
      </c>
      <c r="E432" s="1530" t="s">
        <v>236</v>
      </c>
      <c r="F432" s="1531"/>
      <c r="G432" s="1532"/>
      <c r="H432" s="1525" t="s">
        <v>237</v>
      </c>
      <c r="I432" s="1527" t="s">
        <v>238</v>
      </c>
      <c r="J432" s="1528"/>
      <c r="K432" s="1528"/>
      <c r="L432" s="1595"/>
    </row>
    <row r="433" spans="2:12" ht="11.25" customHeight="1">
      <c r="B433" s="1594"/>
      <c r="C433" s="1520"/>
      <c r="D433" s="1520"/>
      <c r="E433" s="1588" t="s">
        <v>275</v>
      </c>
      <c r="F433" s="1590" t="s">
        <v>276</v>
      </c>
      <c r="G433" s="1590" t="s">
        <v>277</v>
      </c>
      <c r="H433" s="1526"/>
      <c r="I433" s="1521" t="s">
        <v>242</v>
      </c>
      <c r="J433" s="1521" t="s">
        <v>24</v>
      </c>
      <c r="K433" s="1519" t="s">
        <v>243</v>
      </c>
      <c r="L433" s="1521" t="s">
        <v>244</v>
      </c>
    </row>
    <row r="434" spans="2:12" ht="11.25" customHeight="1">
      <c r="B434" s="1594"/>
      <c r="C434" s="1520"/>
      <c r="D434" s="1520"/>
      <c r="E434" s="1589"/>
      <c r="F434" s="1591"/>
      <c r="G434" s="1591"/>
      <c r="H434" s="1526"/>
      <c r="I434" s="1522"/>
      <c r="J434" s="1522"/>
      <c r="K434" s="1596"/>
      <c r="L434" s="1522"/>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17" t="s">
        <v>271</v>
      </c>
      <c r="D437" s="1517"/>
      <c r="E437" s="1517"/>
      <c r="F437" s="1517"/>
      <c r="G437" s="1517"/>
      <c r="H437" s="1517"/>
      <c r="I437" s="1517"/>
      <c r="J437" s="1517"/>
      <c r="K437" s="1517"/>
      <c r="L437" s="1592"/>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21" t="s">
        <v>234</v>
      </c>
      <c r="C475" s="1519" t="s">
        <v>22</v>
      </c>
      <c r="D475" s="1519" t="s">
        <v>235</v>
      </c>
      <c r="E475" s="1530" t="s">
        <v>236</v>
      </c>
      <c r="F475" s="1531"/>
      <c r="G475" s="1532"/>
      <c r="H475" s="1525" t="s">
        <v>237</v>
      </c>
      <c r="I475" s="1530" t="s">
        <v>238</v>
      </c>
      <c r="J475" s="1531"/>
      <c r="K475" s="1531"/>
      <c r="L475" s="1532"/>
    </row>
    <row r="476" spans="2:12" ht="11.25" customHeight="1">
      <c r="B476" s="1533"/>
      <c r="C476" s="1520"/>
      <c r="D476" s="1520"/>
      <c r="E476" s="1588" t="s">
        <v>275</v>
      </c>
      <c r="F476" s="1590" t="s">
        <v>276</v>
      </c>
      <c r="G476" s="1590" t="s">
        <v>277</v>
      </c>
      <c r="H476" s="1526"/>
      <c r="I476" s="1521" t="s">
        <v>242</v>
      </c>
      <c r="J476" s="1521" t="s">
        <v>24</v>
      </c>
      <c r="K476" s="1519" t="s">
        <v>243</v>
      </c>
      <c r="L476" s="1521" t="s">
        <v>244</v>
      </c>
    </row>
    <row r="477" spans="2:12" ht="11.25" customHeight="1">
      <c r="B477" s="1533"/>
      <c r="C477" s="1520"/>
      <c r="D477" s="1520"/>
      <c r="E477" s="1589"/>
      <c r="F477" s="1591"/>
      <c r="G477" s="1591"/>
      <c r="H477" s="1526"/>
      <c r="I477" s="1533"/>
      <c r="J477" s="1533"/>
      <c r="K477" s="1520"/>
      <c r="L477" s="1522"/>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86" t="s">
        <v>245</v>
      </c>
      <c r="D480" s="1586"/>
      <c r="E480" s="1586"/>
      <c r="F480" s="1586"/>
      <c r="G480" s="1586"/>
      <c r="H480" s="1586"/>
      <c r="I480" s="1586"/>
      <c r="J480" s="1586"/>
      <c r="K480" s="1586"/>
      <c r="L480" s="1587"/>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17" t="s">
        <v>270</v>
      </c>
      <c r="D497" s="1517"/>
      <c r="E497" s="1517"/>
      <c r="F497" s="1517"/>
      <c r="G497" s="1517"/>
      <c r="H497" s="1517"/>
      <c r="I497" s="1517"/>
      <c r="J497" s="1517"/>
      <c r="K497" s="1517"/>
      <c r="L497" s="1592"/>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593" t="s">
        <v>234</v>
      </c>
      <c r="C514" s="1519" t="s">
        <v>22</v>
      </c>
      <c r="D514" s="1519" t="s">
        <v>235</v>
      </c>
      <c r="E514" s="1530" t="s">
        <v>236</v>
      </c>
      <c r="F514" s="1531"/>
      <c r="G514" s="1532"/>
      <c r="H514" s="1525" t="s">
        <v>237</v>
      </c>
      <c r="I514" s="1527" t="s">
        <v>238</v>
      </c>
      <c r="J514" s="1528"/>
      <c r="K514" s="1528"/>
      <c r="L514" s="1595"/>
    </row>
    <row r="515" spans="2:12" ht="11.25" customHeight="1">
      <c r="B515" s="1594"/>
      <c r="C515" s="1520"/>
      <c r="D515" s="1520"/>
      <c r="E515" s="1588" t="s">
        <v>275</v>
      </c>
      <c r="F515" s="1590" t="s">
        <v>276</v>
      </c>
      <c r="G515" s="1590" t="s">
        <v>277</v>
      </c>
      <c r="H515" s="1526"/>
      <c r="I515" s="1521" t="s">
        <v>242</v>
      </c>
      <c r="J515" s="1521" t="s">
        <v>24</v>
      </c>
      <c r="K515" s="1519" t="s">
        <v>243</v>
      </c>
      <c r="L515" s="1521" t="s">
        <v>244</v>
      </c>
    </row>
    <row r="516" spans="2:12" ht="11.25" customHeight="1">
      <c r="B516" s="1594"/>
      <c r="C516" s="1520"/>
      <c r="D516" s="1520"/>
      <c r="E516" s="1589"/>
      <c r="F516" s="1591"/>
      <c r="G516" s="1591"/>
      <c r="H516" s="1526"/>
      <c r="I516" s="1522"/>
      <c r="J516" s="1522"/>
      <c r="K516" s="1596"/>
      <c r="L516" s="1522"/>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17" t="s">
        <v>271</v>
      </c>
      <c r="D519" s="1517"/>
      <c r="E519" s="1517"/>
      <c r="F519" s="1517"/>
      <c r="G519" s="1517"/>
      <c r="H519" s="1517"/>
      <c r="I519" s="1517"/>
      <c r="J519" s="1517"/>
      <c r="K519" s="1517"/>
      <c r="L519" s="1592"/>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595" t="s">
        <v>234</v>
      </c>
      <c r="C558" s="1519" t="s">
        <v>22</v>
      </c>
      <c r="D558" s="1519" t="s">
        <v>235</v>
      </c>
      <c r="E558" s="1530" t="s">
        <v>236</v>
      </c>
      <c r="F558" s="1531"/>
      <c r="G558" s="1532"/>
      <c r="H558" s="1525" t="s">
        <v>237</v>
      </c>
      <c r="I558" s="1530" t="s">
        <v>238</v>
      </c>
      <c r="J558" s="1531"/>
      <c r="K558" s="1531"/>
      <c r="L558"/>
    </row>
    <row r="559" spans="2:12" ht="12.75" customHeight="1">
      <c r="B559" s="1599"/>
      <c r="C559" s="1520"/>
      <c r="D559" s="1520"/>
      <c r="E559" s="1521" t="s">
        <v>275</v>
      </c>
      <c r="F559" s="1519" t="s">
        <v>276</v>
      </c>
      <c r="G559" s="1519" t="s">
        <v>277</v>
      </c>
      <c r="H559" s="1526"/>
      <c r="I559" s="1521" t="s">
        <v>242</v>
      </c>
      <c r="J559" s="1521" t="s">
        <v>24</v>
      </c>
      <c r="K559" s="1519" t="s">
        <v>322</v>
      </c>
      <c r="L559"/>
    </row>
    <row r="560" spans="2:12" ht="12.75">
      <c r="B560" s="1599"/>
      <c r="C560" s="1520"/>
      <c r="D560" s="1520"/>
      <c r="E560" s="1533"/>
      <c r="F560" s="1520"/>
      <c r="G560" s="1520"/>
      <c r="H560" s="1526"/>
      <c r="I560" s="1533"/>
      <c r="J560" s="1533"/>
      <c r="K560" s="1520"/>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86" t="s">
        <v>245</v>
      </c>
      <c r="D563" s="1586"/>
      <c r="E563" s="1586"/>
      <c r="F563" s="1586"/>
      <c r="G563" s="1586"/>
      <c r="H563" s="1586"/>
      <c r="I563" s="1586"/>
      <c r="J563" s="1586"/>
      <c r="K563" s="1586"/>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17" t="s">
        <v>270</v>
      </c>
      <c r="D580" s="1517"/>
      <c r="E580" s="1517"/>
      <c r="F580" s="1517"/>
      <c r="G580" s="1517"/>
      <c r="H580" s="1517"/>
      <c r="I580" s="1517"/>
      <c r="J580" s="1517"/>
      <c r="K580" s="1517"/>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597" t="s">
        <v>234</v>
      </c>
      <c r="C597" s="1519" t="s">
        <v>22</v>
      </c>
      <c r="D597" s="1519" t="s">
        <v>235</v>
      </c>
      <c r="E597" s="1530" t="s">
        <v>236</v>
      </c>
      <c r="F597" s="1531"/>
      <c r="G597" s="1532"/>
      <c r="H597" s="1525" t="s">
        <v>237</v>
      </c>
      <c r="I597" s="1527" t="s">
        <v>238</v>
      </c>
      <c r="J597" s="1528"/>
      <c r="K597" s="1528"/>
      <c r="L597"/>
    </row>
    <row r="598" spans="2:12" ht="12.75" customHeight="1">
      <c r="B598" s="1598"/>
      <c r="C598" s="1520"/>
      <c r="D598" s="1520"/>
      <c r="E598" s="1521" t="s">
        <v>275</v>
      </c>
      <c r="F598" s="1519" t="s">
        <v>276</v>
      </c>
      <c r="G598" s="1519" t="s">
        <v>277</v>
      </c>
      <c r="H598" s="1526"/>
      <c r="I598" s="1521" t="s">
        <v>242</v>
      </c>
      <c r="J598" s="1521" t="s">
        <v>24</v>
      </c>
      <c r="K598" s="1519" t="s">
        <v>243</v>
      </c>
      <c r="L598"/>
    </row>
    <row r="599" spans="2:12" ht="12.75" customHeight="1">
      <c r="B599" s="1598"/>
      <c r="C599" s="1520"/>
      <c r="D599" s="1520"/>
      <c r="E599" s="1533"/>
      <c r="F599" s="1520"/>
      <c r="G599" s="1520"/>
      <c r="H599" s="1526"/>
      <c r="I599" s="1522"/>
      <c r="J599" s="1522"/>
      <c r="K599" s="1596"/>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17" t="s">
        <v>271</v>
      </c>
      <c r="D602" s="1517"/>
      <c r="E602" s="1517"/>
      <c r="F602" s="1517"/>
      <c r="G602" s="1517"/>
      <c r="H602" s="1517"/>
      <c r="I602" s="1517"/>
      <c r="J602" s="1517"/>
      <c r="K602" s="1517"/>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603" t="s">
        <v>413</v>
      </c>
      <c r="C636" s="1603"/>
      <c r="D636" s="1603"/>
      <c r="E636" s="1603"/>
      <c r="F636" s="1603"/>
      <c r="G636" s="1603"/>
      <c r="H636" s="1603"/>
      <c r="I636" s="1603"/>
      <c r="J636" s="1603"/>
      <c r="K636" s="1603"/>
    </row>
    <row r="637" spans="2:12" ht="18.75" thickBot="1">
      <c r="B637" s="790"/>
      <c r="C637" s="790"/>
      <c r="D637" s="790"/>
      <c r="E637" s="790"/>
      <c r="F637" s="791" t="s">
        <v>233</v>
      </c>
      <c r="G637" s="790"/>
      <c r="H637" s="790"/>
      <c r="I637" s="790"/>
      <c r="J637" s="790"/>
      <c r="K637" s="790"/>
    </row>
    <row r="638" spans="2:12" ht="12.75" customHeight="1">
      <c r="B638" s="1604" t="s">
        <v>234</v>
      </c>
      <c r="C638" s="1606" t="s">
        <v>22</v>
      </c>
      <c r="D638" s="1606" t="s">
        <v>235</v>
      </c>
      <c r="E638" s="1607" t="s">
        <v>236</v>
      </c>
      <c r="F638" s="1608"/>
      <c r="G638" s="1609"/>
      <c r="H638" s="1610" t="s">
        <v>237</v>
      </c>
      <c r="I638" s="1607" t="s">
        <v>238</v>
      </c>
      <c r="J638" s="1608"/>
      <c r="K638" s="1611"/>
    </row>
    <row r="639" spans="2:12" ht="11.25" customHeight="1">
      <c r="B639" s="1605"/>
      <c r="C639" s="1520"/>
      <c r="D639" s="1520"/>
      <c r="E639" s="1521" t="s">
        <v>275</v>
      </c>
      <c r="F639" s="1519" t="s">
        <v>276</v>
      </c>
      <c r="G639" s="1519" t="s">
        <v>277</v>
      </c>
      <c r="H639" s="1526"/>
      <c r="I639" s="1521" t="s">
        <v>242</v>
      </c>
      <c r="J639" s="1521" t="s">
        <v>24</v>
      </c>
      <c r="K639" s="1523" t="s">
        <v>322</v>
      </c>
    </row>
    <row r="640" spans="2:12" ht="11.25" customHeight="1">
      <c r="B640" s="1605"/>
      <c r="C640" s="1520"/>
      <c r="D640" s="1520"/>
      <c r="E640" s="1533"/>
      <c r="F640" s="1520"/>
      <c r="G640" s="1520"/>
      <c r="H640" s="1526"/>
      <c r="I640" s="1533"/>
      <c r="J640" s="1533"/>
      <c r="K640" s="1612"/>
    </row>
    <row r="641" spans="2:11" ht="12.75">
      <c r="B641" s="1132">
        <v>0</v>
      </c>
      <c r="C641" s="661">
        <v>1</v>
      </c>
      <c r="D641" s="661">
        <v>2</v>
      </c>
      <c r="E641" s="662">
        <v>3</v>
      </c>
      <c r="F641" s="662">
        <v>4</v>
      </c>
      <c r="G641" s="661">
        <v>5</v>
      </c>
      <c r="H641" s="661">
        <v>6</v>
      </c>
      <c r="I641" s="661">
        <v>7</v>
      </c>
      <c r="J641" s="661">
        <v>8</v>
      </c>
      <c r="K641" s="1133">
        <v>9</v>
      </c>
    </row>
    <row r="642" spans="2:11" ht="12.75">
      <c r="B642" s="1134"/>
      <c r="C642" s="664"/>
      <c r="D642" s="664"/>
      <c r="E642" s="664"/>
      <c r="F642" s="664"/>
      <c r="G642" s="664"/>
      <c r="H642" s="664"/>
      <c r="I642" s="664"/>
      <c r="J642" s="664"/>
      <c r="K642" s="1135"/>
    </row>
    <row r="643" spans="2:11" ht="14.25">
      <c r="B643" s="1136"/>
      <c r="C643" s="1586" t="s">
        <v>245</v>
      </c>
      <c r="D643" s="1586"/>
      <c r="E643" s="1586"/>
      <c r="F643" s="1586"/>
      <c r="G643" s="1586"/>
      <c r="H643" s="1586"/>
      <c r="I643" s="1586"/>
      <c r="J643" s="1586"/>
      <c r="K643" s="1600"/>
    </row>
    <row r="644" spans="2:11" ht="12.75">
      <c r="B644" s="1134"/>
      <c r="C644" s="664"/>
      <c r="D644" s="664"/>
      <c r="E644" s="664"/>
      <c r="F644" s="664"/>
      <c r="G644" s="664"/>
      <c r="H644" s="664"/>
      <c r="I644" s="664"/>
      <c r="J644" s="664"/>
      <c r="K644" s="1135"/>
    </row>
    <row r="645" spans="2:11" ht="12.75">
      <c r="B645" s="1217" t="s">
        <v>246</v>
      </c>
      <c r="C645" s="1170">
        <f>SUM(D645+H645)</f>
        <v>163247</v>
      </c>
      <c r="D645" s="1170">
        <v>4183</v>
      </c>
      <c r="E645" s="1170">
        <v>1936</v>
      </c>
      <c r="F645" s="1170">
        <v>1878</v>
      </c>
      <c r="G645" s="1170">
        <v>369</v>
      </c>
      <c r="H645" s="1170">
        <v>159064</v>
      </c>
      <c r="I645" s="1170">
        <v>25823</v>
      </c>
      <c r="J645" s="1170">
        <v>47119</v>
      </c>
      <c r="K645" s="1218">
        <v>86122</v>
      </c>
    </row>
    <row r="646" spans="2:11" ht="12.75">
      <c r="B646" s="1217" t="s">
        <v>247</v>
      </c>
      <c r="C646" s="1170">
        <f t="shared" ref="C646:C656" si="48">SUM(D646+H646)</f>
        <v>154797</v>
      </c>
      <c r="D646" s="1170">
        <v>3855</v>
      </c>
      <c r="E646" s="1170">
        <v>1652</v>
      </c>
      <c r="F646" s="1170">
        <v>1884</v>
      </c>
      <c r="G646" s="1170">
        <v>319</v>
      </c>
      <c r="H646" s="1170">
        <v>150942</v>
      </c>
      <c r="I646" s="1170">
        <v>24820</v>
      </c>
      <c r="J646" s="1170">
        <v>41251</v>
      </c>
      <c r="K646" s="1218">
        <v>84871</v>
      </c>
    </row>
    <row r="647" spans="2:11" ht="12.75">
      <c r="B647" s="1217" t="s">
        <v>248</v>
      </c>
      <c r="C647" s="1170">
        <f t="shared" si="48"/>
        <v>151453</v>
      </c>
      <c r="D647" s="1172">
        <v>3672</v>
      </c>
      <c r="E647" s="1172">
        <v>1511</v>
      </c>
      <c r="F647" s="1172">
        <v>1781</v>
      </c>
      <c r="G647" s="1173">
        <v>380</v>
      </c>
      <c r="H647" s="1170">
        <v>147781</v>
      </c>
      <c r="I647" s="1172">
        <v>22185</v>
      </c>
      <c r="J647" s="1172">
        <v>39306</v>
      </c>
      <c r="K647" s="1219">
        <v>86290</v>
      </c>
    </row>
    <row r="648" spans="2:11" ht="12.75">
      <c r="B648" s="1217" t="s">
        <v>249</v>
      </c>
      <c r="C648" s="1170">
        <f>SUM(D648+H648)</f>
        <v>123387</v>
      </c>
      <c r="D648" s="1170">
        <v>2579</v>
      </c>
      <c r="E648" s="1171">
        <v>1048</v>
      </c>
      <c r="F648" s="1171">
        <v>1175</v>
      </c>
      <c r="G648" s="1170">
        <v>356</v>
      </c>
      <c r="H648" s="1170">
        <v>120808</v>
      </c>
      <c r="I648" s="1170">
        <v>18805</v>
      </c>
      <c r="J648" s="1170">
        <v>35098</v>
      </c>
      <c r="K648" s="1218">
        <v>66905</v>
      </c>
    </row>
    <row r="649" spans="2:11" ht="12.75">
      <c r="B649" s="1217" t="s">
        <v>250</v>
      </c>
      <c r="C649" s="1170">
        <f>SUM(D649+H649)</f>
        <v>141955</v>
      </c>
      <c r="D649" s="690">
        <v>3254</v>
      </c>
      <c r="E649" s="1175">
        <v>1374</v>
      </c>
      <c r="F649" s="1165">
        <v>1580</v>
      </c>
      <c r="G649" s="1165">
        <v>300</v>
      </c>
      <c r="H649" s="690">
        <v>138701</v>
      </c>
      <c r="I649" s="1175">
        <v>23058</v>
      </c>
      <c r="J649" s="1175">
        <v>36148</v>
      </c>
      <c r="K649" s="1220">
        <v>79495</v>
      </c>
    </row>
    <row r="650" spans="2:11" ht="12.75">
      <c r="B650" s="1217" t="s">
        <v>251</v>
      </c>
      <c r="C650" s="1170">
        <f t="shared" si="48"/>
        <v>166759</v>
      </c>
      <c r="D650" s="1170">
        <v>3740</v>
      </c>
      <c r="E650" s="1171">
        <v>1503</v>
      </c>
      <c r="F650" s="1171">
        <v>2000</v>
      </c>
      <c r="G650" s="1170">
        <v>237</v>
      </c>
      <c r="H650" s="1170">
        <v>163019</v>
      </c>
      <c r="I650" s="1170">
        <v>27394</v>
      </c>
      <c r="J650" s="1170">
        <v>41041</v>
      </c>
      <c r="K650" s="1218">
        <v>94584</v>
      </c>
    </row>
    <row r="651" spans="2:11" ht="12.75">
      <c r="B651" s="1217" t="s">
        <v>252</v>
      </c>
      <c r="C651" s="1170">
        <f>SUM(D651+H651)</f>
        <v>176233</v>
      </c>
      <c r="D651" s="691">
        <v>4202</v>
      </c>
      <c r="E651" s="1172">
        <v>1869</v>
      </c>
      <c r="F651" s="1173">
        <v>2029</v>
      </c>
      <c r="G651" s="1173">
        <v>304</v>
      </c>
      <c r="H651" s="1170">
        <v>172031</v>
      </c>
      <c r="I651" s="1172">
        <v>31264</v>
      </c>
      <c r="J651" s="1172">
        <v>50784</v>
      </c>
      <c r="K651" s="1219">
        <v>89983</v>
      </c>
    </row>
    <row r="652" spans="2:11" ht="12.75">
      <c r="B652" s="1217" t="s">
        <v>253</v>
      </c>
      <c r="C652" s="1170">
        <f t="shared" si="48"/>
        <v>151920</v>
      </c>
      <c r="D652" s="691">
        <v>4257</v>
      </c>
      <c r="E652" s="1172">
        <v>1568</v>
      </c>
      <c r="F652" s="1172">
        <v>2117</v>
      </c>
      <c r="G652" s="1173">
        <v>572</v>
      </c>
      <c r="H652" s="1170">
        <v>147663</v>
      </c>
      <c r="I652" s="1172">
        <v>24922</v>
      </c>
      <c r="J652" s="1172">
        <v>43850</v>
      </c>
      <c r="K652" s="1219">
        <v>78891</v>
      </c>
    </row>
    <row r="653" spans="2:11" ht="12.75">
      <c r="B653" s="1217" t="s">
        <v>254</v>
      </c>
      <c r="C653" s="1170">
        <f t="shared" si="48"/>
        <v>168873</v>
      </c>
      <c r="D653" s="1170">
        <v>4787</v>
      </c>
      <c r="E653" s="1171">
        <v>2244</v>
      </c>
      <c r="F653" s="1171">
        <v>2284</v>
      </c>
      <c r="G653" s="1170">
        <v>259</v>
      </c>
      <c r="H653" s="1170">
        <v>164086</v>
      </c>
      <c r="I653" s="1170">
        <v>25977</v>
      </c>
      <c r="J653" s="1170">
        <v>49066</v>
      </c>
      <c r="K653" s="1218">
        <v>89043</v>
      </c>
    </row>
    <row r="654" spans="2:11" ht="12.75">
      <c r="B654" s="1221" t="s">
        <v>255</v>
      </c>
      <c r="C654" s="1170">
        <f>SUM(D654+H654)</f>
        <v>167227</v>
      </c>
      <c r="D654" s="691">
        <v>4810</v>
      </c>
      <c r="E654" s="1172">
        <v>2454</v>
      </c>
      <c r="F654" s="1172">
        <v>1999</v>
      </c>
      <c r="G654" s="1172">
        <v>357</v>
      </c>
      <c r="H654" s="1171">
        <v>162417</v>
      </c>
      <c r="I654" s="1172">
        <v>27314</v>
      </c>
      <c r="J654" s="1172">
        <v>55182</v>
      </c>
      <c r="K654" s="1219">
        <v>79921</v>
      </c>
    </row>
    <row r="655" spans="2:11" ht="12.75">
      <c r="B655" s="1222" t="s">
        <v>256</v>
      </c>
      <c r="C655" s="1170">
        <f>SUM(D655+H655)</f>
        <v>137617</v>
      </c>
      <c r="D655" s="1172">
        <v>3779</v>
      </c>
      <c r="E655" s="1172">
        <v>1461</v>
      </c>
      <c r="F655" s="1172">
        <v>1884</v>
      </c>
      <c r="G655" s="1172">
        <v>434</v>
      </c>
      <c r="H655" s="1172">
        <v>133838</v>
      </c>
      <c r="I655" s="1172">
        <v>22269</v>
      </c>
      <c r="J655" s="1172">
        <v>45841</v>
      </c>
      <c r="K655" s="1219">
        <v>65728</v>
      </c>
    </row>
    <row r="656" spans="2:11" ht="12.75">
      <c r="B656" s="1222" t="s">
        <v>257</v>
      </c>
      <c r="C656" s="1170">
        <f t="shared" si="48"/>
        <v>149450</v>
      </c>
      <c r="D656" s="1172">
        <v>4271</v>
      </c>
      <c r="E656" s="1172">
        <v>1935</v>
      </c>
      <c r="F656" s="1172">
        <v>1913</v>
      </c>
      <c r="G656" s="1172">
        <v>423</v>
      </c>
      <c r="H656" s="1172">
        <v>145179</v>
      </c>
      <c r="I656" s="1172">
        <v>23304</v>
      </c>
      <c r="J656" s="1172">
        <v>47671</v>
      </c>
      <c r="K656" s="1219">
        <v>74204</v>
      </c>
    </row>
    <row r="657" spans="2:11" ht="15">
      <c r="B657" s="1223"/>
      <c r="C657" s="1171"/>
      <c r="D657" s="1171"/>
      <c r="E657" s="1171"/>
      <c r="F657" s="1171"/>
      <c r="G657" s="1171"/>
      <c r="H657" s="1171"/>
      <c r="I657" s="1171"/>
      <c r="J657" s="1171"/>
      <c r="K657" s="1224"/>
    </row>
    <row r="658" spans="2:11" ht="12.75">
      <c r="B658" s="1225">
        <v>2020</v>
      </c>
      <c r="C658" s="1164">
        <f t="shared" ref="C658:K658" si="49">SUM(C645:C656)</f>
        <v>1852918</v>
      </c>
      <c r="D658" s="1164">
        <f>SUM(D645:D656)</f>
        <v>47389</v>
      </c>
      <c r="E658" s="1164">
        <f t="shared" si="49"/>
        <v>20555</v>
      </c>
      <c r="F658" s="1164">
        <f t="shared" si="49"/>
        <v>22524</v>
      </c>
      <c r="G658" s="1164">
        <f>SUM(G645:G656)</f>
        <v>4310</v>
      </c>
      <c r="H658" s="1164">
        <f t="shared" si="49"/>
        <v>1805529</v>
      </c>
      <c r="I658" s="1164">
        <f t="shared" si="49"/>
        <v>297135</v>
      </c>
      <c r="J658" s="1164">
        <f t="shared" si="49"/>
        <v>532357</v>
      </c>
      <c r="K658" s="1226">
        <f t="shared" si="49"/>
        <v>976037</v>
      </c>
    </row>
    <row r="659" spans="2:11" ht="12.75">
      <c r="B659" s="1136"/>
      <c r="C659" s="1140"/>
      <c r="D659" s="1140"/>
      <c r="E659" s="1140"/>
      <c r="F659" s="1140"/>
      <c r="G659" s="1140"/>
      <c r="H659" s="1140"/>
      <c r="I659" s="1140"/>
      <c r="J659" s="1140"/>
      <c r="K659" s="1227"/>
    </row>
    <row r="660" spans="2:11" ht="12.75">
      <c r="B660" s="1136"/>
      <c r="C660" s="1517" t="s">
        <v>270</v>
      </c>
      <c r="D660" s="1517"/>
      <c r="E660" s="1517"/>
      <c r="F660" s="1517"/>
      <c r="G660" s="1517"/>
      <c r="H660" s="1517"/>
      <c r="I660" s="1517"/>
      <c r="J660" s="1517"/>
      <c r="K660" s="1518"/>
    </row>
    <row r="661" spans="2:11" ht="12.75">
      <c r="B661" s="1134"/>
      <c r="C661" s="1140"/>
      <c r="D661" s="1140"/>
      <c r="E661" s="1140"/>
      <c r="F661" s="1140"/>
      <c r="G661" s="1140"/>
      <c r="H661" s="1140"/>
      <c r="I661" s="1140"/>
      <c r="J661" s="1140"/>
      <c r="K661" s="1227"/>
    </row>
    <row r="662" spans="2:11" ht="12.75">
      <c r="B662" s="1228" t="s">
        <v>246</v>
      </c>
      <c r="C662" s="1170">
        <f t="shared" ref="C662:C673" si="50">SUM(D662+H662)</f>
        <v>49960551</v>
      </c>
      <c r="D662" s="1170">
        <v>235967</v>
      </c>
      <c r="E662" s="1170">
        <v>69271</v>
      </c>
      <c r="F662" s="1170">
        <v>111895</v>
      </c>
      <c r="G662" s="1170">
        <v>54801</v>
      </c>
      <c r="H662" s="1170">
        <v>49724584</v>
      </c>
      <c r="I662" s="1170">
        <v>7150936</v>
      </c>
      <c r="J662" s="1170">
        <v>13108259</v>
      </c>
      <c r="K662" s="1218">
        <v>29465389</v>
      </c>
    </row>
    <row r="663" spans="2:11" ht="12.75">
      <c r="B663" s="1228" t="s">
        <v>247</v>
      </c>
      <c r="C663" s="1170">
        <f t="shared" si="50"/>
        <v>47617324</v>
      </c>
      <c r="D663" s="1170">
        <v>208840</v>
      </c>
      <c r="E663" s="1170">
        <v>57340</v>
      </c>
      <c r="F663" s="1170">
        <v>107364</v>
      </c>
      <c r="G663" s="1170">
        <v>44136</v>
      </c>
      <c r="H663" s="1170">
        <v>47408484</v>
      </c>
      <c r="I663" s="1170">
        <v>6893452</v>
      </c>
      <c r="J663" s="1170">
        <v>11453223</v>
      </c>
      <c r="K663" s="1218">
        <v>29061809</v>
      </c>
    </row>
    <row r="664" spans="2:11" ht="12.75">
      <c r="B664" s="1228" t="s">
        <v>248</v>
      </c>
      <c r="C664" s="1170">
        <f t="shared" si="50"/>
        <v>45810921</v>
      </c>
      <c r="D664" s="1172">
        <v>212047</v>
      </c>
      <c r="E664" s="1172">
        <v>52722</v>
      </c>
      <c r="F664" s="1172">
        <v>104528</v>
      </c>
      <c r="G664" s="1173">
        <v>54797</v>
      </c>
      <c r="H664" s="1170">
        <v>45598874</v>
      </c>
      <c r="I664" s="1172">
        <v>6206047</v>
      </c>
      <c r="J664" s="1172">
        <v>10978459</v>
      </c>
      <c r="K664" s="1219">
        <v>28414368</v>
      </c>
    </row>
    <row r="665" spans="2:11" ht="12.75">
      <c r="B665" s="1228" t="s">
        <v>249</v>
      </c>
      <c r="C665" s="1170">
        <f t="shared" si="50"/>
        <v>37947488</v>
      </c>
      <c r="D665" s="1170">
        <v>152361</v>
      </c>
      <c r="E665" s="1171">
        <v>38008</v>
      </c>
      <c r="F665" s="1171">
        <v>67675</v>
      </c>
      <c r="G665" s="1170">
        <v>46678</v>
      </c>
      <c r="H665" s="1170">
        <v>37795127</v>
      </c>
      <c r="I665" s="1170">
        <v>5250323</v>
      </c>
      <c r="J665" s="1170">
        <v>9742524</v>
      </c>
      <c r="K665" s="1218">
        <v>22802280</v>
      </c>
    </row>
    <row r="666" spans="2:11" ht="12.75">
      <c r="B666" s="1228" t="s">
        <v>250</v>
      </c>
      <c r="C666" s="1170">
        <f t="shared" si="50"/>
        <v>43850100</v>
      </c>
      <c r="D666" s="1175">
        <v>182406</v>
      </c>
      <c r="E666" s="1175">
        <v>49999</v>
      </c>
      <c r="F666" s="1175">
        <v>89839</v>
      </c>
      <c r="G666" s="1175">
        <v>42568</v>
      </c>
      <c r="H666" s="1175">
        <v>43667694</v>
      </c>
      <c r="I666" s="1175">
        <v>6427358</v>
      </c>
      <c r="J666" s="1175">
        <v>9965046</v>
      </c>
      <c r="K666" s="1220">
        <v>27275290</v>
      </c>
    </row>
    <row r="667" spans="2:11" ht="12.75">
      <c r="B667" s="1228" t="s">
        <v>251</v>
      </c>
      <c r="C667" s="1170">
        <f t="shared" si="50"/>
        <v>52025091</v>
      </c>
      <c r="D667" s="1170">
        <v>205453</v>
      </c>
      <c r="E667" s="1171">
        <v>52679</v>
      </c>
      <c r="F667" s="1171">
        <v>121156</v>
      </c>
      <c r="G667" s="1170">
        <v>31618</v>
      </c>
      <c r="H667" s="1170">
        <v>51819638</v>
      </c>
      <c r="I667" s="1170">
        <v>7514997</v>
      </c>
      <c r="J667" s="1170">
        <v>11510571</v>
      </c>
      <c r="K667" s="1218">
        <v>32794070</v>
      </c>
    </row>
    <row r="668" spans="2:11" ht="12.75">
      <c r="B668" s="1228" t="s">
        <v>252</v>
      </c>
      <c r="C668" s="1170">
        <f t="shared" si="50"/>
        <v>54051147</v>
      </c>
      <c r="D668" s="1172">
        <v>228220</v>
      </c>
      <c r="E668" s="1172">
        <v>67664</v>
      </c>
      <c r="F668" s="1172">
        <v>124553</v>
      </c>
      <c r="G668" s="1173">
        <v>36003</v>
      </c>
      <c r="H668" s="1170">
        <v>53822927</v>
      </c>
      <c r="I668" s="1172">
        <v>8725344</v>
      </c>
      <c r="J668" s="1172">
        <v>14051630</v>
      </c>
      <c r="K668" s="1219">
        <v>31045953</v>
      </c>
    </row>
    <row r="669" spans="2:11" ht="12.75">
      <c r="B669" s="1228" t="s">
        <v>253</v>
      </c>
      <c r="C669" s="1170">
        <f t="shared" si="50"/>
        <v>45879866</v>
      </c>
      <c r="D669" s="1172">
        <v>235692</v>
      </c>
      <c r="E669" s="1172">
        <v>57242</v>
      </c>
      <c r="F669" s="1172">
        <v>115636</v>
      </c>
      <c r="G669" s="1173">
        <v>62814</v>
      </c>
      <c r="H669" s="1170">
        <v>45644174</v>
      </c>
      <c r="I669" s="1172">
        <v>6814064</v>
      </c>
      <c r="J669" s="1172">
        <v>12095543</v>
      </c>
      <c r="K669" s="1219">
        <v>26734567</v>
      </c>
    </row>
    <row r="670" spans="2:11" ht="12.75">
      <c r="B670" s="1228" t="s">
        <v>254</v>
      </c>
      <c r="C670" s="1170">
        <f t="shared" si="50"/>
        <v>50006709</v>
      </c>
      <c r="D670" s="1172">
        <v>255535</v>
      </c>
      <c r="E670" s="1172">
        <v>81414</v>
      </c>
      <c r="F670" s="1172">
        <v>142799</v>
      </c>
      <c r="G670" s="1173">
        <v>31322</v>
      </c>
      <c r="H670" s="1170">
        <v>49751174</v>
      </c>
      <c r="I670" s="1172">
        <v>7098072</v>
      </c>
      <c r="J670" s="1172">
        <v>13203179</v>
      </c>
      <c r="K670" s="1219">
        <v>29449923</v>
      </c>
    </row>
    <row r="671" spans="2:11" ht="12.75">
      <c r="B671" s="1228" t="s">
        <v>255</v>
      </c>
      <c r="C671" s="1170">
        <f>SUM(D671+H671)</f>
        <v>49388258</v>
      </c>
      <c r="D671" s="1172">
        <v>269010</v>
      </c>
      <c r="E671" s="1172">
        <v>93543</v>
      </c>
      <c r="F671" s="1172">
        <v>130959</v>
      </c>
      <c r="G671" s="1172">
        <v>44508</v>
      </c>
      <c r="H671" s="1171">
        <v>49119248</v>
      </c>
      <c r="I671" s="1172">
        <v>7503226</v>
      </c>
      <c r="J671" s="1172">
        <v>14927985</v>
      </c>
      <c r="K671" s="1219">
        <v>26688037</v>
      </c>
    </row>
    <row r="672" spans="2:11" ht="12.75">
      <c r="B672" s="1228" t="s">
        <v>256</v>
      </c>
      <c r="C672" s="1170">
        <f>SUM(D672+H672)</f>
        <v>38901473</v>
      </c>
      <c r="D672" s="1172">
        <v>222167</v>
      </c>
      <c r="E672" s="1172">
        <v>52668</v>
      </c>
      <c r="F672" s="1172">
        <v>117595</v>
      </c>
      <c r="G672" s="1172">
        <v>51904</v>
      </c>
      <c r="H672" s="1171">
        <v>38679306</v>
      </c>
      <c r="I672" s="1172">
        <v>6116907</v>
      </c>
      <c r="J672" s="1172">
        <v>12771724</v>
      </c>
      <c r="K672" s="1219">
        <v>19790675</v>
      </c>
    </row>
    <row r="673" spans="2:14" ht="12.75">
      <c r="B673" s="1228" t="s">
        <v>257</v>
      </c>
      <c r="C673" s="1170">
        <f t="shared" si="50"/>
        <v>44379143</v>
      </c>
      <c r="D673" s="1172">
        <v>235538</v>
      </c>
      <c r="E673" s="1172">
        <v>68088</v>
      </c>
      <c r="F673" s="1172">
        <v>114816</v>
      </c>
      <c r="G673" s="1172">
        <v>52634</v>
      </c>
      <c r="H673" s="1172">
        <v>44143605</v>
      </c>
      <c r="I673" s="1172">
        <v>6396462</v>
      </c>
      <c r="J673" s="1172">
        <v>13181865</v>
      </c>
      <c r="K673" s="1219">
        <v>24565278</v>
      </c>
    </row>
    <row r="674" spans="2:14" ht="12.75">
      <c r="B674" s="1136"/>
      <c r="C674" s="1171"/>
      <c r="D674" s="1171"/>
      <c r="E674" s="1171"/>
      <c r="F674" s="1171"/>
      <c r="G674" s="1171"/>
      <c r="H674" s="1171"/>
      <c r="I674" s="1171"/>
      <c r="J674" s="1171"/>
      <c r="K674" s="1224"/>
    </row>
    <row r="675" spans="2:14" ht="12.75">
      <c r="B675" s="1225">
        <v>2020</v>
      </c>
      <c r="C675" s="1164">
        <f t="shared" ref="C675:K675" si="51">SUM(C662:C673)</f>
        <v>559818071</v>
      </c>
      <c r="D675" s="1164">
        <f t="shared" si="51"/>
        <v>2643236</v>
      </c>
      <c r="E675" s="1164">
        <f t="shared" si="51"/>
        <v>740638</v>
      </c>
      <c r="F675" s="1164">
        <f t="shared" si="51"/>
        <v>1348815</v>
      </c>
      <c r="G675" s="1164">
        <f t="shared" si="51"/>
        <v>553783</v>
      </c>
      <c r="H675" s="1164">
        <f t="shared" si="51"/>
        <v>557174835</v>
      </c>
      <c r="I675" s="1164">
        <f t="shared" si="51"/>
        <v>82097188</v>
      </c>
      <c r="J675" s="1164">
        <f t="shared" si="51"/>
        <v>146990008</v>
      </c>
      <c r="K675" s="1226">
        <f t="shared" si="51"/>
        <v>328087639</v>
      </c>
      <c r="N675" s="425" t="s">
        <v>477</v>
      </c>
    </row>
    <row r="676" spans="2:14" ht="12.75">
      <c r="B676" s="1229"/>
      <c r="C676" s="1141"/>
      <c r="D676" s="1141"/>
      <c r="E676" s="1141"/>
      <c r="F676" s="1141"/>
      <c r="G676" s="1141"/>
      <c r="H676" s="1141"/>
      <c r="I676" s="1141"/>
      <c r="J676" s="1141"/>
      <c r="K676" s="1230"/>
    </row>
    <row r="677" spans="2:14" ht="12.75" customHeight="1">
      <c r="B677" s="1601" t="s">
        <v>234</v>
      </c>
      <c r="C677" s="1519" t="s">
        <v>22</v>
      </c>
      <c r="D677" s="1519" t="s">
        <v>235</v>
      </c>
      <c r="E677" s="1530" t="s">
        <v>236</v>
      </c>
      <c r="F677" s="1531"/>
      <c r="G677" s="1532"/>
      <c r="H677" s="1525" t="s">
        <v>237</v>
      </c>
      <c r="I677" s="1527" t="s">
        <v>238</v>
      </c>
      <c r="J677" s="1528"/>
      <c r="K677" s="1529"/>
    </row>
    <row r="678" spans="2:14" ht="11.25" customHeight="1">
      <c r="B678" s="1602"/>
      <c r="C678" s="1520"/>
      <c r="D678" s="1520"/>
      <c r="E678" s="1521" t="s">
        <v>275</v>
      </c>
      <c r="F678" s="1519" t="s">
        <v>276</v>
      </c>
      <c r="G678" s="1519" t="s">
        <v>277</v>
      </c>
      <c r="H678" s="1526"/>
      <c r="I678" s="1521" t="s">
        <v>242</v>
      </c>
      <c r="J678" s="1521" t="s">
        <v>24</v>
      </c>
      <c r="K678" s="1523" t="s">
        <v>243</v>
      </c>
    </row>
    <row r="679" spans="2:14" ht="11.25" customHeight="1">
      <c r="B679" s="1602"/>
      <c r="C679" s="1520"/>
      <c r="D679" s="1520"/>
      <c r="E679" s="1533"/>
      <c r="F679" s="1520"/>
      <c r="G679" s="1520"/>
      <c r="H679" s="1526"/>
      <c r="I679" s="1522"/>
      <c r="J679" s="1522"/>
      <c r="K679" s="1524"/>
    </row>
    <row r="680" spans="2:14" ht="12.75">
      <c r="B680" s="1132">
        <v>0</v>
      </c>
      <c r="C680" s="1142">
        <v>1</v>
      </c>
      <c r="D680" s="1142">
        <v>2</v>
      </c>
      <c r="E680" s="1143">
        <v>3</v>
      </c>
      <c r="F680" s="1143">
        <v>4</v>
      </c>
      <c r="G680" s="1142">
        <v>5</v>
      </c>
      <c r="H680" s="1142">
        <v>6</v>
      </c>
      <c r="I680" s="1142">
        <v>7</v>
      </c>
      <c r="J680" s="1142">
        <v>8</v>
      </c>
      <c r="K680" s="1231">
        <v>9</v>
      </c>
    </row>
    <row r="681" spans="2:14" ht="12.75">
      <c r="B681" s="1134"/>
      <c r="C681" s="1140"/>
      <c r="D681" s="1140"/>
      <c r="E681" s="1140"/>
      <c r="F681" s="1140"/>
      <c r="G681" s="1140"/>
      <c r="H681" s="1140"/>
      <c r="I681" s="1140"/>
      <c r="J681" s="1140"/>
      <c r="K681" s="1227"/>
    </row>
    <row r="682" spans="2:14" ht="12.75">
      <c r="B682" s="1136"/>
      <c r="C682" s="1517" t="s">
        <v>271</v>
      </c>
      <c r="D682" s="1517"/>
      <c r="E682" s="1517"/>
      <c r="F682" s="1517"/>
      <c r="G682" s="1517"/>
      <c r="H682" s="1517"/>
      <c r="I682" s="1517"/>
      <c r="J682" s="1517"/>
      <c r="K682" s="1518"/>
    </row>
    <row r="683" spans="2:14" ht="12.75">
      <c r="B683" s="1136"/>
      <c r="C683" s="1144"/>
      <c r="D683" s="1144"/>
      <c r="E683" s="1144"/>
      <c r="F683" s="1144"/>
      <c r="G683" s="1144"/>
      <c r="H683" s="1144"/>
      <c r="I683" s="1144"/>
      <c r="J683" s="1144"/>
      <c r="K683" s="1232"/>
    </row>
    <row r="684" spans="2:14" ht="12.75">
      <c r="B684" s="1228" t="s">
        <v>246</v>
      </c>
      <c r="C684" s="1170">
        <f>SUM(D684+H684)</f>
        <v>98406751</v>
      </c>
      <c r="D684" s="1170">
        <v>415255</v>
      </c>
      <c r="E684" s="1170">
        <v>121753</v>
      </c>
      <c r="F684" s="1170">
        <v>197678</v>
      </c>
      <c r="G684" s="1170">
        <v>95824</v>
      </c>
      <c r="H684" s="1170">
        <v>97991496</v>
      </c>
      <c r="I684" s="1170">
        <v>14011279</v>
      </c>
      <c r="J684" s="1170">
        <v>27307209</v>
      </c>
      <c r="K684" s="1218">
        <v>56673008</v>
      </c>
    </row>
    <row r="685" spans="2:14" ht="12.75">
      <c r="B685" s="1228" t="s">
        <v>247</v>
      </c>
      <c r="C685" s="1170">
        <f t="shared" ref="C685:C695" si="52">SUM(D685+H685)</f>
        <v>94273400</v>
      </c>
      <c r="D685" s="1170">
        <v>371528</v>
      </c>
      <c r="E685" s="1170">
        <v>101380</v>
      </c>
      <c r="F685" s="1170">
        <v>190031</v>
      </c>
      <c r="G685" s="1170">
        <v>80117</v>
      </c>
      <c r="H685" s="1170">
        <v>93901872</v>
      </c>
      <c r="I685" s="1170">
        <v>13706847</v>
      </c>
      <c r="J685" s="1170">
        <v>24084327</v>
      </c>
      <c r="K685" s="1218">
        <v>56110698</v>
      </c>
    </row>
    <row r="686" spans="2:14" ht="12.75">
      <c r="B686" s="1228" t="s">
        <v>248</v>
      </c>
      <c r="C686" s="1170">
        <f t="shared" si="52"/>
        <v>89717346</v>
      </c>
      <c r="D686" s="1172">
        <v>372120</v>
      </c>
      <c r="E686" s="1172">
        <v>93526</v>
      </c>
      <c r="F686" s="1172">
        <v>183035</v>
      </c>
      <c r="G686" s="1173">
        <v>95559</v>
      </c>
      <c r="H686" s="1170">
        <v>89345226</v>
      </c>
      <c r="I686" s="1172">
        <v>12115715</v>
      </c>
      <c r="J686" s="1172">
        <v>22514649</v>
      </c>
      <c r="K686" s="1219">
        <v>54714862</v>
      </c>
    </row>
    <row r="687" spans="2:14" ht="12.75">
      <c r="B687" s="1228" t="s">
        <v>249</v>
      </c>
      <c r="C687" s="1170">
        <f t="shared" si="52"/>
        <v>74393739</v>
      </c>
      <c r="D687" s="1170">
        <v>265878</v>
      </c>
      <c r="E687" s="1171">
        <v>66178</v>
      </c>
      <c r="F687" s="1171">
        <v>117616</v>
      </c>
      <c r="G687" s="1171">
        <v>82084</v>
      </c>
      <c r="H687" s="1170">
        <v>74127861</v>
      </c>
      <c r="I687" s="1171">
        <v>10308616</v>
      </c>
      <c r="J687" s="1171">
        <v>20143556</v>
      </c>
      <c r="K687" s="1224">
        <v>43675689</v>
      </c>
    </row>
    <row r="688" spans="2:14" ht="12.75">
      <c r="B688" s="1228" t="s">
        <v>250</v>
      </c>
      <c r="C688" s="1170">
        <f t="shared" si="52"/>
        <v>86208498</v>
      </c>
      <c r="D688" s="1175">
        <v>319898</v>
      </c>
      <c r="E688" s="1175">
        <v>87279</v>
      </c>
      <c r="F688" s="1175">
        <v>156470</v>
      </c>
      <c r="G688" s="1175">
        <v>76149</v>
      </c>
      <c r="H688" s="1175">
        <v>85888600</v>
      </c>
      <c r="I688" s="1175">
        <v>12659354</v>
      </c>
      <c r="J688" s="1175">
        <v>20656790</v>
      </c>
      <c r="K688" s="1220">
        <v>52572456</v>
      </c>
    </row>
    <row r="689" spans="2:12" ht="12.75">
      <c r="B689" s="1228" t="s">
        <v>251</v>
      </c>
      <c r="C689" s="1170">
        <f t="shared" si="52"/>
        <v>101889130</v>
      </c>
      <c r="D689" s="1170">
        <v>360681</v>
      </c>
      <c r="E689" s="1171">
        <v>93221</v>
      </c>
      <c r="F689" s="1171">
        <v>211996</v>
      </c>
      <c r="G689" s="1171">
        <v>55464</v>
      </c>
      <c r="H689" s="1170">
        <v>101528449</v>
      </c>
      <c r="I689" s="1171">
        <v>15174672</v>
      </c>
      <c r="J689" s="1171">
        <v>23731496</v>
      </c>
      <c r="K689" s="1224">
        <v>62622281</v>
      </c>
    </row>
    <row r="690" spans="2:12" ht="12.75">
      <c r="B690" s="1228" t="s">
        <v>252</v>
      </c>
      <c r="C690" s="1170">
        <f>SUM(D690+H690)</f>
        <v>105672362</v>
      </c>
      <c r="D690" s="1172">
        <v>403511</v>
      </c>
      <c r="E690" s="1172">
        <v>119182</v>
      </c>
      <c r="F690" s="1172">
        <v>221232</v>
      </c>
      <c r="G690" s="1173">
        <v>63097</v>
      </c>
      <c r="H690" s="1170">
        <v>105268851</v>
      </c>
      <c r="I690" s="1172">
        <v>17023118</v>
      </c>
      <c r="J690" s="1172">
        <v>28928872</v>
      </c>
      <c r="K690" s="1219">
        <v>59316861</v>
      </c>
    </row>
    <row r="691" spans="2:12" ht="12.75">
      <c r="B691" s="1228" t="s">
        <v>253</v>
      </c>
      <c r="C691" s="1170">
        <f>SUM(D691+H691)</f>
        <v>89888573</v>
      </c>
      <c r="D691" s="1172">
        <v>413288</v>
      </c>
      <c r="E691" s="1172">
        <v>100914</v>
      </c>
      <c r="F691" s="1172">
        <v>202818</v>
      </c>
      <c r="G691" s="1173">
        <v>109556</v>
      </c>
      <c r="H691" s="1170">
        <v>89475285</v>
      </c>
      <c r="I691" s="1172">
        <v>13419764</v>
      </c>
      <c r="J691" s="1172">
        <v>24879574</v>
      </c>
      <c r="K691" s="1219">
        <v>51175947</v>
      </c>
    </row>
    <row r="692" spans="2:12" ht="12.75">
      <c r="B692" s="1228" t="s">
        <v>254</v>
      </c>
      <c r="C692" s="1170">
        <f t="shared" si="52"/>
        <v>98776814</v>
      </c>
      <c r="D692" s="1170">
        <v>449742</v>
      </c>
      <c r="E692" s="1171">
        <v>142399</v>
      </c>
      <c r="F692" s="1171">
        <v>252641</v>
      </c>
      <c r="G692" s="1171">
        <v>54702</v>
      </c>
      <c r="H692" s="1170">
        <v>98327072</v>
      </c>
      <c r="I692" s="1171">
        <v>13985215</v>
      </c>
      <c r="J692" s="1171">
        <v>27586425</v>
      </c>
      <c r="K692" s="1224">
        <v>56755432</v>
      </c>
    </row>
    <row r="693" spans="2:12" ht="12.75">
      <c r="B693" s="1228" t="s">
        <v>255</v>
      </c>
      <c r="C693" s="1170">
        <f t="shared" si="52"/>
        <v>97774164</v>
      </c>
      <c r="D693" s="1172">
        <v>478145</v>
      </c>
      <c r="E693" s="1172">
        <v>164762</v>
      </c>
      <c r="F693" s="1172">
        <v>235023</v>
      </c>
      <c r="G693" s="1172">
        <v>78360</v>
      </c>
      <c r="H693" s="1171">
        <v>97296019</v>
      </c>
      <c r="I693" s="1172">
        <v>14828737</v>
      </c>
      <c r="J693" s="1172">
        <v>31240799</v>
      </c>
      <c r="K693" s="1219">
        <v>51226483</v>
      </c>
    </row>
    <row r="694" spans="2:12" ht="12.75">
      <c r="B694" s="1228" t="s">
        <v>256</v>
      </c>
      <c r="C694" s="1170">
        <f t="shared" si="52"/>
        <v>81593253</v>
      </c>
      <c r="D694" s="1172">
        <v>392463</v>
      </c>
      <c r="E694" s="1172">
        <v>92244</v>
      </c>
      <c r="F694" s="1172">
        <v>209689</v>
      </c>
      <c r="G694" s="1172">
        <v>90530</v>
      </c>
      <c r="H694" s="1171">
        <v>81200790</v>
      </c>
      <c r="I694" s="1172">
        <v>12068851</v>
      </c>
      <c r="J694" s="1172">
        <v>26605968</v>
      </c>
      <c r="K694" s="1219">
        <v>42525971</v>
      </c>
    </row>
    <row r="695" spans="2:12" ht="12.75">
      <c r="B695" s="1228" t="s">
        <v>257</v>
      </c>
      <c r="C695" s="1170">
        <f t="shared" si="52"/>
        <v>87937614</v>
      </c>
      <c r="D695" s="1172">
        <v>416595</v>
      </c>
      <c r="E695" s="1172">
        <v>118762</v>
      </c>
      <c r="F695" s="1172">
        <v>204236</v>
      </c>
      <c r="G695" s="1173">
        <v>93597</v>
      </c>
      <c r="H695" s="1174">
        <v>87521019</v>
      </c>
      <c r="I695" s="1172">
        <v>12604337</v>
      </c>
      <c r="J695" s="1172">
        <v>27520655</v>
      </c>
      <c r="K695" s="1219">
        <v>47396027</v>
      </c>
    </row>
    <row r="696" spans="2:12" ht="12.75">
      <c r="B696" s="1228"/>
      <c r="C696" s="1169"/>
      <c r="D696" s="1166"/>
      <c r="E696" s="1167"/>
      <c r="F696" s="1167"/>
      <c r="G696" s="1167"/>
      <c r="H696" s="1166"/>
      <c r="I696" s="1167"/>
      <c r="J696" s="1167"/>
      <c r="K696" s="1233"/>
    </row>
    <row r="697" spans="2:12" ht="12.75">
      <c r="B697" s="1225">
        <v>2020</v>
      </c>
      <c r="C697" s="1168">
        <f t="shared" ref="C697:K697" si="53">SUM(C684:C695)</f>
        <v>1106531644</v>
      </c>
      <c r="D697" s="1168">
        <f t="shared" si="53"/>
        <v>4659104</v>
      </c>
      <c r="E697" s="1168">
        <f t="shared" si="53"/>
        <v>1301600</v>
      </c>
      <c r="F697" s="1168">
        <f t="shared" si="53"/>
        <v>2382465</v>
      </c>
      <c r="G697" s="1168">
        <f t="shared" si="53"/>
        <v>975039</v>
      </c>
      <c r="H697" s="1168">
        <f t="shared" si="53"/>
        <v>1101872540</v>
      </c>
      <c r="I697" s="1168">
        <f t="shared" si="53"/>
        <v>161906505</v>
      </c>
      <c r="J697" s="1168">
        <f t="shared" si="53"/>
        <v>305200320</v>
      </c>
      <c r="K697" s="1234">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6"/>
      <c r="C700" s="1163"/>
      <c r="D700" s="1163"/>
      <c r="E700" s="1235"/>
      <c r="F700" s="1236" t="s">
        <v>272</v>
      </c>
      <c r="G700" s="1236"/>
      <c r="H700" s="1236"/>
      <c r="I700" s="1236"/>
      <c r="J700" s="1237"/>
      <c r="K700" s="1238"/>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C695/C656</f>
        <v>588.40825694212106</v>
      </c>
      <c r="D712" s="552">
        <f>D695/D656</f>
        <v>97.540388667759302</v>
      </c>
      <c r="E712" s="552">
        <f t="shared" ref="E712:K712" si="63">E695/E656</f>
        <v>61.375710594315244</v>
      </c>
      <c r="F712" s="552">
        <f t="shared" si="63"/>
        <v>106.76215368531103</v>
      </c>
      <c r="G712" s="552">
        <f t="shared" si="63"/>
        <v>221.26950354609929</v>
      </c>
      <c r="H712" s="552">
        <f t="shared" si="63"/>
        <v>602.84902775194757</v>
      </c>
      <c r="I712" s="552">
        <f t="shared" si="63"/>
        <v>540.86581702711976</v>
      </c>
      <c r="J712" s="552">
        <f t="shared" si="63"/>
        <v>577.30391642717791</v>
      </c>
      <c r="K712" s="1131">
        <f t="shared" si="63"/>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03" t="s">
        <v>478</v>
      </c>
      <c r="C715" s="1603"/>
      <c r="D715" s="1603"/>
      <c r="E715" s="1603"/>
      <c r="F715" s="1603"/>
      <c r="G715" s="1603"/>
      <c r="H715" s="1603"/>
      <c r="I715" s="1603"/>
      <c r="J715" s="1603"/>
      <c r="K715" s="1603"/>
      <c r="L715"/>
    </row>
    <row r="716" spans="2:12" ht="18.75" thickBot="1">
      <c r="B716" s="1206"/>
      <c r="C716" s="1206"/>
      <c r="D716" s="1206"/>
      <c r="E716" s="1206"/>
      <c r="F716" s="791" t="s">
        <v>233</v>
      </c>
      <c r="G716" s="1206"/>
      <c r="H716" s="1206"/>
      <c r="I716" s="1206"/>
      <c r="J716" s="1206"/>
      <c r="K716" s="1206"/>
    </row>
    <row r="717" spans="2:12" ht="12.75">
      <c r="B717" s="1604" t="s">
        <v>234</v>
      </c>
      <c r="C717" s="1606" t="s">
        <v>22</v>
      </c>
      <c r="D717" s="1606" t="s">
        <v>235</v>
      </c>
      <c r="E717" s="1607" t="s">
        <v>236</v>
      </c>
      <c r="F717" s="1608"/>
      <c r="G717" s="1609"/>
      <c r="H717" s="1610" t="s">
        <v>237</v>
      </c>
      <c r="I717" s="1607" t="s">
        <v>238</v>
      </c>
      <c r="J717" s="1608"/>
      <c r="K717" s="1611"/>
    </row>
    <row r="718" spans="2:12">
      <c r="B718" s="1605"/>
      <c r="C718" s="1520"/>
      <c r="D718" s="1520"/>
      <c r="E718" s="1521" t="s">
        <v>275</v>
      </c>
      <c r="F718" s="1519" t="s">
        <v>276</v>
      </c>
      <c r="G718" s="1519" t="s">
        <v>277</v>
      </c>
      <c r="H718" s="1526"/>
      <c r="I718" s="1521" t="s">
        <v>242</v>
      </c>
      <c r="J718" s="1521" t="s">
        <v>24</v>
      </c>
      <c r="K718" s="1523" t="s">
        <v>322</v>
      </c>
    </row>
    <row r="719" spans="2:12" ht="17.25" customHeight="1">
      <c r="B719" s="1605"/>
      <c r="C719" s="1520"/>
      <c r="D719" s="1520"/>
      <c r="E719" s="1533"/>
      <c r="F719" s="1520"/>
      <c r="G719" s="1520"/>
      <c r="H719" s="1526"/>
      <c r="I719" s="1533"/>
      <c r="J719" s="1533"/>
      <c r="K719" s="1612"/>
    </row>
    <row r="720" spans="2:12" ht="12.75">
      <c r="B720" s="1132">
        <v>0</v>
      </c>
      <c r="C720" s="661">
        <v>1</v>
      </c>
      <c r="D720" s="661">
        <v>2</v>
      </c>
      <c r="E720" s="662">
        <v>3</v>
      </c>
      <c r="F720" s="662">
        <v>4</v>
      </c>
      <c r="G720" s="661">
        <v>5</v>
      </c>
      <c r="H720" s="661">
        <v>6</v>
      </c>
      <c r="I720" s="661">
        <v>7</v>
      </c>
      <c r="J720" s="661">
        <v>8</v>
      </c>
      <c r="K720" s="1133">
        <v>9</v>
      </c>
    </row>
    <row r="721" spans="2:11" ht="12.75">
      <c r="B721" s="1134"/>
      <c r="C721" s="664"/>
      <c r="D721" s="664"/>
      <c r="E721" s="664"/>
      <c r="F721" s="664"/>
      <c r="G721" s="664"/>
      <c r="H721" s="664"/>
      <c r="I721" s="664"/>
      <c r="J721" s="664"/>
      <c r="K721" s="1135"/>
    </row>
    <row r="722" spans="2:11" ht="14.25">
      <c r="B722" s="1136"/>
      <c r="C722" s="1586" t="s">
        <v>245</v>
      </c>
      <c r="D722" s="1586"/>
      <c r="E722" s="1586"/>
      <c r="F722" s="1586"/>
      <c r="G722" s="1586"/>
      <c r="H722" s="1586"/>
      <c r="I722" s="1586"/>
      <c r="J722" s="1586"/>
      <c r="K722" s="1600"/>
    </row>
    <row r="723" spans="2:11" ht="12.75">
      <c r="B723" s="1134"/>
      <c r="C723" s="664"/>
      <c r="D723" s="664"/>
      <c r="E723" s="664"/>
      <c r="F723" s="664"/>
      <c r="G723" s="664"/>
      <c r="H723" s="664"/>
      <c r="I723" s="664"/>
      <c r="J723" s="664"/>
      <c r="K723" s="1135"/>
    </row>
    <row r="724" spans="2:11" ht="12.75">
      <c r="B724" s="1287" t="s">
        <v>246</v>
      </c>
      <c r="C724" s="1170">
        <f>SUM(D724+H724)</f>
        <v>131487</v>
      </c>
      <c r="D724" s="1170">
        <v>4212</v>
      </c>
      <c r="E724" s="1170">
        <v>1884</v>
      </c>
      <c r="F724" s="1170">
        <v>1881</v>
      </c>
      <c r="G724" s="1170">
        <v>447</v>
      </c>
      <c r="H724" s="1170">
        <v>127275</v>
      </c>
      <c r="I724" s="1170">
        <v>20665</v>
      </c>
      <c r="J724" s="1170">
        <v>40603</v>
      </c>
      <c r="K724" s="1170">
        <v>66007</v>
      </c>
    </row>
    <row r="725" spans="2:11" ht="12.75">
      <c r="B725" s="1287" t="s">
        <v>247</v>
      </c>
      <c r="C725" s="1170">
        <f t="shared" ref="C725:C735" si="64">SUM(D725+H725)</f>
        <v>139761</v>
      </c>
      <c r="D725" s="1170">
        <v>4061</v>
      </c>
      <c r="E725" s="1170">
        <v>2090</v>
      </c>
      <c r="F725" s="1170">
        <v>1541</v>
      </c>
      <c r="G725" s="1170">
        <v>430</v>
      </c>
      <c r="H725" s="1170">
        <v>135700</v>
      </c>
      <c r="I725" s="1170">
        <v>22172</v>
      </c>
      <c r="J725" s="1170">
        <v>39787</v>
      </c>
      <c r="K725" s="1170">
        <v>73741</v>
      </c>
    </row>
    <row r="726" spans="2:11" ht="12.75">
      <c r="B726" s="1287" t="s">
        <v>248</v>
      </c>
      <c r="C726" s="1170">
        <f t="shared" si="64"/>
        <v>169682</v>
      </c>
      <c r="D726" s="1172">
        <v>5140</v>
      </c>
      <c r="E726" s="1172">
        <v>2472</v>
      </c>
      <c r="F726" s="1172">
        <v>2072</v>
      </c>
      <c r="G726" s="1173">
        <v>596</v>
      </c>
      <c r="H726" s="1170">
        <v>164542</v>
      </c>
      <c r="I726" s="1172">
        <v>28740</v>
      </c>
      <c r="J726" s="1172">
        <v>46840</v>
      </c>
      <c r="K726" s="1172">
        <v>88962</v>
      </c>
    </row>
    <row r="727" spans="2:11" ht="12.75">
      <c r="B727" s="1287" t="s">
        <v>249</v>
      </c>
      <c r="C727" s="1170">
        <f>SUM(D727+H727)</f>
        <v>147812</v>
      </c>
      <c r="D727" s="1170">
        <v>3534</v>
      </c>
      <c r="E727" s="1171">
        <v>1611</v>
      </c>
      <c r="F727" s="1171">
        <v>1644</v>
      </c>
      <c r="G727" s="1170">
        <v>279</v>
      </c>
      <c r="H727" s="1170">
        <v>144278</v>
      </c>
      <c r="I727" s="1170">
        <v>24602</v>
      </c>
      <c r="J727" s="1170">
        <v>37994</v>
      </c>
      <c r="K727" s="1170">
        <v>81682</v>
      </c>
    </row>
    <row r="728" spans="2:11" ht="12.75">
      <c r="B728" s="1287" t="s">
        <v>250</v>
      </c>
      <c r="C728" s="1170">
        <f>SUM(D728+H728)</f>
        <v>0</v>
      </c>
      <c r="D728" s="1000"/>
      <c r="E728" s="1175"/>
      <c r="F728" s="1165"/>
      <c r="G728" s="1165"/>
      <c r="H728" s="1000"/>
      <c r="I728" s="1175"/>
      <c r="J728" s="1175"/>
      <c r="K728" s="1165"/>
    </row>
    <row r="729" spans="2:11" ht="12.75">
      <c r="B729" s="1287" t="s">
        <v>251</v>
      </c>
      <c r="C729" s="1170">
        <f t="shared" si="64"/>
        <v>0</v>
      </c>
      <c r="D729" s="1170"/>
      <c r="E729" s="1171"/>
      <c r="F729" s="1171"/>
      <c r="G729" s="1170"/>
      <c r="H729" s="1170"/>
      <c r="I729" s="1170"/>
      <c r="J729" s="1170"/>
      <c r="K729" s="1170"/>
    </row>
    <row r="730" spans="2:11" ht="12.75">
      <c r="B730" s="1287" t="s">
        <v>252</v>
      </c>
      <c r="C730" s="1170">
        <f>SUM(D730+H730)</f>
        <v>0</v>
      </c>
      <c r="D730" s="865"/>
      <c r="E730" s="1172"/>
      <c r="F730" s="1173"/>
      <c r="G730" s="1173"/>
      <c r="H730" s="1170"/>
      <c r="I730" s="1172"/>
      <c r="J730" s="1172"/>
      <c r="K730" s="1172"/>
    </row>
    <row r="731" spans="2:11" ht="12.75">
      <c r="B731" s="1287" t="s">
        <v>253</v>
      </c>
      <c r="C731" s="1170">
        <f t="shared" si="64"/>
        <v>0</v>
      </c>
      <c r="D731" s="865"/>
      <c r="E731" s="1172"/>
      <c r="F731" s="1172"/>
      <c r="G731" s="1173"/>
      <c r="H731" s="1170"/>
      <c r="I731" s="1172"/>
      <c r="J731" s="1172"/>
      <c r="K731" s="1172"/>
    </row>
    <row r="732" spans="2:11" ht="12.75">
      <c r="B732" s="1287" t="s">
        <v>254</v>
      </c>
      <c r="C732" s="1170">
        <f t="shared" si="64"/>
        <v>0</v>
      </c>
      <c r="D732" s="1170"/>
      <c r="E732" s="1171"/>
      <c r="F732" s="1171"/>
      <c r="G732" s="1170"/>
      <c r="H732" s="1170"/>
      <c r="I732" s="1170"/>
      <c r="J732" s="1170"/>
      <c r="K732" s="1170"/>
    </row>
    <row r="733" spans="2:11" ht="12.75">
      <c r="B733" s="1288" t="s">
        <v>255</v>
      </c>
      <c r="C733" s="1170">
        <f>SUM(D733+H733)</f>
        <v>0</v>
      </c>
      <c r="D733" s="865"/>
      <c r="E733" s="1172"/>
      <c r="F733" s="1172"/>
      <c r="G733" s="1172"/>
      <c r="H733" s="1171"/>
      <c r="I733" s="1172"/>
      <c r="J733" s="1172"/>
      <c r="K733" s="1172"/>
    </row>
    <row r="734" spans="2:11" ht="12.75">
      <c r="B734" s="1289" t="s">
        <v>256</v>
      </c>
      <c r="C734" s="1170">
        <f>SUM(D734+H734)</f>
        <v>0</v>
      </c>
      <c r="D734" s="1172"/>
      <c r="E734" s="1172"/>
      <c r="F734" s="1172"/>
      <c r="G734" s="1172"/>
      <c r="H734" s="1172"/>
      <c r="I734" s="1172"/>
      <c r="J734" s="1172"/>
      <c r="K734" s="1172"/>
    </row>
    <row r="735" spans="2:11" ht="12.75">
      <c r="B735" s="1289" t="s">
        <v>257</v>
      </c>
      <c r="C735" s="1170">
        <f t="shared" si="64"/>
        <v>0</v>
      </c>
      <c r="D735" s="1172"/>
      <c r="E735" s="1172"/>
      <c r="F735" s="1172"/>
      <c r="G735" s="1172"/>
      <c r="H735" s="1172"/>
      <c r="I735" s="1172"/>
      <c r="J735" s="1172"/>
      <c r="K735" s="1172"/>
    </row>
    <row r="736" spans="2:11" ht="15">
      <c r="B736" s="1002"/>
      <c r="C736" s="1171"/>
      <c r="D736" s="1171"/>
      <c r="E736" s="1171"/>
      <c r="F736" s="1171"/>
      <c r="G736" s="1171"/>
      <c r="H736" s="1171"/>
      <c r="I736" s="1171"/>
      <c r="J736" s="1171"/>
      <c r="K736" s="1171"/>
    </row>
    <row r="737" spans="2:11" ht="12.75">
      <c r="B737" s="1003">
        <v>2021</v>
      </c>
      <c r="C737" s="1164">
        <f t="shared" ref="C737:K737" si="65">SUM(C724:C735)</f>
        <v>588742</v>
      </c>
      <c r="D737" s="1164">
        <f>SUM(D724:D735)</f>
        <v>16947</v>
      </c>
      <c r="E737" s="1164">
        <f t="shared" si="65"/>
        <v>8057</v>
      </c>
      <c r="F737" s="1164">
        <f t="shared" si="65"/>
        <v>7138</v>
      </c>
      <c r="G737" s="1164">
        <f>SUM(G724:G735)</f>
        <v>1752</v>
      </c>
      <c r="H737" s="1164">
        <f t="shared" si="65"/>
        <v>571795</v>
      </c>
      <c r="I737" s="1164">
        <f t="shared" si="65"/>
        <v>96179</v>
      </c>
      <c r="J737" s="1164">
        <f t="shared" si="65"/>
        <v>165224</v>
      </c>
      <c r="K737" s="1164">
        <f t="shared" si="65"/>
        <v>310392</v>
      </c>
    </row>
    <row r="738" spans="2:11" ht="12.75">
      <c r="B738" s="1163"/>
      <c r="C738" s="1140"/>
      <c r="D738" s="1140"/>
      <c r="E738" s="1140"/>
      <c r="F738" s="1140"/>
      <c r="G738" s="1140"/>
      <c r="H738" s="1140"/>
      <c r="I738" s="1140"/>
      <c r="J738" s="1140"/>
      <c r="K738" s="1140"/>
    </row>
    <row r="739" spans="2:11" ht="12.75">
      <c r="B739" s="106"/>
      <c r="C739" s="1517" t="s">
        <v>270</v>
      </c>
      <c r="D739" s="1517"/>
      <c r="E739" s="1517"/>
      <c r="F739" s="1517"/>
      <c r="G739" s="1517"/>
      <c r="H739" s="1517"/>
      <c r="I739" s="1517"/>
      <c r="J739" s="1517"/>
      <c r="K739" s="1517"/>
    </row>
    <row r="740" spans="2:11" ht="12.75">
      <c r="B740" s="664"/>
      <c r="C740" s="1140"/>
      <c r="D740" s="1140"/>
      <c r="E740" s="1140"/>
      <c r="F740" s="1140"/>
      <c r="G740" s="1140"/>
      <c r="H740" s="1140"/>
      <c r="I740" s="1140"/>
      <c r="J740" s="1140"/>
      <c r="K740" s="1140"/>
    </row>
    <row r="741" spans="2:11" ht="12.75">
      <c r="B741" s="1004" t="s">
        <v>246</v>
      </c>
      <c r="C741" s="1170">
        <f t="shared" ref="C741:C752" si="66">SUM(D741+H741)</f>
        <v>39741341</v>
      </c>
      <c r="D741" s="1170">
        <v>237362</v>
      </c>
      <c r="E741" s="1170">
        <v>66223</v>
      </c>
      <c r="F741" s="1170">
        <v>109472</v>
      </c>
      <c r="G741" s="1170">
        <v>61667</v>
      </c>
      <c r="H741" s="1170">
        <v>39503979</v>
      </c>
      <c r="I741" s="1170">
        <v>5747629</v>
      </c>
      <c r="J741" s="1170">
        <v>11340717</v>
      </c>
      <c r="K741" s="1170">
        <v>22415633</v>
      </c>
    </row>
    <row r="742" spans="2:11" ht="12.75">
      <c r="B742" s="1004" t="s">
        <v>247</v>
      </c>
      <c r="C742" s="1170">
        <f t="shared" si="66"/>
        <v>42585604</v>
      </c>
      <c r="D742" s="1170">
        <v>225646</v>
      </c>
      <c r="E742" s="1170">
        <v>74893</v>
      </c>
      <c r="F742" s="1170">
        <v>91386</v>
      </c>
      <c r="G742" s="1170">
        <v>59367</v>
      </c>
      <c r="H742" s="1170">
        <v>42359958</v>
      </c>
      <c r="I742" s="1170">
        <v>6173809</v>
      </c>
      <c r="J742" s="1170">
        <v>11233624</v>
      </c>
      <c r="K742" s="1170">
        <v>24952525</v>
      </c>
    </row>
    <row r="743" spans="2:11" ht="12.75">
      <c r="B743" s="1004" t="s">
        <v>248</v>
      </c>
      <c r="C743" s="1170">
        <f t="shared" si="66"/>
        <v>51669516</v>
      </c>
      <c r="D743" s="1172">
        <v>269170</v>
      </c>
      <c r="E743" s="1172">
        <v>75705</v>
      </c>
      <c r="F743" s="1172">
        <v>120949</v>
      </c>
      <c r="G743" s="1173">
        <v>72516</v>
      </c>
      <c r="H743" s="1170">
        <v>51400346</v>
      </c>
      <c r="I743" s="1172">
        <v>8040952</v>
      </c>
      <c r="J743" s="1172">
        <v>13263981</v>
      </c>
      <c r="K743" s="1172">
        <v>30095413</v>
      </c>
    </row>
    <row r="744" spans="2:11" ht="12.75">
      <c r="B744" s="1004" t="s">
        <v>249</v>
      </c>
      <c r="C744" s="1170">
        <f t="shared" si="66"/>
        <v>46021458</v>
      </c>
      <c r="D744" s="1170">
        <v>203453</v>
      </c>
      <c r="E744" s="1171">
        <v>56947</v>
      </c>
      <c r="F744" s="1171">
        <v>106856</v>
      </c>
      <c r="G744" s="1170">
        <v>39650</v>
      </c>
      <c r="H744" s="1170">
        <v>45818005</v>
      </c>
      <c r="I744" s="1170">
        <v>6937605</v>
      </c>
      <c r="J744" s="1170">
        <v>10743705</v>
      </c>
      <c r="K744" s="1170">
        <v>28136695</v>
      </c>
    </row>
    <row r="745" spans="2:11" ht="12.75">
      <c r="B745" s="1004" t="s">
        <v>250</v>
      </c>
      <c r="C745" s="1170">
        <f t="shared" si="66"/>
        <v>0</v>
      </c>
      <c r="D745" s="1175"/>
      <c r="E745" s="1175"/>
      <c r="F745" s="1175"/>
      <c r="G745" s="1175"/>
      <c r="H745" s="1175"/>
      <c r="I745" s="1175"/>
      <c r="J745" s="1175"/>
      <c r="K745" s="1165"/>
    </row>
    <row r="746" spans="2:11" ht="12.75">
      <c r="B746" s="1004" t="s">
        <v>251</v>
      </c>
      <c r="C746" s="1170">
        <f t="shared" si="66"/>
        <v>0</v>
      </c>
      <c r="D746" s="1170"/>
      <c r="E746" s="1171"/>
      <c r="F746" s="1171"/>
      <c r="G746" s="1170"/>
      <c r="H746" s="1170"/>
      <c r="I746" s="1170"/>
      <c r="J746" s="1170"/>
      <c r="K746" s="1170"/>
    </row>
    <row r="747" spans="2:11" ht="12.75">
      <c r="B747" s="1004" t="s">
        <v>252</v>
      </c>
      <c r="C747" s="1170">
        <f t="shared" si="66"/>
        <v>0</v>
      </c>
      <c r="D747" s="1172"/>
      <c r="E747" s="1172"/>
      <c r="F747" s="1172"/>
      <c r="G747" s="1173"/>
      <c r="H747" s="1170"/>
      <c r="I747" s="1172"/>
      <c r="J747" s="1172"/>
      <c r="K747" s="1172"/>
    </row>
    <row r="748" spans="2:11" ht="12.75">
      <c r="B748" s="1004" t="s">
        <v>253</v>
      </c>
      <c r="C748" s="1170">
        <f t="shared" si="66"/>
        <v>0</v>
      </c>
      <c r="D748" s="1172"/>
      <c r="E748" s="1172"/>
      <c r="F748" s="1172"/>
      <c r="G748" s="1173"/>
      <c r="H748" s="1170"/>
      <c r="I748" s="1172"/>
      <c r="J748" s="1172"/>
      <c r="K748" s="1172"/>
    </row>
    <row r="749" spans="2:11" ht="12.75">
      <c r="B749" s="1004" t="s">
        <v>254</v>
      </c>
      <c r="C749" s="1170">
        <f t="shared" si="66"/>
        <v>0</v>
      </c>
      <c r="D749" s="1172"/>
      <c r="E749" s="1172"/>
      <c r="F749" s="1172"/>
      <c r="G749" s="1173"/>
      <c r="H749" s="1170"/>
      <c r="I749" s="1172"/>
      <c r="J749" s="1172"/>
      <c r="K749" s="1172"/>
    </row>
    <row r="750" spans="2:11" ht="12.75">
      <c r="B750" s="1004" t="s">
        <v>255</v>
      </c>
      <c r="C750" s="1170">
        <f>SUM(D750+H750)</f>
        <v>0</v>
      </c>
      <c r="D750" s="1172"/>
      <c r="E750" s="1172"/>
      <c r="F750" s="1172"/>
      <c r="G750" s="1172"/>
      <c r="H750" s="1171"/>
      <c r="I750" s="1172"/>
      <c r="J750" s="1172"/>
      <c r="K750" s="1172"/>
    </row>
    <row r="751" spans="2:11" ht="12.75">
      <c r="B751" s="1004" t="s">
        <v>256</v>
      </c>
      <c r="C751" s="1170">
        <f>SUM(D751+H751)</f>
        <v>0</v>
      </c>
      <c r="D751" s="1172"/>
      <c r="E751" s="1172"/>
      <c r="F751" s="1172"/>
      <c r="G751" s="1172"/>
      <c r="H751" s="1171"/>
      <c r="I751" s="1172"/>
      <c r="J751" s="1172"/>
      <c r="K751" s="1172"/>
    </row>
    <row r="752" spans="2:11" ht="12.75">
      <c r="B752" s="1004" t="s">
        <v>257</v>
      </c>
      <c r="C752" s="1170">
        <f t="shared" si="66"/>
        <v>0</v>
      </c>
      <c r="D752" s="1172"/>
      <c r="E752" s="1172"/>
      <c r="F752" s="1172"/>
      <c r="G752" s="1172"/>
      <c r="H752" s="1172"/>
      <c r="I752" s="1172"/>
      <c r="J752" s="1172"/>
      <c r="K752" s="1172"/>
    </row>
    <row r="753" spans="2:11" ht="12.75">
      <c r="B753" s="1163"/>
      <c r="C753" s="1171"/>
      <c r="D753" s="1171"/>
      <c r="E753" s="1171"/>
      <c r="F753" s="1171"/>
      <c r="G753" s="1171"/>
      <c r="H753" s="1171"/>
      <c r="I753" s="1171"/>
      <c r="J753" s="1171"/>
      <c r="K753" s="1171"/>
    </row>
    <row r="754" spans="2:11" ht="12.75">
      <c r="B754" s="1003">
        <v>2021</v>
      </c>
      <c r="C754" s="1164">
        <f t="shared" ref="C754:K754" si="67">SUM(C741:C752)</f>
        <v>180017919</v>
      </c>
      <c r="D754" s="1164">
        <f t="shared" si="67"/>
        <v>935631</v>
      </c>
      <c r="E754" s="1164">
        <f t="shared" si="67"/>
        <v>273768</v>
      </c>
      <c r="F754" s="1164">
        <f t="shared" si="67"/>
        <v>428663</v>
      </c>
      <c r="G754" s="1164">
        <f t="shared" si="67"/>
        <v>233200</v>
      </c>
      <c r="H754" s="1164">
        <f t="shared" si="67"/>
        <v>179082288</v>
      </c>
      <c r="I754" s="1164">
        <f t="shared" si="67"/>
        <v>26899995</v>
      </c>
      <c r="J754" s="1164">
        <f t="shared" si="67"/>
        <v>46582027</v>
      </c>
      <c r="K754" s="1164">
        <f t="shared" si="67"/>
        <v>105600266</v>
      </c>
    </row>
    <row r="755" spans="2:11" ht="12.75">
      <c r="B755" s="671"/>
      <c r="C755" s="1141"/>
      <c r="D755" s="1141"/>
      <c r="E755" s="1141"/>
      <c r="F755" s="1141"/>
      <c r="G755" s="1141"/>
      <c r="H755" s="1141"/>
      <c r="I755" s="1141"/>
      <c r="J755" s="1141"/>
      <c r="K755" s="1141"/>
    </row>
    <row r="756" spans="2:11" ht="12.75" customHeight="1">
      <c r="B756" s="1597" t="s">
        <v>234</v>
      </c>
      <c r="C756" s="1519" t="s">
        <v>22</v>
      </c>
      <c r="D756" s="1519" t="s">
        <v>235</v>
      </c>
      <c r="E756" s="1530" t="s">
        <v>236</v>
      </c>
      <c r="F756" s="1531"/>
      <c r="G756" s="1532"/>
      <c r="H756" s="1525" t="s">
        <v>237</v>
      </c>
      <c r="I756" s="1527" t="s">
        <v>238</v>
      </c>
      <c r="J756" s="1528"/>
      <c r="K756" s="1528"/>
    </row>
    <row r="757" spans="2:11" ht="11.25" customHeight="1">
      <c r="B757" s="1598"/>
      <c r="C757" s="1520"/>
      <c r="D757" s="1520"/>
      <c r="E757" s="1521" t="s">
        <v>275</v>
      </c>
      <c r="F757" s="1519" t="s">
        <v>276</v>
      </c>
      <c r="G757" s="1519" t="s">
        <v>277</v>
      </c>
      <c r="H757" s="1526"/>
      <c r="I757" s="1521" t="s">
        <v>242</v>
      </c>
      <c r="J757" s="1521" t="s">
        <v>24</v>
      </c>
      <c r="K757" s="1519" t="s">
        <v>243</v>
      </c>
    </row>
    <row r="758" spans="2:11" ht="11.25" customHeight="1">
      <c r="B758" s="1598"/>
      <c r="C758" s="1520"/>
      <c r="D758" s="1520"/>
      <c r="E758" s="1533"/>
      <c r="F758" s="1520"/>
      <c r="G758" s="1520"/>
      <c r="H758" s="1526"/>
      <c r="I758" s="1522"/>
      <c r="J758" s="1522"/>
      <c r="K758" s="1596"/>
    </row>
    <row r="759" spans="2:11" ht="12.75">
      <c r="B759" s="661">
        <v>0</v>
      </c>
      <c r="C759" s="1142">
        <v>1</v>
      </c>
      <c r="D759" s="1142">
        <v>2</v>
      </c>
      <c r="E759" s="1143">
        <v>3</v>
      </c>
      <c r="F759" s="1143">
        <v>4</v>
      </c>
      <c r="G759" s="1142">
        <v>5</v>
      </c>
      <c r="H759" s="1142">
        <v>6</v>
      </c>
      <c r="I759" s="1142">
        <v>7</v>
      </c>
      <c r="J759" s="1142">
        <v>8</v>
      </c>
      <c r="K759" s="1142">
        <v>9</v>
      </c>
    </row>
    <row r="760" spans="2:11" ht="12.75">
      <c r="B760" s="664"/>
      <c r="C760" s="1140"/>
      <c r="D760" s="1140"/>
      <c r="E760" s="1140"/>
      <c r="F760" s="1140"/>
      <c r="G760" s="1140"/>
      <c r="H760" s="1140"/>
      <c r="I760" s="1140"/>
      <c r="J760" s="1140"/>
      <c r="K760" s="1140"/>
    </row>
    <row r="761" spans="2:11" ht="12.75">
      <c r="B761" s="106"/>
      <c r="C761" s="1517" t="s">
        <v>271</v>
      </c>
      <c r="D761" s="1517"/>
      <c r="E761" s="1517"/>
      <c r="F761" s="1517"/>
      <c r="G761" s="1517"/>
      <c r="H761" s="1517"/>
      <c r="I761" s="1517"/>
      <c r="J761" s="1517"/>
      <c r="K761" s="1517"/>
    </row>
    <row r="762" spans="2:11" ht="12.75">
      <c r="B762" s="106"/>
      <c r="C762" s="1144"/>
      <c r="D762" s="1144"/>
      <c r="E762" s="1144"/>
      <c r="F762" s="1144"/>
      <c r="G762" s="1144"/>
      <c r="H762" s="1144"/>
      <c r="I762" s="1144"/>
      <c r="J762" s="1144"/>
      <c r="K762" s="1144"/>
    </row>
    <row r="763" spans="2:11" ht="12.75">
      <c r="B763" s="1004" t="s">
        <v>246</v>
      </c>
      <c r="C763" s="1170">
        <f>SUM(D763+H763)</f>
        <v>78109600</v>
      </c>
      <c r="D763" s="1170">
        <v>415757</v>
      </c>
      <c r="E763" s="1170">
        <v>115249</v>
      </c>
      <c r="F763" s="1170">
        <v>192404</v>
      </c>
      <c r="G763" s="1170">
        <v>108104</v>
      </c>
      <c r="H763" s="1170">
        <v>77693843</v>
      </c>
      <c r="I763" s="1170">
        <v>11243403</v>
      </c>
      <c r="J763" s="1170">
        <v>23582450</v>
      </c>
      <c r="K763" s="1170">
        <v>42867990</v>
      </c>
    </row>
    <row r="764" spans="2:11" ht="12.75">
      <c r="B764" s="1004" t="s">
        <v>247</v>
      </c>
      <c r="C764" s="1170">
        <f t="shared" ref="C764:C774" si="68">SUM(D764+H764)</f>
        <v>84091107</v>
      </c>
      <c r="D764" s="1170">
        <v>393972</v>
      </c>
      <c r="E764" s="1170">
        <v>130879</v>
      </c>
      <c r="F764" s="1170">
        <v>159588</v>
      </c>
      <c r="G764" s="1170">
        <v>103505</v>
      </c>
      <c r="H764" s="1170">
        <v>83697135</v>
      </c>
      <c r="I764" s="1170">
        <v>12177076</v>
      </c>
      <c r="J764" s="1170">
        <v>23317616</v>
      </c>
      <c r="K764" s="1170">
        <v>48202443</v>
      </c>
    </row>
    <row r="765" spans="2:11" ht="12.75">
      <c r="B765" s="1004" t="s">
        <v>248</v>
      </c>
      <c r="C765" s="1170">
        <f t="shared" si="68"/>
        <v>102461148</v>
      </c>
      <c r="D765" s="1172">
        <v>472364</v>
      </c>
      <c r="E765" s="1172">
        <v>133618</v>
      </c>
      <c r="F765" s="1172">
        <v>212699</v>
      </c>
      <c r="G765" s="1173">
        <v>126047</v>
      </c>
      <c r="H765" s="1170">
        <v>101988784</v>
      </c>
      <c r="I765" s="1172">
        <v>15849028</v>
      </c>
      <c r="J765" s="1172">
        <v>27673719</v>
      </c>
      <c r="K765" s="1172">
        <v>58466037</v>
      </c>
    </row>
    <row r="766" spans="2:11" ht="12.75">
      <c r="B766" s="1004" t="s">
        <v>249</v>
      </c>
      <c r="C766" s="1170">
        <f t="shared" si="68"/>
        <v>89783783</v>
      </c>
      <c r="D766" s="1170">
        <v>360230</v>
      </c>
      <c r="E766" s="1171">
        <v>100047</v>
      </c>
      <c r="F766" s="1171">
        <v>192268</v>
      </c>
      <c r="G766" s="1171">
        <v>67915</v>
      </c>
      <c r="H766" s="1170">
        <v>89423553</v>
      </c>
      <c r="I766" s="1171">
        <v>13563784</v>
      </c>
      <c r="J766" s="1171">
        <v>22215821</v>
      </c>
      <c r="K766" s="1171">
        <v>53643948</v>
      </c>
    </row>
    <row r="767" spans="2:11" ht="12.75">
      <c r="B767" s="1004" t="s">
        <v>250</v>
      </c>
      <c r="C767" s="1170">
        <f t="shared" si="68"/>
        <v>0</v>
      </c>
      <c r="D767" s="1175"/>
      <c r="E767" s="1175"/>
      <c r="F767" s="1175"/>
      <c r="G767" s="1175"/>
      <c r="H767" s="1175"/>
      <c r="I767" s="1175"/>
      <c r="J767" s="1175"/>
      <c r="K767" s="1175"/>
    </row>
    <row r="768" spans="2:11" ht="12.75">
      <c r="B768" s="1004" t="s">
        <v>251</v>
      </c>
      <c r="C768" s="1170">
        <f t="shared" si="68"/>
        <v>0</v>
      </c>
      <c r="D768" s="1170"/>
      <c r="E768" s="1171"/>
      <c r="F768" s="1171"/>
      <c r="G768" s="1171"/>
      <c r="H768" s="1170"/>
      <c r="I768" s="1171"/>
      <c r="J768" s="1171"/>
      <c r="K768" s="1171"/>
    </row>
    <row r="769" spans="2:11" ht="12.75">
      <c r="B769" s="1004" t="s">
        <v>252</v>
      </c>
      <c r="C769" s="1170">
        <f>SUM(D769+H769)</f>
        <v>0</v>
      </c>
      <c r="D769" s="1172"/>
      <c r="E769" s="1172"/>
      <c r="F769" s="1172"/>
      <c r="G769" s="1173"/>
      <c r="H769" s="1170"/>
      <c r="I769" s="1172"/>
      <c r="J769" s="1172"/>
      <c r="K769" s="1172"/>
    </row>
    <row r="770" spans="2:11" ht="12.75">
      <c r="B770" s="1004" t="s">
        <v>253</v>
      </c>
      <c r="C770" s="1170">
        <f>SUM(D770+H770)</f>
        <v>0</v>
      </c>
      <c r="D770" s="1172"/>
      <c r="E770" s="1172"/>
      <c r="F770" s="1172"/>
      <c r="G770" s="1173"/>
      <c r="H770" s="1170"/>
      <c r="I770" s="1172"/>
      <c r="J770" s="1172"/>
      <c r="K770" s="1172"/>
    </row>
    <row r="771" spans="2:11" ht="12.75">
      <c r="B771" s="1004" t="s">
        <v>254</v>
      </c>
      <c r="C771" s="1170">
        <f t="shared" si="68"/>
        <v>0</v>
      </c>
      <c r="D771" s="1170"/>
      <c r="E771" s="1171"/>
      <c r="F771" s="1171"/>
      <c r="G771" s="1171"/>
      <c r="H771" s="1170"/>
      <c r="I771" s="1171"/>
      <c r="J771" s="1171"/>
      <c r="K771" s="1171"/>
    </row>
    <row r="772" spans="2:11" ht="12.75">
      <c r="B772" s="1004" t="s">
        <v>255</v>
      </c>
      <c r="C772" s="1170">
        <f t="shared" si="68"/>
        <v>0</v>
      </c>
      <c r="D772" s="1172"/>
      <c r="E772" s="1172"/>
      <c r="F772" s="1172"/>
      <c r="G772" s="1172"/>
      <c r="H772" s="1171"/>
      <c r="I772" s="1172"/>
      <c r="J772" s="1172"/>
      <c r="K772" s="1172"/>
    </row>
    <row r="773" spans="2:11" ht="12.75">
      <c r="B773" s="1004" t="s">
        <v>256</v>
      </c>
      <c r="C773" s="1170">
        <f t="shared" si="68"/>
        <v>0</v>
      </c>
      <c r="D773" s="1172"/>
      <c r="E773" s="1172"/>
      <c r="F773" s="1172"/>
      <c r="G773" s="1172"/>
      <c r="H773" s="1171"/>
      <c r="I773" s="1172"/>
      <c r="J773" s="1172"/>
      <c r="K773" s="1172"/>
    </row>
    <row r="774" spans="2:11" ht="12.75">
      <c r="B774" s="1004" t="s">
        <v>257</v>
      </c>
      <c r="C774" s="1170">
        <f t="shared" si="68"/>
        <v>0</v>
      </c>
      <c r="D774" s="1172"/>
      <c r="E774" s="1172"/>
      <c r="F774" s="1172"/>
      <c r="G774" s="1173"/>
      <c r="H774" s="1174"/>
      <c r="I774" s="1172"/>
      <c r="J774" s="1172"/>
      <c r="K774" s="1172"/>
    </row>
    <row r="775" spans="2:11" ht="12.75">
      <c r="B775" s="1004"/>
      <c r="C775" s="1169"/>
      <c r="D775" s="1166"/>
      <c r="E775" s="1167"/>
      <c r="F775" s="1167"/>
      <c r="G775" s="1167"/>
      <c r="H775" s="1166"/>
      <c r="I775" s="1167"/>
      <c r="J775" s="1167"/>
      <c r="K775" s="1167"/>
    </row>
    <row r="776" spans="2:11" ht="12.75">
      <c r="B776" s="1003">
        <v>2021</v>
      </c>
      <c r="C776" s="1168">
        <f t="shared" ref="C776:K776" si="69">SUM(C763:C774)</f>
        <v>354445638</v>
      </c>
      <c r="D776" s="1168">
        <f t="shared" si="69"/>
        <v>1642323</v>
      </c>
      <c r="E776" s="1168">
        <f t="shared" si="69"/>
        <v>479793</v>
      </c>
      <c r="F776" s="1168">
        <f t="shared" si="69"/>
        <v>756959</v>
      </c>
      <c r="G776" s="1168">
        <f t="shared" si="69"/>
        <v>405571</v>
      </c>
      <c r="H776" s="1168">
        <f t="shared" si="69"/>
        <v>352803315</v>
      </c>
      <c r="I776" s="1168">
        <f t="shared" si="69"/>
        <v>52833291</v>
      </c>
      <c r="J776" s="1168">
        <f t="shared" si="69"/>
        <v>96789606</v>
      </c>
      <c r="K776" s="1168">
        <f t="shared" si="69"/>
        <v>203180418</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6"/>
      <c r="C779" s="1163"/>
      <c r="D779" s="1163"/>
      <c r="E779" s="1235"/>
      <c r="F779" s="1236" t="s">
        <v>272</v>
      </c>
      <c r="G779" s="1236"/>
      <c r="H779" s="1236"/>
      <c r="I779" s="1236"/>
      <c r="J779" s="1237"/>
      <c r="K779" s="1238"/>
    </row>
    <row r="780" spans="2:11" ht="15.75">
      <c r="B780" s="525" t="s">
        <v>246</v>
      </c>
      <c r="C780" s="550">
        <f>C763/C724</f>
        <v>594.0480807988622</v>
      </c>
      <c r="D780" s="550">
        <f t="shared" ref="D780:K780" si="70">D763/D724</f>
        <v>98.707739791073124</v>
      </c>
      <c r="E780" s="550">
        <f t="shared" si="70"/>
        <v>61.172505307855623</v>
      </c>
      <c r="F780" s="550">
        <f t="shared" si="70"/>
        <v>102.28814460393407</v>
      </c>
      <c r="G780" s="550">
        <f t="shared" si="70"/>
        <v>241.84340044742729</v>
      </c>
      <c r="H780" s="550">
        <f t="shared" si="70"/>
        <v>610.44072284423487</v>
      </c>
      <c r="I780" s="550">
        <f t="shared" si="70"/>
        <v>544.07950641180742</v>
      </c>
      <c r="J780" s="550">
        <f t="shared" si="70"/>
        <v>580.80560549713073</v>
      </c>
      <c r="K780" s="1088">
        <f t="shared" si="70"/>
        <v>649.44611935097794</v>
      </c>
    </row>
    <row r="781" spans="2:11" ht="15.75">
      <c r="B781" s="521" t="s">
        <v>247</v>
      </c>
      <c r="C781" s="551">
        <f>C764/C725</f>
        <v>601.67791443965052</v>
      </c>
      <c r="D781" s="551">
        <f t="shared" ref="D781:K784" si="71">D764/D725</f>
        <v>97.013543462201426</v>
      </c>
      <c r="E781" s="551">
        <f t="shared" si="71"/>
        <v>62.621531100478471</v>
      </c>
      <c r="F781" s="551">
        <f t="shared" si="71"/>
        <v>103.56132381570409</v>
      </c>
      <c r="G781" s="551">
        <f t="shared" si="71"/>
        <v>240.7093023255814</v>
      </c>
      <c r="H781" s="551">
        <f t="shared" si="71"/>
        <v>616.78065585851141</v>
      </c>
      <c r="I781" s="551">
        <f t="shared" si="71"/>
        <v>549.20963377232545</v>
      </c>
      <c r="J781" s="551">
        <f t="shared" si="71"/>
        <v>586.06117576092697</v>
      </c>
      <c r="K781" s="1089">
        <f t="shared" si="71"/>
        <v>653.67221762655777</v>
      </c>
    </row>
    <row r="782" spans="2:11" ht="15.75">
      <c r="B782" s="521" t="s">
        <v>248</v>
      </c>
      <c r="C782" s="551">
        <f>C765/C726</f>
        <v>603.84217536332665</v>
      </c>
      <c r="D782" s="551">
        <f t="shared" si="71"/>
        <v>91.899610894941631</v>
      </c>
      <c r="E782" s="551">
        <f t="shared" si="71"/>
        <v>54.052588996763753</v>
      </c>
      <c r="F782" s="551">
        <f t="shared" si="71"/>
        <v>102.65395752895753</v>
      </c>
      <c r="G782" s="551">
        <f t="shared" si="71"/>
        <v>211.48825503355704</v>
      </c>
      <c r="H782" s="551">
        <f t="shared" si="71"/>
        <v>619.8343523234189</v>
      </c>
      <c r="I782" s="551">
        <f t="shared" si="71"/>
        <v>551.46235212247734</v>
      </c>
      <c r="J782" s="551">
        <f t="shared" si="71"/>
        <v>590.81381298035865</v>
      </c>
      <c r="K782" s="1089">
        <f t="shared" si="71"/>
        <v>657.20236730289332</v>
      </c>
    </row>
    <row r="783" spans="2:11" ht="15.75">
      <c r="B783" s="521" t="s">
        <v>249</v>
      </c>
      <c r="C783" s="551">
        <f>C766/C727</f>
        <v>607.41876843558032</v>
      </c>
      <c r="D783" s="551">
        <f t="shared" si="71"/>
        <v>101.93265421618563</v>
      </c>
      <c r="E783" s="551">
        <f t="shared" si="71"/>
        <v>62.102420856610799</v>
      </c>
      <c r="F783" s="551">
        <f t="shared" si="71"/>
        <v>116.95133819951339</v>
      </c>
      <c r="G783" s="551">
        <f t="shared" si="71"/>
        <v>243.42293906810036</v>
      </c>
      <c r="H783" s="551">
        <f t="shared" si="71"/>
        <v>619.80033684969294</v>
      </c>
      <c r="I783" s="551">
        <f t="shared" si="71"/>
        <v>551.32850987724578</v>
      </c>
      <c r="J783" s="551">
        <f t="shared" si="71"/>
        <v>584.71919250407961</v>
      </c>
      <c r="K783" s="1089">
        <f t="shared" si="71"/>
        <v>656.74136284615952</v>
      </c>
    </row>
    <row r="784" spans="2:11" ht="15.75">
      <c r="B784" s="521" t="s">
        <v>250</v>
      </c>
      <c r="C784" s="551" t="e">
        <f>C767/C728</f>
        <v>#DIV/0!</v>
      </c>
      <c r="D784" s="551" t="e">
        <f t="shared" si="71"/>
        <v>#DIV/0!</v>
      </c>
      <c r="E784" s="551" t="e">
        <f t="shared" si="71"/>
        <v>#DIV/0!</v>
      </c>
      <c r="F784" s="551" t="e">
        <f t="shared" si="71"/>
        <v>#DIV/0!</v>
      </c>
      <c r="G784" s="551" t="e">
        <f t="shared" si="71"/>
        <v>#DIV/0!</v>
      </c>
      <c r="H784" s="551" t="e">
        <f t="shared" si="71"/>
        <v>#DIV/0!</v>
      </c>
      <c r="I784" s="551" t="e">
        <f t="shared" si="71"/>
        <v>#DIV/0!</v>
      </c>
      <c r="J784" s="551" t="e">
        <f t="shared" si="71"/>
        <v>#DIV/0!</v>
      </c>
      <c r="K784" s="1089" t="e">
        <f t="shared" si="71"/>
        <v>#DIV/0!</v>
      </c>
    </row>
    <row r="785" spans="2:11" ht="15.75">
      <c r="B785" s="521" t="s">
        <v>251</v>
      </c>
      <c r="C785" s="551" t="e">
        <f t="shared" ref="C785:K785" si="72">C768/C729</f>
        <v>#DIV/0!</v>
      </c>
      <c r="D785" s="551" t="e">
        <f t="shared" si="72"/>
        <v>#DIV/0!</v>
      </c>
      <c r="E785" s="551" t="e">
        <f t="shared" si="72"/>
        <v>#DIV/0!</v>
      </c>
      <c r="F785" s="551" t="e">
        <f t="shared" si="72"/>
        <v>#DIV/0!</v>
      </c>
      <c r="G785" s="551" t="e">
        <f t="shared" si="72"/>
        <v>#DIV/0!</v>
      </c>
      <c r="H785" s="551" t="e">
        <f t="shared" si="72"/>
        <v>#DIV/0!</v>
      </c>
      <c r="I785" s="551" t="e">
        <f t="shared" si="72"/>
        <v>#DIV/0!</v>
      </c>
      <c r="J785" s="551" t="e">
        <f t="shared" si="72"/>
        <v>#DIV/0!</v>
      </c>
      <c r="K785" s="1089" t="e">
        <f t="shared" si="72"/>
        <v>#DIV/0!</v>
      </c>
    </row>
    <row r="786" spans="2:11" ht="15.75">
      <c r="B786" s="521" t="s">
        <v>252</v>
      </c>
      <c r="C786" s="551" t="e">
        <f t="shared" ref="C786:K786" si="73">C769/C730</f>
        <v>#DIV/0!</v>
      </c>
      <c r="D786" s="551" t="e">
        <f t="shared" si="73"/>
        <v>#DIV/0!</v>
      </c>
      <c r="E786" s="551" t="e">
        <f t="shared" si="73"/>
        <v>#DIV/0!</v>
      </c>
      <c r="F786" s="551" t="e">
        <f t="shared" si="73"/>
        <v>#DIV/0!</v>
      </c>
      <c r="G786" s="551" t="e">
        <f t="shared" si="73"/>
        <v>#DIV/0!</v>
      </c>
      <c r="H786" s="551" t="e">
        <f t="shared" si="73"/>
        <v>#DIV/0!</v>
      </c>
      <c r="I786" s="551" t="e">
        <f t="shared" si="73"/>
        <v>#DIV/0!</v>
      </c>
      <c r="J786" s="551" t="e">
        <f t="shared" si="73"/>
        <v>#DIV/0!</v>
      </c>
      <c r="K786" s="1089" t="e">
        <f t="shared" si="73"/>
        <v>#DIV/0!</v>
      </c>
    </row>
    <row r="787" spans="2:11" ht="15.75">
      <c r="B787" s="521" t="s">
        <v>253</v>
      </c>
      <c r="C787" s="551" t="e">
        <f t="shared" ref="C787:K787" si="74">C770/C731</f>
        <v>#DIV/0!</v>
      </c>
      <c r="D787" s="551" t="e">
        <f t="shared" si="74"/>
        <v>#DIV/0!</v>
      </c>
      <c r="E787" s="551" t="e">
        <f t="shared" si="74"/>
        <v>#DIV/0!</v>
      </c>
      <c r="F787" s="551" t="e">
        <f t="shared" si="74"/>
        <v>#DIV/0!</v>
      </c>
      <c r="G787" s="551" t="e">
        <f t="shared" si="74"/>
        <v>#DIV/0!</v>
      </c>
      <c r="H787" s="551" t="e">
        <f t="shared" si="74"/>
        <v>#DIV/0!</v>
      </c>
      <c r="I787" s="551" t="e">
        <f t="shared" si="74"/>
        <v>#DIV/0!</v>
      </c>
      <c r="J787" s="551" t="e">
        <f t="shared" si="74"/>
        <v>#DIV/0!</v>
      </c>
      <c r="K787" s="1089" t="e">
        <f t="shared" si="74"/>
        <v>#DIV/0!</v>
      </c>
    </row>
    <row r="788" spans="2:11" ht="15.75">
      <c r="B788" s="521" t="s">
        <v>254</v>
      </c>
      <c r="C788" s="551" t="e">
        <f t="shared" ref="C788:K788" si="75">C771/C732</f>
        <v>#DIV/0!</v>
      </c>
      <c r="D788" s="551" t="e">
        <f t="shared" si="75"/>
        <v>#DIV/0!</v>
      </c>
      <c r="E788" s="551" t="e">
        <f t="shared" si="75"/>
        <v>#DIV/0!</v>
      </c>
      <c r="F788" s="551" t="e">
        <f t="shared" si="75"/>
        <v>#DIV/0!</v>
      </c>
      <c r="G788" s="551" t="e">
        <f t="shared" si="75"/>
        <v>#DIV/0!</v>
      </c>
      <c r="H788" s="551" t="e">
        <f t="shared" si="75"/>
        <v>#DIV/0!</v>
      </c>
      <c r="I788" s="551" t="e">
        <f t="shared" si="75"/>
        <v>#DIV/0!</v>
      </c>
      <c r="J788" s="551" t="e">
        <f t="shared" si="75"/>
        <v>#DIV/0!</v>
      </c>
      <c r="K788" s="1089" t="e">
        <f t="shared" si="75"/>
        <v>#DIV/0!</v>
      </c>
    </row>
    <row r="789" spans="2:11" ht="15.75">
      <c r="B789" s="521" t="s">
        <v>255</v>
      </c>
      <c r="C789" s="551" t="e">
        <f t="shared" ref="C789:K789" si="76">C772/C733</f>
        <v>#DIV/0!</v>
      </c>
      <c r="D789" s="551" t="e">
        <f t="shared" si="76"/>
        <v>#DIV/0!</v>
      </c>
      <c r="E789" s="551" t="e">
        <f t="shared" si="76"/>
        <v>#DIV/0!</v>
      </c>
      <c r="F789" s="551" t="e">
        <f t="shared" si="76"/>
        <v>#DIV/0!</v>
      </c>
      <c r="G789" s="551" t="e">
        <f t="shared" si="76"/>
        <v>#DIV/0!</v>
      </c>
      <c r="H789" s="551" t="e">
        <f t="shared" si="76"/>
        <v>#DIV/0!</v>
      </c>
      <c r="I789" s="551" t="e">
        <f t="shared" si="76"/>
        <v>#DIV/0!</v>
      </c>
      <c r="J789" s="551" t="e">
        <f t="shared" si="76"/>
        <v>#DIV/0!</v>
      </c>
      <c r="K789" s="1089" t="e">
        <f t="shared" si="76"/>
        <v>#DIV/0!</v>
      </c>
    </row>
    <row r="790" spans="2:11" ht="15.75">
      <c r="B790" s="521" t="s">
        <v>256</v>
      </c>
      <c r="C790" s="551" t="e">
        <f t="shared" ref="C790:K791" si="77">C773/C734</f>
        <v>#DIV/0!</v>
      </c>
      <c r="D790" s="551" t="e">
        <f t="shared" si="77"/>
        <v>#DIV/0!</v>
      </c>
      <c r="E790" s="551" t="e">
        <f t="shared" si="77"/>
        <v>#DIV/0!</v>
      </c>
      <c r="F790" s="551" t="e">
        <f t="shared" si="77"/>
        <v>#DIV/0!</v>
      </c>
      <c r="G790" s="551" t="e">
        <f t="shared" si="77"/>
        <v>#DIV/0!</v>
      </c>
      <c r="H790" s="551" t="e">
        <f t="shared" si="77"/>
        <v>#DIV/0!</v>
      </c>
      <c r="I790" s="551" t="e">
        <f t="shared" si="77"/>
        <v>#DIV/0!</v>
      </c>
      <c r="J790" s="551" t="e">
        <f t="shared" si="77"/>
        <v>#DIV/0!</v>
      </c>
      <c r="K790" s="1089" t="e">
        <f t="shared" si="77"/>
        <v>#DIV/0!</v>
      </c>
    </row>
    <row r="791" spans="2:11" ht="16.5" thickBot="1">
      <c r="B791" s="530" t="s">
        <v>257</v>
      </c>
      <c r="C791" s="552" t="e">
        <f t="shared" si="77"/>
        <v>#DIV/0!</v>
      </c>
      <c r="D791" s="552" t="e">
        <f>D774/D735</f>
        <v>#DIV/0!</v>
      </c>
      <c r="E791" s="552" t="e">
        <f t="shared" ref="E791:K791" si="78">E774/E735</f>
        <v>#DIV/0!</v>
      </c>
      <c r="F791" s="552" t="e">
        <f t="shared" si="78"/>
        <v>#DIV/0!</v>
      </c>
      <c r="G791" s="552" t="e">
        <f t="shared" si="78"/>
        <v>#DIV/0!</v>
      </c>
      <c r="H791" s="552" t="e">
        <f t="shared" si="78"/>
        <v>#DIV/0!</v>
      </c>
      <c r="I791" s="552" t="e">
        <f t="shared" si="78"/>
        <v>#DIV/0!</v>
      </c>
      <c r="J791" s="552" t="e">
        <f t="shared" si="78"/>
        <v>#DIV/0!</v>
      </c>
      <c r="K791" s="1131"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3" t="s">
        <v>420</v>
      </c>
      <c r="B1" s="1613"/>
      <c r="C1" s="1613"/>
      <c r="D1" s="1613"/>
      <c r="E1" s="1613"/>
      <c r="F1" s="1613"/>
      <c r="G1" s="1613"/>
      <c r="H1" s="1613"/>
      <c r="I1" s="1613"/>
      <c r="J1" s="1613"/>
      <c r="K1" s="1613"/>
      <c r="L1" s="1613"/>
      <c r="M1" s="1613"/>
      <c r="N1" s="1613"/>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v>353.4</v>
      </c>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v>287.5</v>
      </c>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v>295.60000000000002</v>
      </c>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76" zoomScale="75" workbookViewId="0">
      <selection activeCell="AA177" sqref="AA177:AC183"/>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15" t="s">
        <v>404</v>
      </c>
      <c r="B2" s="1615"/>
      <c r="C2" s="1615"/>
      <c r="D2" s="1615"/>
      <c r="E2" s="1615"/>
      <c r="F2" s="1615"/>
      <c r="G2" s="1615"/>
      <c r="H2" s="1615"/>
      <c r="I2" s="1615"/>
      <c r="J2" s="1615"/>
      <c r="K2" s="1615"/>
      <c r="L2" s="1615"/>
      <c r="M2" s="1615"/>
    </row>
    <row r="3" spans="1:29" ht="12.75" hidden="1" customHeight="1">
      <c r="A3" s="1615"/>
      <c r="B3" s="1615"/>
      <c r="C3" s="1615"/>
      <c r="D3" s="1615"/>
      <c r="E3" s="1615"/>
      <c r="F3" s="1615"/>
      <c r="G3" s="1615"/>
      <c r="H3" s="1615"/>
      <c r="I3" s="1615"/>
      <c r="J3" s="1615"/>
      <c r="K3" s="1615"/>
      <c r="L3" s="1615"/>
      <c r="M3" s="1615"/>
    </row>
    <row r="4" spans="1:29" ht="12.75" hidden="1" customHeight="1">
      <c r="A4" s="1615"/>
      <c r="B4" s="1615"/>
      <c r="C4" s="1615"/>
      <c r="D4" s="1615"/>
      <c r="E4" s="1615"/>
      <c r="F4" s="1615"/>
      <c r="G4" s="1615"/>
      <c r="H4" s="1615"/>
      <c r="I4" s="1615"/>
      <c r="J4" s="1615"/>
      <c r="K4" s="1615"/>
      <c r="L4" s="1615"/>
      <c r="M4" s="1615"/>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14" t="s">
        <v>191</v>
      </c>
      <c r="R7" s="1614"/>
      <c r="S7" s="1614"/>
      <c r="T7" s="1055"/>
      <c r="U7" s="126">
        <v>2003</v>
      </c>
      <c r="V7" s="1614" t="s">
        <v>192</v>
      </c>
      <c r="W7" s="1616"/>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14" t="s">
        <v>191</v>
      </c>
      <c r="Q16" s="1614"/>
      <c r="R16" s="1614"/>
      <c r="S16" s="1614"/>
      <c r="T16" s="127"/>
      <c r="U16" s="126">
        <v>2004</v>
      </c>
      <c r="V16" s="1614" t="s">
        <v>192</v>
      </c>
      <c r="W16" s="1614"/>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14" t="s">
        <v>191</v>
      </c>
      <c r="Q25" s="1614"/>
      <c r="R25" s="1614"/>
      <c r="S25" s="1614"/>
      <c r="T25" s="127"/>
      <c r="U25" s="126">
        <v>2005</v>
      </c>
      <c r="V25" s="1614" t="s">
        <v>192</v>
      </c>
      <c r="W25" s="1614"/>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14" t="s">
        <v>191</v>
      </c>
      <c r="Q34" s="1614"/>
      <c r="R34" s="1614"/>
      <c r="S34" s="1614"/>
      <c r="T34" s="127"/>
      <c r="U34" s="126">
        <v>2006</v>
      </c>
      <c r="V34" s="1614" t="s">
        <v>192</v>
      </c>
      <c r="W34" s="1614"/>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14" t="s">
        <v>191</v>
      </c>
      <c r="Q43" s="1614"/>
      <c r="R43" s="1614"/>
      <c r="S43" s="1614"/>
      <c r="T43" s="127"/>
      <c r="U43" s="126">
        <v>2007</v>
      </c>
      <c r="V43" s="1614" t="s">
        <v>192</v>
      </c>
      <c r="W43" s="1614"/>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14" t="s">
        <v>191</v>
      </c>
      <c r="Q52" s="1614"/>
      <c r="R52" s="1614"/>
      <c r="S52" s="1614"/>
      <c r="T52" s="127"/>
      <c r="U52" s="126">
        <v>2008</v>
      </c>
      <c r="V52" s="1614" t="s">
        <v>192</v>
      </c>
      <c r="W52" s="1614"/>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14" t="s">
        <v>191</v>
      </c>
      <c r="Q61" s="1614"/>
      <c r="R61" s="1614"/>
      <c r="S61" s="1614"/>
      <c r="T61" s="127"/>
      <c r="U61" s="126">
        <v>2009</v>
      </c>
      <c r="V61" s="1614" t="s">
        <v>192</v>
      </c>
      <c r="W61" s="1614"/>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14" t="s">
        <v>191</v>
      </c>
      <c r="Q70" s="1614"/>
      <c r="R70" s="1614"/>
      <c r="S70" s="1614"/>
      <c r="T70" s="127"/>
      <c r="U70" s="126">
        <v>2010</v>
      </c>
      <c r="V70" s="1614" t="s">
        <v>192</v>
      </c>
      <c r="W70" s="1614"/>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14" t="s">
        <v>191</v>
      </c>
      <c r="Q79" s="1614"/>
      <c r="R79" s="1614"/>
      <c r="S79" s="1614"/>
      <c r="T79" s="127"/>
      <c r="U79" s="126">
        <v>2011</v>
      </c>
      <c r="V79" s="1614" t="s">
        <v>192</v>
      </c>
      <c r="W79" s="1614"/>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14" t="s">
        <v>191</v>
      </c>
      <c r="Q88" s="1614"/>
      <c r="R88" s="1614"/>
      <c r="S88" s="1614"/>
      <c r="T88" s="127"/>
      <c r="U88" s="126">
        <v>2012</v>
      </c>
      <c r="V88" s="1614" t="s">
        <v>192</v>
      </c>
      <c r="W88" s="1614"/>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14" t="s">
        <v>191</v>
      </c>
      <c r="Q97" s="1614"/>
      <c r="R97" s="1614"/>
      <c r="S97" s="1614"/>
      <c r="T97" s="127"/>
      <c r="U97" s="126">
        <v>2013</v>
      </c>
      <c r="V97" s="1614" t="s">
        <v>192</v>
      </c>
      <c r="W97" s="1614"/>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14" t="s">
        <v>191</v>
      </c>
      <c r="Q106" s="1614"/>
      <c r="R106" s="1614"/>
      <c r="S106" s="1614"/>
      <c r="T106" s="127"/>
      <c r="U106" s="126">
        <v>2014</v>
      </c>
      <c r="V106" s="1614" t="s">
        <v>192</v>
      </c>
      <c r="W106" s="1614"/>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14" t="s">
        <v>191</v>
      </c>
      <c r="Q116" s="1614"/>
      <c r="R116" s="1614"/>
      <c r="S116" s="1614"/>
      <c r="T116" s="127"/>
      <c r="U116" s="126">
        <v>2015</v>
      </c>
      <c r="V116" s="1614" t="s">
        <v>192</v>
      </c>
      <c r="W116" s="1614"/>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14" t="s">
        <v>191</v>
      </c>
      <c r="Q126" s="1614"/>
      <c r="R126" s="1614"/>
      <c r="S126" s="1614"/>
      <c r="T126" s="127"/>
      <c r="U126" s="126">
        <v>2016</v>
      </c>
      <c r="V126" s="1614" t="s">
        <v>192</v>
      </c>
      <c r="W126" s="1614"/>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14" t="s">
        <v>191</v>
      </c>
      <c r="Q136" s="1614"/>
      <c r="R136" s="1614"/>
      <c r="S136" s="1614"/>
      <c r="T136" s="127"/>
      <c r="U136" s="126">
        <v>2017</v>
      </c>
      <c r="V136" s="1614" t="s">
        <v>192</v>
      </c>
      <c r="W136" s="1614"/>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14" t="s">
        <v>191</v>
      </c>
      <c r="Q146" s="1614"/>
      <c r="R146" s="1614"/>
      <c r="S146" s="1614"/>
      <c r="T146" s="127"/>
      <c r="U146" s="126">
        <v>2018</v>
      </c>
      <c r="V146" s="1614" t="s">
        <v>192</v>
      </c>
      <c r="W146" s="1614"/>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14" t="s">
        <v>191</v>
      </c>
      <c r="Q156" s="1614"/>
      <c r="R156" s="1614"/>
      <c r="S156" s="1614"/>
      <c r="T156" s="127"/>
      <c r="U156" s="126">
        <v>2019</v>
      </c>
      <c r="V156" s="1614" t="s">
        <v>192</v>
      </c>
      <c r="W156" s="1614"/>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14" t="s">
        <v>191</v>
      </c>
      <c r="Q166" s="1614"/>
      <c r="R166" s="1614"/>
      <c r="S166" s="1614"/>
      <c r="T166" s="127"/>
      <c r="U166" s="126">
        <v>2020</v>
      </c>
      <c r="V166" s="1614" t="s">
        <v>192</v>
      </c>
      <c r="W166" s="1614"/>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14" t="s">
        <v>191</v>
      </c>
      <c r="Q176" s="1614"/>
      <c r="R176" s="1614"/>
      <c r="S176" s="1614"/>
      <c r="T176" s="127"/>
      <c r="U176" s="126">
        <v>2021</v>
      </c>
      <c r="V176" s="1614" t="s">
        <v>192</v>
      </c>
      <c r="W176" s="1614"/>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v>13948.773938291319</v>
      </c>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v>13139.682053775745</v>
      </c>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v>14787.481530115097</v>
      </c>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v>14814.46153340644</v>
      </c>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v>11981.721187626732</v>
      </c>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v>14239.310346798155</v>
      </c>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13.675268566952274</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12.882041229191907</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14.497530911877547</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14.52398189549651</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11.746785478065423</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13.960108183135445</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7.0837891176812784</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6.9434202225344386</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7.7271839760307328</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 t="shared" ref="P534:S535" si="263">P359*0.533</f>
        <v>7.4240372464890898</v>
      </c>
      <c r="Q534" s="356">
        <f t="shared" si="263"/>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7.74128235029964</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 t="shared" si="263"/>
        <v>7.3979412581751882</v>
      </c>
      <c r="Q535" s="356">
        <f t="shared" si="263"/>
        <v>0</v>
      </c>
      <c r="R535" s="356">
        <f t="shared" si="263"/>
        <v>0</v>
      </c>
      <c r="S535" s="356">
        <f t="shared" si="263"/>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5">C361*0.521</f>
        <v>0</v>
      </c>
      <c r="D536" s="405">
        <f t="shared" si="265"/>
        <v>0</v>
      </c>
      <c r="E536" s="394">
        <f t="shared" si="265"/>
        <v>0</v>
      </c>
      <c r="F536" s="394">
        <f t="shared" si="265"/>
        <v>0</v>
      </c>
      <c r="G536" s="394">
        <f t="shared" si="265"/>
        <v>0</v>
      </c>
      <c r="H536" s="394">
        <f t="shared" si="265"/>
        <v>0</v>
      </c>
      <c r="I536" s="394">
        <f t="shared" si="265"/>
        <v>0</v>
      </c>
      <c r="J536" s="394">
        <f t="shared" si="265"/>
        <v>0</v>
      </c>
      <c r="K536" s="394">
        <f t="shared" si="265"/>
        <v>0</v>
      </c>
      <c r="L536" s="394">
        <f>L361*0.533</f>
        <v>0</v>
      </c>
      <c r="M536" s="394">
        <f>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6">C362*0.487</f>
        <v>5.2598950046830932</v>
      </c>
      <c r="D537" s="405">
        <f t="shared" si="266"/>
        <v>5.4609439135774034</v>
      </c>
      <c r="E537" s="394">
        <f t="shared" si="266"/>
        <v>5.598361624068966</v>
      </c>
      <c r="F537" s="394">
        <f t="shared" si="266"/>
        <v>5.7206845278178609</v>
      </c>
      <c r="G537" s="394">
        <f t="shared" si="266"/>
        <v>0</v>
      </c>
      <c r="H537" s="394">
        <f t="shared" si="266"/>
        <v>0</v>
      </c>
      <c r="I537" s="394">
        <f t="shared" si="266"/>
        <v>0</v>
      </c>
      <c r="J537" s="394">
        <f t="shared" si="266"/>
        <v>0</v>
      </c>
      <c r="K537" s="394">
        <f t="shared" si="266"/>
        <v>0</v>
      </c>
      <c r="L537" s="394">
        <f>L362*0.521</f>
        <v>0</v>
      </c>
      <c r="M537" s="394">
        <f>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67">C363*0.518</f>
        <v>7.0131489932586231</v>
      </c>
      <c r="D538" s="407">
        <f t="shared" si="267"/>
        <v>6.9633635370193518</v>
      </c>
      <c r="E538" s="406">
        <f t="shared" si="267"/>
        <v>7.1930867717099209</v>
      </c>
      <c r="F538" s="406">
        <f t="shared" si="267"/>
        <v>7.2313360388641605</v>
      </c>
      <c r="G538" s="406">
        <f t="shared" si="267"/>
        <v>0</v>
      </c>
      <c r="H538" s="406">
        <f t="shared" si="267"/>
        <v>0</v>
      </c>
      <c r="I538" s="406">
        <f t="shared" si="267"/>
        <v>0</v>
      </c>
      <c r="J538" s="406">
        <f t="shared" si="267"/>
        <v>0</v>
      </c>
      <c r="K538" s="406">
        <f t="shared" si="267"/>
        <v>0</v>
      </c>
      <c r="L538" s="394">
        <f>L363*0.487</f>
        <v>0</v>
      </c>
      <c r="M538" s="406">
        <f>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P30" sqref="P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3" t="s">
        <v>397</v>
      </c>
      <c r="B4" s="1613"/>
      <c r="C4" s="1613"/>
      <c r="D4" s="1613"/>
      <c r="E4" s="1613"/>
      <c r="F4" s="1613"/>
      <c r="G4" s="1613"/>
      <c r="H4" s="1613"/>
      <c r="I4" s="1613"/>
      <c r="J4" s="1613"/>
      <c r="K4" s="1613"/>
      <c r="L4" s="1613"/>
      <c r="M4" s="1613"/>
      <c r="N4" s="1613"/>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2" t="s">
        <v>342</v>
      </c>
      <c r="B9" s="1203">
        <v>10065.14920330695</v>
      </c>
      <c r="C9" s="1204">
        <v>10080.396827870052</v>
      </c>
      <c r="D9" s="1204">
        <v>10168.392423032492</v>
      </c>
      <c r="E9" s="1204">
        <v>10383.660897394942</v>
      </c>
      <c r="F9" s="1204">
        <v>10601.02602540495</v>
      </c>
      <c r="G9" s="1204">
        <v>10681.538024962125</v>
      </c>
      <c r="H9" s="1204">
        <v>10293.315596828763</v>
      </c>
      <c r="I9" s="1204">
        <v>10595.183348072431</v>
      </c>
      <c r="J9" s="1204">
        <v>10984.585741483217</v>
      </c>
      <c r="K9" s="1204">
        <v>10966.946248088372</v>
      </c>
      <c r="L9" s="1204">
        <v>11097.939953548594</v>
      </c>
      <c r="M9" s="1205">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v>11012</v>
      </c>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2" t="s">
        <v>342</v>
      </c>
      <c r="B16" s="1203">
        <v>13077.710337994744</v>
      </c>
      <c r="C16" s="1204">
        <v>12903.073525758837</v>
      </c>
      <c r="D16" s="1204">
        <v>12698.931145933877</v>
      </c>
      <c r="E16" s="1204">
        <v>12657.588856436963</v>
      </c>
      <c r="F16" s="1204">
        <v>12717.112689021023</v>
      </c>
      <c r="G16" s="1204">
        <v>12734.575070390658</v>
      </c>
      <c r="H16" s="1204">
        <v>12584.73701594032</v>
      </c>
      <c r="I16" s="1204">
        <v>12999.206672696655</v>
      </c>
      <c r="J16" s="1204">
        <v>13326.129323653522</v>
      </c>
      <c r="K16" s="1204">
        <v>13558.078274143218</v>
      </c>
      <c r="L16" s="1204">
        <v>13767.296305638371</v>
      </c>
      <c r="M16" s="1205">
        <v>13967.765524559227</v>
      </c>
    </row>
    <row r="17" spans="1:18"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8"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8"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8" ht="16.5" thickBot="1">
      <c r="A20" s="1018">
        <v>2021</v>
      </c>
      <c r="B20" s="1078">
        <v>13694</v>
      </c>
      <c r="C20" s="1079">
        <v>13743.79</v>
      </c>
      <c r="D20" s="1079">
        <v>13486.798000000001</v>
      </c>
      <c r="E20" s="1079">
        <v>13623</v>
      </c>
      <c r="F20" s="1079">
        <v>13728</v>
      </c>
      <c r="G20" s="1079"/>
      <c r="H20" s="1079"/>
      <c r="I20" s="1079"/>
      <c r="J20" s="1080"/>
      <c r="K20" s="1079"/>
      <c r="L20" s="1079"/>
      <c r="M20" s="1081"/>
    </row>
    <row r="21" spans="1:18">
      <c r="P21"/>
      <c r="Q21"/>
      <c r="R21"/>
    </row>
    <row r="22" spans="1:18">
      <c r="P22"/>
      <c r="Q22"/>
      <c r="R22"/>
    </row>
    <row r="23" spans="1:18" ht="15.75">
      <c r="A23" s="1613" t="s">
        <v>398</v>
      </c>
      <c r="B23" s="1613"/>
      <c r="C23" s="1613"/>
      <c r="D23" s="1613"/>
      <c r="E23" s="1613"/>
      <c r="F23" s="1613"/>
      <c r="G23" s="1613"/>
      <c r="H23" s="1613"/>
      <c r="I23" s="1613"/>
      <c r="J23" s="1613"/>
      <c r="K23" s="1613"/>
      <c r="L23" s="1613"/>
      <c r="M23" s="1613"/>
      <c r="N23" s="1613"/>
      <c r="P23"/>
      <c r="Q23"/>
      <c r="R23"/>
    </row>
    <row r="24" spans="1:18" ht="13.5" thickBot="1">
      <c r="P24"/>
      <c r="Q24"/>
      <c r="R24"/>
    </row>
    <row r="25" spans="1:18"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8" ht="16.5" thickBot="1">
      <c r="A26" s="1020" t="s">
        <v>346</v>
      </c>
      <c r="B26" s="1021"/>
      <c r="C26" s="1021"/>
      <c r="D26" s="1021"/>
      <c r="E26" s="1021"/>
      <c r="F26" s="1021"/>
      <c r="G26" s="1021"/>
      <c r="H26" s="1021"/>
      <c r="I26" s="1021"/>
      <c r="J26" s="1021"/>
      <c r="K26" s="1021"/>
      <c r="L26" s="1021"/>
      <c r="M26" s="1022"/>
    </row>
    <row r="27" spans="1:18"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8"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8"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8"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8" ht="16.5" thickBot="1">
      <c r="A31" s="1018">
        <v>2021</v>
      </c>
      <c r="B31" s="1078">
        <v>26085</v>
      </c>
      <c r="C31" s="1079">
        <v>23426.741999999998</v>
      </c>
      <c r="D31" s="1079">
        <v>31132.74</v>
      </c>
      <c r="E31" s="1079">
        <v>29199.13</v>
      </c>
      <c r="F31" s="1079">
        <v>28211.43</v>
      </c>
      <c r="G31" s="1079"/>
      <c r="H31" s="1079"/>
      <c r="I31" s="1079"/>
      <c r="J31" s="1080"/>
      <c r="K31" s="1079"/>
      <c r="L31" s="1079"/>
      <c r="M31" s="1081"/>
    </row>
    <row r="32" spans="1:18" ht="16.5" thickBot="1">
      <c r="A32" s="1014" t="s">
        <v>349</v>
      </c>
      <c r="B32" s="1015"/>
      <c r="C32" s="1015"/>
      <c r="D32" s="1015"/>
      <c r="E32" s="1015"/>
      <c r="F32" s="1015"/>
      <c r="G32" s="1015"/>
      <c r="H32" s="1015"/>
      <c r="I32" s="1015"/>
      <c r="J32" s="1015"/>
      <c r="K32" s="1015"/>
      <c r="L32" s="1015"/>
      <c r="M32" s="1016"/>
    </row>
    <row r="33" spans="1:13" ht="15.75">
      <c r="A33" s="1202" t="s">
        <v>342</v>
      </c>
      <c r="B33" s="1203">
        <v>21663.966949699432</v>
      </c>
      <c r="C33" s="1204">
        <v>21525.397673001702</v>
      </c>
      <c r="D33" s="1204">
        <v>21115.733438107225</v>
      </c>
      <c r="E33" s="1204">
        <v>21302.128362253105</v>
      </c>
      <c r="F33" s="1204">
        <v>21200.291742224468</v>
      </c>
      <c r="G33" s="1204">
        <v>20822.118697379927</v>
      </c>
      <c r="H33" s="1204">
        <v>20206.889065246851</v>
      </c>
      <c r="I33" s="1204">
        <v>20948.119652057965</v>
      </c>
      <c r="J33" s="1204">
        <v>21116.098043152244</v>
      </c>
      <c r="K33" s="1204">
        <v>21873.281641223013</v>
      </c>
      <c r="L33" s="1204">
        <v>21354.087891290288</v>
      </c>
      <c r="M33" s="1205">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v>26093.87</v>
      </c>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I-IV_2021</vt:lpstr>
      <vt:lpstr>Eksport I-IV_2021</vt:lpstr>
      <vt:lpstr>Import I-IV_2021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2021-06-24T14:27:27Z</dcterms:modified>
</cp:coreProperties>
</file>