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en_skoroszyt"/>
  <xr:revisionPtr revIDLastSave="0" documentId="8_{A0577ECC-B831-495A-92A3-A3081F1AA18C}" xr6:coauthVersionLast="36" xr6:coauthVersionMax="36" xr10:uidLastSave="{00000000-0000-0000-0000-000000000000}"/>
  <bookViews>
    <workbookView xWindow="0" yWindow="0" windowWidth="28800" windowHeight="10245" tabRatio="910" xr2:uid="{00000000-000D-0000-FFFF-FFFF00000000}"/>
  </bookViews>
  <sheets>
    <sheet name="Strona tytułowa" sheetId="136" r:id="rId1"/>
    <sheet name="Spis treści" sheetId="53" r:id="rId2"/>
    <sheet name="Uwagi wstępne" sheetId="55" r:id="rId3"/>
    <sheet name="Objaśnienia i skróty" sheetId="54" r:id="rId4"/>
    <sheet name="Tab 1" sheetId="105" r:id="rId5"/>
    <sheet name="Tab 2 i 3" sheetId="106" r:id="rId6"/>
    <sheet name="Tab 4 i 5" sheetId="107" r:id="rId7"/>
    <sheet name="Tab 6 i 7" sheetId="108" r:id="rId8"/>
    <sheet name="Tab 8 i 9" sheetId="109" r:id="rId9"/>
    <sheet name="Tab 10" sheetId="110" r:id="rId10"/>
    <sheet name="Tab 1 (11)" sheetId="94" r:id="rId11"/>
    <sheet name="Tab 2 (12) i wykres 1" sheetId="135" r:id="rId12"/>
    <sheet name="Tab 3 (13) i wykres 2" sheetId="125" r:id="rId13"/>
    <sheet name="Tab 4 (14)" sheetId="95" r:id="rId14"/>
    <sheet name="Tab 5 (15)" sheetId="96" r:id="rId15"/>
    <sheet name="Wykres 3" sheetId="129" r:id="rId16"/>
    <sheet name="Tab 6 (16)" sheetId="97" r:id="rId17"/>
    <sheet name="Tab 7 (17)" sheetId="98" r:id="rId18"/>
    <sheet name="Tab 8 (18)" sheetId="99" r:id="rId19"/>
    <sheet name="Tab 9 (19) i 10 (20)" sheetId="101" r:id="rId20"/>
    <sheet name="Tab 11 (21) i 12 (22)" sheetId="102" r:id="rId21"/>
    <sheet name="Tab 1 (23)" sheetId="104" r:id="rId22"/>
    <sheet name="Tab 1 (24) i 2 (25)" sheetId="113" r:id="rId23"/>
    <sheet name="Wykres 4" sheetId="130" r:id="rId24"/>
    <sheet name="Tab 3 (26) i 4 (27)" sheetId="114" r:id="rId25"/>
    <sheet name="Wykres 5" sheetId="126" r:id="rId26"/>
    <sheet name="Tab 1 (28)" sheetId="115" r:id="rId27"/>
    <sheet name="Tab 2 (29) i 3 (30)" sheetId="117" r:id="rId28"/>
    <sheet name="Tab 4 (31)" sheetId="116" r:id="rId29"/>
    <sheet name="Tab 5 (32) i 6 (33)" sheetId="118" r:id="rId30"/>
    <sheet name="Tab 7 (34) i 8 (35)" sheetId="119" r:id="rId31"/>
    <sheet name="Tab 1 (36) i 2 (37)" sheetId="121" r:id="rId32"/>
    <sheet name="Strona końcowa" sheetId="138" r:id="rId33"/>
  </sheets>
  <definedNames>
    <definedName name="_xlnm.Print_Area" localSheetId="3">'Objaśnienia i skróty'!$A$1:$B$25</definedName>
    <definedName name="_xlnm.Print_Area" localSheetId="1">'Spis treści'!$A$1:$C$59</definedName>
    <definedName name="_xlnm.Print_Area" localSheetId="32">'Strona końcowa'!$A$1:$B$31</definedName>
    <definedName name="_xlnm.Print_Area" localSheetId="0">'Strona tytułowa'!$A$1:$B$34</definedName>
    <definedName name="_xlnm.Print_Area" localSheetId="4">'Tab 1'!$A$1:$F$27</definedName>
    <definedName name="_xlnm.Print_Area" localSheetId="10">'Tab 1 (11)'!$A$1:$F$30</definedName>
    <definedName name="_xlnm.Print_Area" localSheetId="21">'Tab 1 (23)'!$A$1:$F$61</definedName>
    <definedName name="_xlnm.Print_Area" localSheetId="22">'Tab 1 (24) i 2 (25)'!$A$1:$G$39</definedName>
    <definedName name="_xlnm.Print_Area" localSheetId="26">'Tab 1 (28)'!$A$1:$L$24</definedName>
    <definedName name="_xlnm.Print_Area" localSheetId="31">'Tab 1 (36) i 2 (37)'!$A$1:$M$34</definedName>
    <definedName name="_xlnm.Print_Area" localSheetId="9">'Tab 10'!$A$1:$K$54</definedName>
    <definedName name="_xlnm.Print_Area" localSheetId="20">'Tab 11 (21) i 12 (22)'!$A$1:$I$45</definedName>
    <definedName name="_xlnm.Print_Area" localSheetId="11">'Tab 2 (12) i wykres 1'!$A$1:$E$48</definedName>
    <definedName name="_xlnm.Print_Area" localSheetId="27">'Tab 2 (29) i 3 (30)'!$A$1:$H$29</definedName>
    <definedName name="_xlnm.Print_Area" localSheetId="5">'Tab 2 i 3'!$A$1:$F$31</definedName>
    <definedName name="_xlnm.Print_Area" localSheetId="12">'Tab 3 (13) i wykres 2'!$A$1:$E$50</definedName>
    <definedName name="_xlnm.Print_Area" localSheetId="24">'Tab 3 (26) i 4 (27)'!$A$1:$J$38</definedName>
    <definedName name="_xlnm.Print_Area" localSheetId="13">'Tab 4 (14)'!$A$1:$H$30</definedName>
    <definedName name="_xlnm.Print_Area" localSheetId="28">'Tab 4 (31)'!$A$1:$H$26</definedName>
    <definedName name="_xlnm.Print_Area" localSheetId="6">'Tab 4 i 5'!$A$1:$G$35</definedName>
    <definedName name="_xlnm.Print_Area" localSheetId="14">'Tab 5 (15)'!$A$1:$F$33</definedName>
    <definedName name="_xlnm.Print_Area" localSheetId="29">'Tab 5 (32) i 6 (33)'!$A$1:$D$46</definedName>
    <definedName name="_xlnm.Print_Area" localSheetId="16">'Tab 6 (16)'!$A$1:$H$32</definedName>
    <definedName name="_xlnm.Print_Area" localSheetId="7">'Tab 6 i 7'!$A$1:$G$27</definedName>
    <definedName name="_xlnm.Print_Area" localSheetId="17">'Tab 7 (17)'!$A$1:$F$33</definedName>
    <definedName name="_xlnm.Print_Area" localSheetId="30">'Tab 7 (34) i 8 (35)'!$A$1:$I$46</definedName>
    <definedName name="_xlnm.Print_Area" localSheetId="18">'Tab 8 (18)'!$A$1:$H$32</definedName>
    <definedName name="_xlnm.Print_Area" localSheetId="8">'Tab 8 i 9'!$A$1:$F$27</definedName>
    <definedName name="_xlnm.Print_Area" localSheetId="19">'Tab 9 (19) i 10 (20)'!$A$1:$F$30</definedName>
    <definedName name="_xlnm.Print_Area" localSheetId="2">'Uwagi wstępne'!$A$1:$B$130</definedName>
    <definedName name="_xlnm.Print_Area" localSheetId="15">'Wykres 3'!$A$1:$F$6</definedName>
    <definedName name="_xlnm.Print_Area" localSheetId="23">'Wykres 4'!$A$1:$G$33</definedName>
    <definedName name="_xlnm.Print_Area" localSheetId="25">'Wykres 5'!$B$1:$M$21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17" l="1"/>
  <c r="A1" i="116"/>
  <c r="A1" i="135"/>
  <c r="A1" i="125" s="1"/>
  <c r="A1" i="110" l="1"/>
  <c r="A1" i="109"/>
  <c r="A1" i="107"/>
  <c r="A1" i="108"/>
  <c r="A1" i="106"/>
  <c r="B6" i="129" l="1"/>
  <c r="E6" i="129" l="1"/>
  <c r="D6" i="129"/>
  <c r="C6" i="129"/>
  <c r="F21" i="126"/>
  <c r="C21" i="126"/>
  <c r="D21" i="126"/>
  <c r="E21" i="126"/>
  <c r="G21" i="126"/>
  <c r="B8" i="102" l="1"/>
  <c r="B7" i="102"/>
  <c r="C8" i="102"/>
  <c r="C7" i="102"/>
  <c r="D8" i="102"/>
  <c r="D7" i="102"/>
  <c r="D5" i="129" l="1"/>
  <c r="C5" i="129"/>
  <c r="B5" i="129"/>
  <c r="F30" i="94"/>
  <c r="E30" i="94"/>
  <c r="F29" i="94"/>
  <c r="E29" i="94"/>
  <c r="F28" i="94"/>
  <c r="E28" i="94"/>
  <c r="F27" i="94"/>
  <c r="E27" i="94"/>
  <c r="F26" i="94"/>
  <c r="E26" i="94"/>
  <c r="F25" i="94"/>
  <c r="E25" i="94"/>
  <c r="F24" i="94"/>
  <c r="E24" i="94"/>
  <c r="F23" i="94"/>
  <c r="E23" i="94"/>
  <c r="F22" i="94"/>
  <c r="E22" i="94"/>
  <c r="F21" i="94"/>
  <c r="E21" i="94"/>
  <c r="F20" i="94"/>
  <c r="E20" i="94"/>
  <c r="F19" i="94"/>
  <c r="E19" i="94"/>
  <c r="F18" i="94"/>
  <c r="E18" i="94"/>
  <c r="F16" i="94"/>
  <c r="E16" i="94"/>
  <c r="F15" i="94"/>
  <c r="E15" i="94"/>
  <c r="F14" i="94"/>
  <c r="E14" i="94"/>
  <c r="F13" i="94"/>
  <c r="E13" i="94"/>
  <c r="F12" i="94"/>
  <c r="E12" i="94"/>
  <c r="F11" i="94"/>
  <c r="E11" i="94"/>
  <c r="F9" i="94"/>
  <c r="E9" i="94"/>
  <c r="F8" i="94"/>
  <c r="E8" i="94"/>
  <c r="F23" i="109" l="1"/>
  <c r="E23" i="109"/>
  <c r="D23" i="109"/>
  <c r="D20" i="109" s="1"/>
  <c r="C23" i="109"/>
  <c r="F20" i="109"/>
  <c r="E20" i="109"/>
  <c r="C20" i="109"/>
  <c r="B20" i="109"/>
  <c r="B23" i="109"/>
  <c r="E9" i="107" l="1"/>
  <c r="D9" i="107"/>
  <c r="F29" i="117" l="1"/>
  <c r="E29" i="117"/>
  <c r="F28" i="117"/>
  <c r="E28" i="117"/>
  <c r="F27" i="117"/>
  <c r="E27" i="117"/>
  <c r="F25" i="117"/>
  <c r="E25" i="117"/>
  <c r="F24" i="117"/>
  <c r="E24" i="117"/>
  <c r="F23" i="117"/>
  <c r="E23" i="117"/>
  <c r="G16" i="114"/>
  <c r="F16" i="114"/>
  <c r="G14" i="114"/>
  <c r="F14" i="114"/>
  <c r="G13" i="114"/>
  <c r="F13" i="114"/>
  <c r="G11" i="114"/>
  <c r="F11" i="114"/>
  <c r="G10" i="114"/>
  <c r="F10" i="114"/>
  <c r="G9" i="114"/>
  <c r="F9" i="114"/>
  <c r="G8" i="114"/>
  <c r="F8" i="114"/>
  <c r="G7" i="114"/>
  <c r="F7" i="114"/>
  <c r="F15" i="113"/>
  <c r="E15" i="113"/>
  <c r="F14" i="113"/>
  <c r="E14" i="113"/>
  <c r="F11" i="113"/>
  <c r="E11" i="113"/>
  <c r="F10" i="113"/>
  <c r="E10" i="113"/>
  <c r="F9" i="113"/>
  <c r="E9" i="113"/>
  <c r="F8" i="113"/>
  <c r="E8" i="113"/>
  <c r="C32" i="130"/>
  <c r="B32" i="130"/>
  <c r="F61" i="104"/>
  <c r="E61" i="104"/>
  <c r="F60" i="104"/>
  <c r="E60" i="104"/>
  <c r="F59" i="104"/>
  <c r="E59" i="104"/>
  <c r="F57" i="104"/>
  <c r="E57" i="104"/>
  <c r="F56" i="104"/>
  <c r="E56" i="104"/>
  <c r="F55" i="104"/>
  <c r="E55" i="104"/>
  <c r="F53" i="104"/>
  <c r="E53" i="104"/>
  <c r="F52" i="104"/>
  <c r="E52" i="104"/>
  <c r="F51" i="104"/>
  <c r="E51" i="104"/>
  <c r="F49" i="104"/>
  <c r="E49" i="104"/>
  <c r="F48" i="104"/>
  <c r="E48" i="104"/>
  <c r="F47" i="104"/>
  <c r="E47" i="104"/>
  <c r="F45" i="104"/>
  <c r="E45" i="104"/>
  <c r="F44" i="104"/>
  <c r="E44" i="104"/>
  <c r="F43" i="104"/>
  <c r="E43" i="104"/>
  <c r="F41" i="104"/>
  <c r="E41" i="104"/>
  <c r="F40" i="104"/>
  <c r="E40" i="104"/>
  <c r="F39" i="104"/>
  <c r="E39" i="104"/>
  <c r="F37" i="104"/>
  <c r="E37" i="104"/>
  <c r="F36" i="104"/>
  <c r="E36" i="104"/>
  <c r="F35" i="104"/>
  <c r="E35" i="104"/>
  <c r="F33" i="104"/>
  <c r="E33" i="104"/>
  <c r="F32" i="104"/>
  <c r="E32" i="104"/>
  <c r="F31" i="104"/>
  <c r="E31" i="104"/>
  <c r="F29" i="104"/>
  <c r="E29" i="104"/>
  <c r="F28" i="104"/>
  <c r="E28" i="104"/>
  <c r="F27" i="104"/>
  <c r="E27" i="104"/>
  <c r="F25" i="104"/>
  <c r="E25" i="104"/>
  <c r="F24" i="104"/>
  <c r="E24" i="104"/>
  <c r="F23" i="104"/>
  <c r="E23" i="104"/>
  <c r="F21" i="104"/>
  <c r="E21" i="104"/>
  <c r="F20" i="104"/>
  <c r="E20" i="104"/>
  <c r="F19" i="104"/>
  <c r="E19" i="104"/>
  <c r="F17" i="104"/>
  <c r="E17" i="104"/>
  <c r="F16" i="104"/>
  <c r="E16" i="104"/>
  <c r="F15" i="104"/>
  <c r="E15" i="104"/>
  <c r="F12" i="104"/>
  <c r="E12" i="104"/>
  <c r="F11" i="104"/>
  <c r="E11" i="104"/>
  <c r="F9" i="104"/>
  <c r="E9" i="104"/>
  <c r="F8" i="104"/>
  <c r="E8" i="104"/>
  <c r="F7" i="104"/>
  <c r="E7" i="104"/>
  <c r="F20" i="102" l="1"/>
  <c r="E20" i="102"/>
  <c r="F19" i="102"/>
  <c r="E19" i="102"/>
  <c r="F16" i="102"/>
  <c r="E16" i="102"/>
  <c r="F15" i="102"/>
  <c r="E15" i="102"/>
  <c r="F12" i="102"/>
  <c r="E12" i="102"/>
  <c r="F11" i="102"/>
  <c r="E11" i="102"/>
  <c r="F8" i="102"/>
  <c r="E8" i="102"/>
  <c r="F7" i="102"/>
  <c r="E7" i="102"/>
  <c r="F8" i="101"/>
  <c r="E8" i="101"/>
  <c r="F7" i="101"/>
  <c r="E7" i="101"/>
  <c r="F32" i="98" l="1"/>
  <c r="E32" i="98"/>
  <c r="F31" i="98"/>
  <c r="E31" i="98"/>
  <c r="F30" i="98"/>
  <c r="E30" i="98"/>
  <c r="F29" i="98"/>
  <c r="E29" i="98"/>
  <c r="F28" i="98"/>
  <c r="E28" i="98"/>
  <c r="F27" i="98"/>
  <c r="E27" i="98"/>
  <c r="F26" i="98"/>
  <c r="E26" i="98"/>
  <c r="F25" i="98"/>
  <c r="E25" i="98"/>
  <c r="F24" i="98"/>
  <c r="E24" i="98"/>
  <c r="F23" i="98"/>
  <c r="E23" i="98"/>
  <c r="F22" i="98"/>
  <c r="E22" i="98"/>
  <c r="F21" i="98"/>
  <c r="E21" i="98"/>
  <c r="F20" i="98"/>
  <c r="E20" i="98"/>
  <c r="F18" i="98"/>
  <c r="E18" i="98"/>
  <c r="F17" i="98"/>
  <c r="E17" i="98"/>
  <c r="F16" i="98"/>
  <c r="E16" i="98"/>
  <c r="F15" i="98"/>
  <c r="E15" i="98"/>
  <c r="F14" i="98"/>
  <c r="E14" i="98"/>
  <c r="F13" i="98"/>
  <c r="E13" i="98"/>
  <c r="F11" i="98"/>
  <c r="E11" i="98"/>
  <c r="F10" i="98"/>
  <c r="E10" i="98"/>
  <c r="F9" i="98"/>
  <c r="E9" i="98"/>
  <c r="F32" i="96"/>
  <c r="E32" i="96"/>
  <c r="F31" i="96"/>
  <c r="E31" i="96"/>
  <c r="F30" i="96"/>
  <c r="E30" i="96"/>
  <c r="F29" i="96"/>
  <c r="E29" i="96"/>
  <c r="F28" i="96"/>
  <c r="E28" i="96"/>
  <c r="F26" i="96"/>
  <c r="E26" i="96"/>
  <c r="F25" i="96"/>
  <c r="E25" i="96"/>
  <c r="F24" i="96"/>
  <c r="E24" i="96"/>
  <c r="F23" i="96"/>
  <c r="E23" i="96"/>
  <c r="F22" i="96"/>
  <c r="E22" i="96"/>
  <c r="F18" i="96"/>
  <c r="E18" i="96"/>
  <c r="F17" i="96"/>
  <c r="E17" i="96"/>
  <c r="F16" i="96"/>
  <c r="E16" i="96"/>
  <c r="F15" i="96"/>
  <c r="E15" i="96"/>
  <c r="F14" i="96"/>
  <c r="E14" i="96"/>
  <c r="B5" i="125"/>
  <c r="B9" i="95" s="1"/>
  <c r="F7" i="94" l="1"/>
  <c r="E7" i="94"/>
  <c r="G23" i="108"/>
  <c r="F23" i="108"/>
  <c r="E23" i="108"/>
  <c r="D23" i="108"/>
  <c r="F18" i="106" l="1"/>
  <c r="E18" i="106"/>
  <c r="F17" i="106"/>
  <c r="E17" i="106"/>
  <c r="F15" i="106"/>
  <c r="E15" i="106"/>
  <c r="F14" i="106"/>
  <c r="E14" i="106"/>
  <c r="F12" i="106"/>
  <c r="E12" i="106"/>
  <c r="F11" i="106"/>
  <c r="E11" i="106"/>
  <c r="F9" i="106"/>
  <c r="E9" i="106"/>
  <c r="F8" i="106"/>
  <c r="E8" i="106"/>
  <c r="F27" i="105" l="1"/>
  <c r="E27" i="105"/>
  <c r="F25" i="105"/>
  <c r="E25" i="105"/>
  <c r="F24" i="105"/>
  <c r="E24" i="105"/>
  <c r="F23" i="105"/>
  <c r="E23" i="105"/>
  <c r="F21" i="105"/>
  <c r="E21" i="105"/>
  <c r="F20" i="105"/>
  <c r="E20" i="105"/>
  <c r="F19" i="105"/>
  <c r="E19" i="105"/>
  <c r="F18" i="105"/>
  <c r="E18" i="105"/>
  <c r="F17" i="105"/>
  <c r="E17" i="105"/>
  <c r="F15" i="105"/>
  <c r="E15" i="105"/>
  <c r="F14" i="105"/>
  <c r="E14" i="105"/>
  <c r="F13" i="105"/>
  <c r="E13" i="105"/>
  <c r="F11" i="105"/>
  <c r="E11" i="105"/>
  <c r="F10" i="105"/>
  <c r="E10" i="105"/>
  <c r="F9" i="105"/>
  <c r="E9" i="105"/>
  <c r="F8" i="105"/>
  <c r="E8" i="105"/>
  <c r="F7" i="105"/>
  <c r="E7" i="105"/>
  <c r="B5" i="108" l="1"/>
  <c r="B22" i="121" l="1"/>
  <c r="B21" i="121" l="1"/>
  <c r="B20" i="121"/>
  <c r="B19" i="121"/>
  <c r="B18" i="121"/>
  <c r="B17" i="121"/>
  <c r="B16" i="121"/>
  <c r="B15" i="121"/>
  <c r="B14" i="121"/>
  <c r="B13" i="121"/>
  <c r="B12" i="121"/>
  <c r="B11" i="121"/>
  <c r="B10" i="121"/>
  <c r="B9" i="121"/>
  <c r="B8" i="121"/>
  <c r="B7" i="121"/>
  <c r="B46" i="118" l="1"/>
  <c r="B45" i="118"/>
  <c r="B44" i="118"/>
  <c r="B43" i="118"/>
  <c r="B42" i="118"/>
  <c r="B41" i="118"/>
  <c r="B40" i="118"/>
  <c r="B39" i="118"/>
  <c r="B38" i="118"/>
  <c r="B37" i="118"/>
  <c r="B36" i="118"/>
  <c r="B35" i="118"/>
  <c r="B34" i="118"/>
  <c r="B33" i="118"/>
  <c r="B32" i="118"/>
  <c r="B31" i="118"/>
  <c r="B23" i="118"/>
  <c r="B22" i="118"/>
  <c r="B21" i="118"/>
  <c r="B20" i="118"/>
  <c r="B19" i="118"/>
  <c r="B18" i="118"/>
  <c r="B17" i="118"/>
  <c r="B16" i="118"/>
  <c r="B15" i="118"/>
  <c r="B14" i="118"/>
  <c r="B13" i="118"/>
  <c r="B12" i="118"/>
  <c r="B11" i="118"/>
  <c r="B10" i="118"/>
  <c r="B9" i="118"/>
  <c r="B8" i="118"/>
  <c r="B24" i="116" l="1"/>
  <c r="B23" i="116"/>
  <c r="B22" i="116"/>
  <c r="B21" i="116"/>
  <c r="B20" i="116"/>
  <c r="B19" i="116"/>
  <c r="B18" i="116"/>
  <c r="B17" i="116"/>
  <c r="B16" i="116"/>
  <c r="B15" i="116"/>
  <c r="B14" i="116"/>
  <c r="B13" i="116"/>
  <c r="B12" i="116"/>
  <c r="B11" i="116"/>
  <c r="B10" i="116"/>
  <c r="B9" i="116"/>
  <c r="B13" i="117" l="1"/>
  <c r="B12" i="117"/>
  <c r="B11" i="117"/>
  <c r="B10" i="117"/>
  <c r="B9" i="117"/>
  <c r="B8" i="117"/>
  <c r="H6" i="117"/>
  <c r="G6" i="117"/>
  <c r="F6" i="117"/>
  <c r="E6" i="117"/>
  <c r="D6" i="117"/>
  <c r="C6" i="117"/>
  <c r="B6" i="117" l="1"/>
  <c r="B5" i="117"/>
  <c r="B7" i="116" s="1"/>
  <c r="B24" i="115"/>
  <c r="B23" i="115"/>
  <c r="B22" i="115"/>
  <c r="B21" i="115"/>
  <c r="B20" i="115"/>
  <c r="B19" i="115"/>
  <c r="B18" i="115"/>
  <c r="B17" i="115"/>
  <c r="B16" i="115"/>
  <c r="B15" i="115"/>
  <c r="B14" i="115"/>
  <c r="B13" i="115"/>
  <c r="B12" i="115"/>
  <c r="B11" i="115"/>
  <c r="B10" i="115"/>
  <c r="B9" i="115"/>
  <c r="L8" i="115"/>
  <c r="K8" i="115"/>
  <c r="J8" i="115"/>
  <c r="I8" i="115"/>
  <c r="H8" i="115"/>
  <c r="G8" i="115"/>
  <c r="F8" i="115"/>
  <c r="E8" i="115"/>
  <c r="D8" i="115"/>
  <c r="C8" i="115"/>
  <c r="B6" i="118" l="1"/>
  <c r="B29" i="118" s="1"/>
  <c r="B8" i="115"/>
  <c r="D12" i="113" l="1"/>
  <c r="C12" i="113"/>
  <c r="B12" i="113"/>
  <c r="F12" i="113" l="1"/>
  <c r="E12" i="113"/>
  <c r="D16" i="113"/>
  <c r="C16" i="113"/>
  <c r="B16" i="113"/>
  <c r="F16" i="113" l="1"/>
  <c r="E16" i="113"/>
  <c r="C13" i="104"/>
  <c r="B13" i="104"/>
  <c r="D13" i="104"/>
  <c r="F13" i="104" l="1"/>
  <c r="E13" i="104"/>
  <c r="B30" i="95"/>
  <c r="B29" i="95"/>
  <c r="B28" i="95"/>
  <c r="F9" i="109" l="1"/>
  <c r="E9" i="109"/>
  <c r="E6" i="109" s="1"/>
  <c r="D9" i="109"/>
  <c r="D6" i="109" s="1"/>
  <c r="C9" i="109"/>
  <c r="C6" i="109" s="1"/>
  <c r="B9" i="109"/>
  <c r="B6" i="109" s="1"/>
  <c r="F6" i="109"/>
  <c r="F9" i="108" l="1"/>
  <c r="E9" i="108"/>
  <c r="D9" i="108"/>
  <c r="D6" i="108" s="1"/>
  <c r="C9" i="108"/>
  <c r="C6" i="108" s="1"/>
  <c r="B9" i="108"/>
  <c r="B6" i="108" s="1"/>
  <c r="F6" i="108"/>
  <c r="E6" i="108"/>
  <c r="F27" i="106" l="1"/>
  <c r="E27" i="106"/>
  <c r="D27" i="106"/>
  <c r="C27" i="106"/>
  <c r="B27" i="106"/>
  <c r="F24" i="106" l="1"/>
  <c r="E24" i="106"/>
  <c r="B9" i="97" l="1"/>
  <c r="B9" i="99" s="1"/>
  <c r="B18" i="107"/>
  <c r="B19" i="108" s="1"/>
  <c r="B21" i="114" l="1"/>
  <c r="B13" i="101"/>
  <c r="B28" i="102" s="1"/>
  <c r="B22" i="113" s="1"/>
  <c r="B29" i="119" s="1"/>
  <c r="B5" i="109"/>
  <c r="B19" i="109" s="1"/>
  <c r="B6" i="110" s="1"/>
  <c r="D32" i="130" l="1"/>
  <c r="B33" i="130" s="1"/>
  <c r="C33" i="130" l="1"/>
  <c r="D33" i="130"/>
  <c r="D30" i="101" l="1"/>
  <c r="D29" i="101"/>
  <c r="D28" i="101"/>
  <c r="D27" i="101"/>
  <c r="D26" i="101"/>
  <c r="D25" i="101"/>
  <c r="D24" i="101"/>
  <c r="D23" i="101"/>
  <c r="D22" i="101"/>
  <c r="D21" i="101"/>
  <c r="D20" i="101"/>
  <c r="D19" i="101"/>
  <c r="D18" i="101"/>
  <c r="D17" i="101"/>
  <c r="D16" i="101"/>
  <c r="D15" i="101"/>
  <c r="C14" i="101"/>
  <c r="B23" i="135" l="1"/>
  <c r="A1" i="95" l="1"/>
  <c r="A1" i="96" s="1"/>
  <c r="A1" i="129"/>
  <c r="D24" i="106"/>
  <c r="C30" i="121" l="1"/>
  <c r="M6" i="121"/>
  <c r="L6" i="121"/>
  <c r="K6" i="121"/>
  <c r="J6" i="121"/>
  <c r="I6" i="121"/>
  <c r="H6" i="121"/>
  <c r="G6" i="121"/>
  <c r="F6" i="121"/>
  <c r="E6" i="121"/>
  <c r="D6" i="121"/>
  <c r="C6" i="121"/>
  <c r="B6" i="121"/>
  <c r="C30" i="119"/>
  <c r="B30" i="119"/>
  <c r="H23" i="119"/>
  <c r="B23" i="119"/>
  <c r="B22" i="119"/>
  <c r="B21" i="119"/>
  <c r="H21" i="119" s="1"/>
  <c r="B20" i="119"/>
  <c r="B19" i="119"/>
  <c r="B18" i="119"/>
  <c r="B17" i="119"/>
  <c r="B16" i="119"/>
  <c r="B15" i="119"/>
  <c r="H15" i="119" s="1"/>
  <c r="B14" i="119"/>
  <c r="B13" i="119"/>
  <c r="H13" i="119" s="1"/>
  <c r="B12" i="119"/>
  <c r="H12" i="119" s="1"/>
  <c r="B11" i="119"/>
  <c r="B10" i="119"/>
  <c r="H10" i="119" s="1"/>
  <c r="B9" i="119"/>
  <c r="B8" i="119"/>
  <c r="I7" i="119"/>
  <c r="G7" i="119"/>
  <c r="F7" i="119"/>
  <c r="D7" i="119"/>
  <c r="C7" i="119"/>
  <c r="D30" i="118"/>
  <c r="C30" i="118"/>
  <c r="B30" i="118"/>
  <c r="D7" i="118"/>
  <c r="C7" i="118"/>
  <c r="B7" i="118"/>
  <c r="H8" i="116"/>
  <c r="G8" i="116"/>
  <c r="F8" i="116"/>
  <c r="E8" i="116"/>
  <c r="D8" i="116"/>
  <c r="C8" i="116"/>
  <c r="B8" i="116"/>
  <c r="A1" i="118"/>
  <c r="A1" i="119" s="1"/>
  <c r="J22" i="114"/>
  <c r="I22" i="114"/>
  <c r="G20" i="126" s="1"/>
  <c r="H22" i="114"/>
  <c r="F20" i="126" s="1"/>
  <c r="G22" i="114"/>
  <c r="E20" i="126" s="1"/>
  <c r="F22" i="114"/>
  <c r="D20" i="126" s="1"/>
  <c r="E22" i="114"/>
  <c r="C20" i="126" s="1"/>
  <c r="C22" i="114"/>
  <c r="B22" i="114"/>
  <c r="A1" i="114"/>
  <c r="G23" i="113"/>
  <c r="F23" i="113"/>
  <c r="E23" i="113"/>
  <c r="D23" i="113"/>
  <c r="C23" i="113"/>
  <c r="B23" i="113"/>
  <c r="C26" i="108"/>
  <c r="B26" i="108" s="1"/>
  <c r="C25" i="108"/>
  <c r="B25" i="108" s="1"/>
  <c r="C24" i="108"/>
  <c r="B24" i="108" s="1"/>
  <c r="C23" i="108"/>
  <c r="B23" i="108" s="1"/>
  <c r="C22" i="108"/>
  <c r="B22" i="108" s="1"/>
  <c r="C21" i="108"/>
  <c r="B21" i="108" s="1"/>
  <c r="G20" i="108"/>
  <c r="F20" i="108"/>
  <c r="E20" i="108"/>
  <c r="D20" i="108"/>
  <c r="C35" i="107"/>
  <c r="F35" i="107" s="1"/>
  <c r="C34" i="107"/>
  <c r="F34" i="107" s="1"/>
  <c r="C33" i="107"/>
  <c r="B33" i="107" s="1"/>
  <c r="C32" i="107"/>
  <c r="F32" i="107" s="1"/>
  <c r="C31" i="107"/>
  <c r="F31" i="107" s="1"/>
  <c r="C30" i="107"/>
  <c r="F30" i="107" s="1"/>
  <c r="C29" i="107"/>
  <c r="B29" i="107" s="1"/>
  <c r="C28" i="107"/>
  <c r="F28" i="107" s="1"/>
  <c r="C27" i="107"/>
  <c r="F27" i="107" s="1"/>
  <c r="C26" i="107"/>
  <c r="F26" i="107" s="1"/>
  <c r="C25" i="107"/>
  <c r="B25" i="107" s="1"/>
  <c r="C24" i="107"/>
  <c r="F24" i="107" s="1"/>
  <c r="C23" i="107"/>
  <c r="F23" i="107" s="1"/>
  <c r="C22" i="107"/>
  <c r="F22" i="107" s="1"/>
  <c r="C21" i="107"/>
  <c r="B21" i="107" s="1"/>
  <c r="C20" i="107"/>
  <c r="F20" i="107" s="1"/>
  <c r="G19" i="107"/>
  <c r="E19" i="107"/>
  <c r="D19" i="107"/>
  <c r="F12" i="107"/>
  <c r="F11" i="107"/>
  <c r="C9" i="107"/>
  <c r="F9" i="107" s="1"/>
  <c r="F8" i="107"/>
  <c r="F7" i="107"/>
  <c r="G6" i="107"/>
  <c r="E6" i="107"/>
  <c r="D6" i="107"/>
  <c r="C24" i="106"/>
  <c r="B24" i="106"/>
  <c r="C45" i="102"/>
  <c r="B45" i="102"/>
  <c r="C44" i="102"/>
  <c r="B44" i="102"/>
  <c r="C43" i="102"/>
  <c r="B43" i="102"/>
  <c r="C42" i="102"/>
  <c r="B42" i="102"/>
  <c r="C41" i="102"/>
  <c r="B41" i="102"/>
  <c r="C40" i="102"/>
  <c r="B40" i="102"/>
  <c r="C39" i="102"/>
  <c r="B39" i="102"/>
  <c r="C38" i="102"/>
  <c r="B38" i="102"/>
  <c r="C37" i="102"/>
  <c r="B37" i="102"/>
  <c r="C36" i="102"/>
  <c r="B36" i="102"/>
  <c r="C35" i="102"/>
  <c r="B35" i="102"/>
  <c r="C34" i="102"/>
  <c r="B34" i="102"/>
  <c r="C33" i="102"/>
  <c r="B33" i="102"/>
  <c r="C32" i="102"/>
  <c r="B32" i="102"/>
  <c r="C31" i="102"/>
  <c r="B31" i="102"/>
  <c r="C30" i="102"/>
  <c r="B30" i="102"/>
  <c r="I29" i="102"/>
  <c r="H29" i="102"/>
  <c r="G29" i="102"/>
  <c r="F29" i="102"/>
  <c r="E29" i="102"/>
  <c r="D29" i="102"/>
  <c r="D21" i="102"/>
  <c r="C21" i="102"/>
  <c r="B21" i="102"/>
  <c r="D17" i="102"/>
  <c r="C17" i="102"/>
  <c r="B17" i="102"/>
  <c r="D13" i="102"/>
  <c r="C13" i="102"/>
  <c r="B13" i="102"/>
  <c r="D9" i="102"/>
  <c r="C9" i="102"/>
  <c r="B9" i="102"/>
  <c r="B14" i="101"/>
  <c r="D14" i="101" s="1"/>
  <c r="D9" i="101"/>
  <c r="C9" i="101"/>
  <c r="B9" i="101"/>
  <c r="B31" i="99"/>
  <c r="B30" i="99"/>
  <c r="B29" i="99"/>
  <c r="B28" i="99"/>
  <c r="A1" i="99"/>
  <c r="A1" i="101" s="1"/>
  <c r="A1" i="102" s="1"/>
  <c r="A1" i="98"/>
  <c r="B31" i="97"/>
  <c r="B30" i="97"/>
  <c r="B29" i="97"/>
  <c r="C28" i="97"/>
  <c r="C11" i="97" s="1"/>
  <c r="B27" i="97"/>
  <c r="B26" i="97"/>
  <c r="B25" i="97"/>
  <c r="B24" i="97"/>
  <c r="B23" i="97"/>
  <c r="B22" i="97"/>
  <c r="B21" i="97"/>
  <c r="B20" i="97"/>
  <c r="B19" i="97"/>
  <c r="B18" i="97"/>
  <c r="B17" i="97"/>
  <c r="B16" i="97"/>
  <c r="B15" i="97"/>
  <c r="B14" i="97"/>
  <c r="B13" i="97"/>
  <c r="B12" i="97"/>
  <c r="H11" i="97"/>
  <c r="G11" i="97"/>
  <c r="F11" i="97"/>
  <c r="E11" i="97"/>
  <c r="A1" i="97"/>
  <c r="D27" i="96"/>
  <c r="F27" i="96" s="1"/>
  <c r="C27" i="96"/>
  <c r="B27" i="96"/>
  <c r="D21" i="96"/>
  <c r="F21" i="96" s="1"/>
  <c r="C21" i="96"/>
  <c r="B21" i="96"/>
  <c r="D13" i="96"/>
  <c r="F13" i="96" s="1"/>
  <c r="C13" i="96"/>
  <c r="B13" i="96"/>
  <c r="B27" i="95"/>
  <c r="F21" i="102" l="1"/>
  <c r="E21" i="102"/>
  <c r="F17" i="102"/>
  <c r="E17" i="102"/>
  <c r="F13" i="102"/>
  <c r="E13" i="102"/>
  <c r="F9" i="102"/>
  <c r="E9" i="102"/>
  <c r="E9" i="101"/>
  <c r="F9" i="101"/>
  <c r="E27" i="96"/>
  <c r="E21" i="96"/>
  <c r="E13" i="96"/>
  <c r="B28" i="97"/>
  <c r="B11" i="97" s="1"/>
  <c r="B10" i="96"/>
  <c r="C10" i="96"/>
  <c r="B9" i="107"/>
  <c r="F5" i="129"/>
  <c r="C6" i="107"/>
  <c r="F6" i="107" s="1"/>
  <c r="C20" i="108"/>
  <c r="B20" i="108" s="1"/>
  <c r="H20" i="126"/>
  <c r="C29" i="102"/>
  <c r="H8" i="119"/>
  <c r="H14" i="119"/>
  <c r="H16" i="119"/>
  <c r="H18" i="119"/>
  <c r="H20" i="119"/>
  <c r="H9" i="119"/>
  <c r="H11" i="119"/>
  <c r="H22" i="119"/>
  <c r="H17" i="119"/>
  <c r="H19" i="119"/>
  <c r="B29" i="102"/>
  <c r="C20" i="96"/>
  <c r="D10" i="96"/>
  <c r="F10" i="96" s="1"/>
  <c r="D20" i="96"/>
  <c r="F20" i="96" s="1"/>
  <c r="B20" i="96"/>
  <c r="E20" i="96" s="1"/>
  <c r="B20" i="107"/>
  <c r="B22" i="107"/>
  <c r="B24" i="107"/>
  <c r="B26" i="107"/>
  <c r="B28" i="107"/>
  <c r="B30" i="107"/>
  <c r="B32" i="107"/>
  <c r="B34" i="107"/>
  <c r="E7" i="119"/>
  <c r="B7" i="119"/>
  <c r="F10" i="107"/>
  <c r="F21" i="107"/>
  <c r="B23" i="107"/>
  <c r="F25" i="107"/>
  <c r="B27" i="107"/>
  <c r="F29" i="107"/>
  <c r="B31" i="107"/>
  <c r="F33" i="107"/>
  <c r="B35" i="107"/>
  <c r="C19" i="107"/>
  <c r="F19" i="107" s="1"/>
  <c r="D11" i="97"/>
  <c r="E10" i="96" l="1"/>
  <c r="B11" i="96"/>
  <c r="C11" i="96"/>
  <c r="B6" i="107"/>
  <c r="F6" i="129"/>
  <c r="H21" i="126"/>
  <c r="H7" i="119"/>
  <c r="D11" i="96"/>
  <c r="F11" i="96" s="1"/>
  <c r="B19" i="107"/>
  <c r="E11" i="96" l="1"/>
  <c r="B9" i="96"/>
  <c r="C9" i="96"/>
  <c r="D9" i="96"/>
  <c r="F9" i="96" s="1"/>
  <c r="E9" i="96" l="1"/>
</calcChain>
</file>

<file path=xl/sharedStrings.xml><?xml version="1.0" encoding="utf-8"?>
<sst xmlns="http://schemas.openxmlformats.org/spreadsheetml/2006/main" count="1368" uniqueCount="662">
  <si>
    <t>KWARTALNA 
INFORMACJA STATYSTYCZNA</t>
  </si>
  <si>
    <t>SPIS TREŚCI</t>
  </si>
  <si>
    <t>I.</t>
  </si>
  <si>
    <t>II.</t>
  </si>
  <si>
    <t>III.</t>
  </si>
  <si>
    <t>IV.</t>
  </si>
  <si>
    <t>V.</t>
  </si>
  <si>
    <t>VI.</t>
  </si>
  <si>
    <t>WYPADKI PRZY PRACY ROLNICZEJ</t>
  </si>
  <si>
    <t>UWAGI WSTĘPNE</t>
  </si>
  <si>
    <t>Ponadto, osoby te do dnia 31 maja każdego roku podatkowego, mają ustawowy obowiązek złożenia w Kasie zaświadczenia albo oświadczenia o nieprzekroczeniu kwoty należnego podatku dochodowego za poprzedni rok podatkowy od przychodów z pozarolniczej działalności gospodarczej. Obowiązująca za miniony rok „roczna kwota graniczna" tego podatku, ogłaszana jest przez ministra właściwego do spraw rozwoju wsi w Dzienniku Urzędowym Rzeczpospolitej Polskiej „Monitor Polski”.</t>
  </si>
  <si>
    <t>Ubezpieczeniu wypadkowemu, chorobowemu i macierzyńskiemu z mocy ustawy w zakresie ograniczonym do jednorazowego odszkodowania z tytułu stałego lub długotrwałego uszczerbku na zdrowiu albo śmierci wskutek wypadku przy pracy rolniczej lub rolniczej choroby zawodowej podlega pomocnik rolnika, czyli pełnoletnia osoba świadcząca odpłatnie pomoc rolnikowi przy zbiorach chmielu, owoców warzyw, tytoniu, ziół i roślin zielarskich na podstawie umowy o pomocy przy zbiorach.</t>
  </si>
  <si>
    <t>• liczby wydanych decyzji o podleganiu i ustaniu ubezpieczenia społecznego rolników.</t>
  </si>
  <si>
    <t>„w tym”</t>
  </si>
  <si>
    <t>"z tego"</t>
  </si>
  <si>
    <t>Wyszczególnienie</t>
  </si>
  <si>
    <t>porównanie (wzrost/spadek)</t>
  </si>
  <si>
    <t>EMERYTURY I RENTY ogółem</t>
  </si>
  <si>
    <t>Renty</t>
  </si>
  <si>
    <t xml:space="preserve">    w tym emerytury wcześniejsze</t>
  </si>
  <si>
    <t>Emerytury rolnicze</t>
  </si>
  <si>
    <t>Emerytury za przekazane gospodarstwo rolne Państwu</t>
  </si>
  <si>
    <t>Emerytury za przekazane gospodarstwo rolne następcy</t>
  </si>
  <si>
    <t>Emerytury nie związane z przekazaniem gospodarstwa rolnego</t>
  </si>
  <si>
    <t>RENTY</t>
  </si>
  <si>
    <t xml:space="preserve">RENTY RAZEM </t>
  </si>
  <si>
    <t xml:space="preserve">RENTY Z TYTUŁU NIEZDOLNOŚCI 
DO PRACY RAZEM </t>
  </si>
  <si>
    <t xml:space="preserve">    w tym renty z tytułu niezdolności do pracy
    wypadkowe</t>
  </si>
  <si>
    <t>Renty rolnicze z tytułu niezdolności do pracy</t>
  </si>
  <si>
    <t>Renty z tytułu niezdolności do pracy za przekazane gospodarstwo rolne Państwu</t>
  </si>
  <si>
    <t>Renty z tytułu niezdolności do pracy za przekazane gospodarstwo rolne następcy</t>
  </si>
  <si>
    <t>Renty z tytułu niezdolności do pracy nie związane z przekazaniem gospodarstwa rolnego</t>
  </si>
  <si>
    <t>RENTY RODZINNE RAZEM</t>
  </si>
  <si>
    <t xml:space="preserve">    w tym renty rodzinne wypadkowe</t>
  </si>
  <si>
    <t>Renty rodzinne rolnicze</t>
  </si>
  <si>
    <t>Renty rodzinne za przekazane gospodarstwo rolne Państwu</t>
  </si>
  <si>
    <t>Renty rodzinne za przekazane gospodarstwo rolne następcy</t>
  </si>
  <si>
    <t>Renty rodzinne nie związane z przekazaniem gospodarstwa rolnego</t>
  </si>
  <si>
    <t>z tego:</t>
  </si>
  <si>
    <t>renty razem</t>
  </si>
  <si>
    <t>z tytułu niezdolności 
do pracy</t>
  </si>
  <si>
    <t>rodzinne</t>
  </si>
  <si>
    <t>ogółem</t>
  </si>
  <si>
    <t xml:space="preserve"> w tym wypadkowe</t>
  </si>
  <si>
    <t xml:space="preserve">ogółem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</si>
  <si>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</si>
  <si>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</si>
  <si>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</si>
  <si>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</si>
  <si>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</si>
  <si>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</si>
  <si>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</si>
  <si>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</si>
  <si>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</si>
  <si>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</si>
  <si>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</si>
  <si>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</si>
  <si>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</si>
  <si>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</si>
  <si>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</si>
  <si>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</si>
  <si>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Emerytury finansowane z funduszu emerytalno-rentowego, wypłacane przez MON, MSWiA, MS z tego:</t>
  </si>
  <si>
    <t>MON</t>
  </si>
  <si>
    <t>MSWiA</t>
  </si>
  <si>
    <t>MS</t>
  </si>
  <si>
    <t>EMERYTURY I RENTY z tego:</t>
  </si>
  <si>
    <t xml:space="preserve">EMERYTURY RAZEM </t>
  </si>
  <si>
    <t xml:space="preserve">      w tym emerytury wcześniejsze</t>
  </si>
  <si>
    <t xml:space="preserve">RENTY </t>
  </si>
  <si>
    <t>RENTY RAZEM z tego:</t>
  </si>
  <si>
    <t xml:space="preserve">     w tym renty rodzinne wypadkowe</t>
  </si>
  <si>
    <t>Renty rodzinne nie związane 
z przekazaniem gospodarstwa rolnego</t>
  </si>
  <si>
    <t>OGÓŁEM</t>
  </si>
  <si>
    <t>Renty rolnicze z tytułu niezdolności 
do pracy</t>
  </si>
  <si>
    <t xml:space="preserve">    </t>
  </si>
  <si>
    <t>w tym:</t>
  </si>
  <si>
    <t>z tytułu niezdolności do pracy</t>
  </si>
  <si>
    <t xml:space="preserve">OGÓŁEM </t>
  </si>
  <si>
    <t>Emerytury finansowane
z funduszu emerytalno-rentowego, wypłacane przez MON, MSWiA, MS 
z tego:</t>
  </si>
  <si>
    <t xml:space="preserve">Przeciętna miesięczna liczba świadczeń </t>
  </si>
  <si>
    <t xml:space="preserve">Liczba świadczeń </t>
  </si>
  <si>
    <t>Kwota wypłat w zł</t>
  </si>
  <si>
    <t xml:space="preserve">Przeciętne świadczenie w zł </t>
  </si>
  <si>
    <t>Liczba 
świadczeń</t>
  </si>
  <si>
    <t xml:space="preserve">ZASIŁKI POGRZEBOWE PO EMERYTACH  I  RENCISTACH </t>
  </si>
  <si>
    <t>ZASIŁKI POGRZEBOWE PO UBEZPIECZONYCH</t>
  </si>
  <si>
    <t>ZASIŁKI POGRZEBOWE PO  CZŁONKACH  RODZIN</t>
  </si>
  <si>
    <t>Zasiłki pogrzebowe</t>
  </si>
  <si>
    <t xml:space="preserve">po emerytach, rencistach </t>
  </si>
  <si>
    <t>po ubezpieczonych</t>
  </si>
  <si>
    <t>po członkach rodzin</t>
  </si>
  <si>
    <t>Liczba świadczeń</t>
  </si>
  <si>
    <t xml:space="preserve">Przeciętna miesięczna liczba osób </t>
  </si>
  <si>
    <t xml:space="preserve"> </t>
  </si>
  <si>
    <t>ZASIŁKI POGRZEBOWE PO INWALIDACH WOJENNYCH, WOJSKOWYCH, OSOBACH REPRESJONOWANYCH I CZŁONKACH ICH RODZIN</t>
  </si>
  <si>
    <t>DODATKI KOMBATANCKIE</t>
  </si>
  <si>
    <t xml:space="preserve">Przeciętna miesięczna liczba świadczeń  </t>
  </si>
  <si>
    <t>DODATKI PIENIĘŻNE DLA INWALIDÓW WOJENNYCH</t>
  </si>
  <si>
    <t>RYCZAŁTY ENERGETYCZNE</t>
  </si>
  <si>
    <t>ŚWIADCZENIA PIENIĘŻNE DLA ŻOŁNIERZY ZASTĘPCZEJ SŁUŻBY WOJSKOWEJ</t>
  </si>
  <si>
    <t>ŚWIADCZENIA PIENIĘŻNE DLA OSÓB DEPORTOWANYCH DO PRACY PRZYMUSOWEJ</t>
  </si>
  <si>
    <t>DODATKI KOMPENSACYJNE</t>
  </si>
  <si>
    <t>ŚWIADCZENIA PIENIĘŻNE DLA CYWILNYCH NIEWIDOMYCH OFIAR DZIAŁAŃ WOJENNYCH</t>
  </si>
  <si>
    <t>DODATKI DLA WETERANA POSZKODOWANEGO</t>
  </si>
  <si>
    <t>RODZICIELSKIE ŚWIADCZENIA UZUPEŁNIAJĄCE</t>
  </si>
  <si>
    <t xml:space="preserve">Wysokość świadczenia w zł </t>
  </si>
  <si>
    <t xml:space="preserve"> RENTY SOCJALNE</t>
  </si>
  <si>
    <t>ŚWIADCZENIE UZUPEŁNIAJĄCE DLA OSÓB NIEZDOLNYCH DO SAMODZIELNEJ EGZYSTENCJI</t>
  </si>
  <si>
    <t xml:space="preserve">Kwota wypłat w zł  </t>
  </si>
  <si>
    <t xml:space="preserve">Przeciętne świadczenie w zł  </t>
  </si>
  <si>
    <t xml:space="preserve">RENTY Z TYTUŁU NIEZDOLNOŚCI DO PRACY </t>
  </si>
  <si>
    <t>Przeciętne świadczenie w zł</t>
  </si>
  <si>
    <t>EMERYTURY</t>
  </si>
  <si>
    <t xml:space="preserve">                 RENTY RODZINNE</t>
  </si>
  <si>
    <t>Wnioski pozostałe 
z poprzedniego okresu</t>
  </si>
  <si>
    <t>Zarejestrowane wnioski</t>
  </si>
  <si>
    <t>Załatwione wnioski</t>
  </si>
  <si>
    <t>Razem</t>
  </si>
  <si>
    <t>w tym 
po terminie ustawowym</t>
  </si>
  <si>
    <t>Emerytury razem</t>
  </si>
  <si>
    <t xml:space="preserve">    w tym wcześniejsze</t>
  </si>
  <si>
    <t>Renty razem, z tego:</t>
  </si>
  <si>
    <t xml:space="preserve">    Renty z tytułu niezdolności do pracy razem</t>
  </si>
  <si>
    <t xml:space="preserve">        w tym renty z tytułu niezdolności do pracy
        wypadkowe</t>
  </si>
  <si>
    <t xml:space="preserve">    Renty rodzinne</t>
  </si>
  <si>
    <t xml:space="preserve">Emerytury i renty z art. 9 ustawy z dnia 
24 lutego 1990 r. </t>
  </si>
  <si>
    <t>Liczba wydanych decyzji
i postępowań umorzonych</t>
  </si>
  <si>
    <t>Liczba wydanych decyzji</t>
  </si>
  <si>
    <t>Postępowania umorzone</t>
  </si>
  <si>
    <t>Ogółem</t>
  </si>
  <si>
    <t>przyznających
świadczenia</t>
  </si>
  <si>
    <t>odmownych</t>
  </si>
  <si>
    <t>udział odmownych decyzji do ogółem wydanych decyzji</t>
  </si>
  <si>
    <t>Liczba wniosków pozostałych 
do załatwienia 
z poprzedniego 
okresu sprawozdawczego</t>
  </si>
  <si>
    <t>Liczba wniosków które wpłynęły w okresie sprawozdawczym</t>
  </si>
  <si>
    <t>Liczba wniosków przekazanych 
do instytucji  zagranicznych</t>
  </si>
  <si>
    <t>Liczba spraw załatwionych ogółem</t>
  </si>
  <si>
    <t>Liczba spraw, 
w których trwa postępowanie międzynarodowe</t>
  </si>
  <si>
    <t>Decyzji odmownych</t>
  </si>
  <si>
    <t>Decyzji ostatecznych</t>
  </si>
  <si>
    <t>Decyzji tymczasowych</t>
  </si>
  <si>
    <t>Płatne 
na podstawie 
tylko polskich okresów ubezpieczenia</t>
  </si>
  <si>
    <t>Razem emerytury 
i renty</t>
  </si>
  <si>
    <t>Emerytury</t>
  </si>
  <si>
    <t>Renty z tytułu niezdolności 
do pracy</t>
  </si>
  <si>
    <t>Renty 
rodzinne</t>
  </si>
  <si>
    <t xml:space="preserve">Przeciętna 
liczba 
osób </t>
  </si>
  <si>
    <t xml:space="preserve">Przeciętna 
liczba
 osób </t>
  </si>
  <si>
    <t xml:space="preserve">Przeciętna
 liczba
 osób </t>
  </si>
  <si>
    <t>świadczenia "zbiegowe"</t>
  </si>
  <si>
    <t>do państw UE/EFTA i Wielkiej Brytanii razem</t>
  </si>
  <si>
    <t xml:space="preserve">Austria </t>
  </si>
  <si>
    <t>Belgia</t>
  </si>
  <si>
    <t>Bułgaria</t>
  </si>
  <si>
    <t>Chorwacja</t>
  </si>
  <si>
    <t>Cypr</t>
  </si>
  <si>
    <t>Czechy</t>
  </si>
  <si>
    <t>Dania</t>
  </si>
  <si>
    <t>Estonia</t>
  </si>
  <si>
    <t>Finlandia</t>
  </si>
  <si>
    <t>Francja</t>
  </si>
  <si>
    <t>Grecja</t>
  </si>
  <si>
    <t>Hiszpania</t>
  </si>
  <si>
    <t>Holandia</t>
  </si>
  <si>
    <t>Irlandia</t>
  </si>
  <si>
    <t>Islandia</t>
  </si>
  <si>
    <t>Lichtenstein</t>
  </si>
  <si>
    <t>Litwa</t>
  </si>
  <si>
    <t>Luksemburg</t>
  </si>
  <si>
    <t>Łotwa</t>
  </si>
  <si>
    <t>Malta</t>
  </si>
  <si>
    <t>Niemcy</t>
  </si>
  <si>
    <t>Norwegia</t>
  </si>
  <si>
    <t>Portugalia</t>
  </si>
  <si>
    <t>Rumunia</t>
  </si>
  <si>
    <t>Słowacja</t>
  </si>
  <si>
    <t>Słowenia</t>
  </si>
  <si>
    <t>Szwajcaria</t>
  </si>
  <si>
    <t>Szwecja</t>
  </si>
  <si>
    <t>Węgry</t>
  </si>
  <si>
    <t>Wlk. Brytania</t>
  </si>
  <si>
    <t>Włochy</t>
  </si>
  <si>
    <t>do państw objętych umowami dwustronnymi  razem</t>
  </si>
  <si>
    <t>Kanada</t>
  </si>
  <si>
    <t>Quebec</t>
  </si>
  <si>
    <t>Macedonia</t>
  </si>
  <si>
    <t>Mołdawia</t>
  </si>
  <si>
    <t>Mongolia</t>
  </si>
  <si>
    <t>Ukraina</t>
  </si>
  <si>
    <t>ZASIŁKI CHOROBOWE</t>
  </si>
  <si>
    <t>Liczba dni</t>
  </si>
  <si>
    <t xml:space="preserve">    w tym zasiłki chorobowe o
    przedłużonym okresie zasiłku                                                                                </t>
  </si>
  <si>
    <t xml:space="preserve">   w tym zasiłki chorobowe o 
   przedłużonym okresie zasiłku                                                                                </t>
  </si>
  <si>
    <t xml:space="preserve">Przeciętny zasiłek za 1 dzień w zł </t>
  </si>
  <si>
    <t xml:space="preserve">JEDNORAZOWE ODSZKODOWANIA </t>
  </si>
  <si>
    <t>Zasiłki chorobowe</t>
  </si>
  <si>
    <t xml:space="preserve">Jednorazowe odszkodowania </t>
  </si>
  <si>
    <t xml:space="preserve">w tym: zasiłki chorobowe o przedłużonym okresie zasiłku                                                                                 </t>
  </si>
  <si>
    <t>Liczba
świadczeń</t>
  </si>
  <si>
    <t>Liczba zdarzeń zgłoszonych jako wypadki przy pracy rolniczej</t>
  </si>
  <si>
    <t>Liczba zdarzeń uznanych za wypadki przy pracy rolniczej</t>
  </si>
  <si>
    <t xml:space="preserve">Liczba decyzji przyznających świadczenia </t>
  </si>
  <si>
    <t xml:space="preserve">     w tym śmiertelnych</t>
  </si>
  <si>
    <t>Liczba decyzji odmawiających świadczenia</t>
  </si>
  <si>
    <t>CHOROBY ZAWODOWE</t>
  </si>
  <si>
    <t>Liczba zarejestrowanych wniosków o jednorazowe odszkodowanie zakończonych wydaniem decyzji</t>
  </si>
  <si>
    <t>Liczba wypadków</t>
  </si>
  <si>
    <t>z tego według rodzajów zdarzeń:</t>
  </si>
  <si>
    <t>Liczba chorób zawodowych</t>
  </si>
  <si>
    <t>w tym śmiertelnych</t>
  </si>
  <si>
    <t>na 1000 ubezpieczonych 
(wg decyzji przyznających jednorazowe odszkodowania)</t>
  </si>
  <si>
    <t>upadek osób</t>
  </si>
  <si>
    <t>upadek przedmiotów</t>
  </si>
  <si>
    <t>pochwycenie, uderzenie przez części ruchome maszyn
i urządzeń</t>
  </si>
  <si>
    <t xml:space="preserve">uderzenie, przygniecenie, pogryzienie przez zwierzęta </t>
  </si>
  <si>
    <t>pozostałe</t>
  </si>
  <si>
    <t>kujawsko pomorskie</t>
  </si>
  <si>
    <t xml:space="preserve">
liczba płatników czynnych</t>
  </si>
  <si>
    <t>w tym płatników czynnych, którzy zawarli
 z pomocnikami umowy o pomocy przy zbiorach</t>
  </si>
  <si>
    <t>w Funduszu Emerytalno-Rentowym
(wyłącznie ubezpieczenie emerytalno-rentowe)</t>
  </si>
  <si>
    <t>w tym 
czynnych</t>
  </si>
  <si>
    <t xml:space="preserve">w tym 
czynnych </t>
  </si>
  <si>
    <t xml:space="preserve">Fundusz Składkowy 
(ubezpieczenie wypadkowe, chorobowe 
i macierzyńskie na wniosek) </t>
  </si>
  <si>
    <t>w tym ubezpieczeni 
na wniosek</t>
  </si>
  <si>
    <r>
      <rPr>
        <vertAlign val="superscript"/>
        <sz val="8"/>
        <rFont val="Arial"/>
        <family val="2"/>
        <charset val="238"/>
      </rPr>
      <t>1)</t>
    </r>
    <r>
      <rPr>
        <sz val="8"/>
        <rFont val="Arial"/>
        <family val="2"/>
        <charset val="238"/>
      </rPr>
      <t xml:space="preserve"> Liczba pomocników rolników świadczących pomoc przy zbiorach podlegających ubezpieczeniu z mocy ustawy w zakresie ograniczonym do świadczeń takich jak jednorazowe odszkodowanie z tytułu stałego lub długotrwałego uszczerbku na zdrowiu albo śmierci wskutek wypadku przy pracy rolniczej lub rolniczej choroby zawodowej.</t>
    </r>
  </si>
  <si>
    <r>
      <t>2)</t>
    </r>
    <r>
      <rPr>
        <sz val="8"/>
        <rFont val="Arial"/>
        <family val="2"/>
        <charset val="238"/>
      </rPr>
      <t xml:space="preserve"> Liczba rolników/współmałżonków ubezpieczonych obowiązkowo z tytułu pobierania renty strukturalnej przyznanej i wypłacanej przez Agencję Restrukturyzacji i Modernizacji Rolnictwa zgodnie z ustawą z dnia 28 listopada 2003 r. o wspieraniu rozwoju obszarów wiejskich ze środków pochodzących z Sekcji Gwarancji Europejskiego Funduszu Orientacji i Gwarancji Rolnej.</t>
    </r>
  </si>
  <si>
    <t xml:space="preserve">Fundusz Składkowy 
(ubezpieczenie wypadkowe, chorobowe
i macierzyńskie na wniosek) </t>
  </si>
  <si>
    <t>Fundusz Emerytalno-Rentowy (ubezpieczenie emerytalno-rentowe na wniosek)</t>
  </si>
  <si>
    <t>Fundusz Składkowy
i Emerytalno-Rentowy (łącznie objętych ubezpieczeniem wypadkowym, chorobowym
i macierzyńskim oraz ubezpieczeniem emerytalno-rentowym)</t>
  </si>
  <si>
    <t>w tym: ubezpieczeni 
na wniosek</t>
  </si>
  <si>
    <t>Liczba rolników</t>
  </si>
  <si>
    <t>Liczba współmałżonków</t>
  </si>
  <si>
    <t>Liczba domowników</t>
  </si>
  <si>
    <t xml:space="preserve">Liczba pomocników rolnika </t>
  </si>
  <si>
    <t>Liczba ubezpieczonych z tytułu przyznania świadczenia pielęgnacyjnego lub specjalnego zasiłku opiekuńczego albo zasiłku dla opiekuna</t>
  </si>
  <si>
    <r>
      <t>2)</t>
    </r>
    <r>
      <rPr>
        <sz val="8"/>
        <rFont val="Arial"/>
        <family val="2"/>
        <charset val="238"/>
      </rPr>
      <t xml:space="preserve"> Liczba rolników/współmałżonków podlegających obowiązkowo ubezpieczeniu z tytułu pobierania renty strukturalnej przyznanej i wypłacanej przez Agencję Restrukturyzacji i Modernizacji Rolnictwa zgodnie z ustawą z dnia 28 listopada 2003 r. o wspieraniu rozwoju obszarów wiejskich ze środków pochodzących z Sekcji Gwarancji Europejskiego Funduszu Orientacji i Gwarancji Rolnej.</t>
    </r>
  </si>
  <si>
    <t>LICZBA PŁATNIKÓW</t>
  </si>
  <si>
    <t>Fundusz Składkowy</t>
  </si>
  <si>
    <t>Fundusz Emerytalno-Rentowy</t>
  </si>
  <si>
    <t>LICZBA UBEZPIECZONYCH</t>
  </si>
  <si>
    <t xml:space="preserve">Fundusz Składkowy </t>
  </si>
  <si>
    <t>rolnicy/współmałżonkowie</t>
  </si>
  <si>
    <t>domownicy</t>
  </si>
  <si>
    <t>Przypis należności z tytułu składek</t>
  </si>
  <si>
    <t>Wpływy z tytułu należności składkowych</t>
  </si>
  <si>
    <t>Wskaźnik ściągalności (wpływy ogółem/przypis ogółem)</t>
  </si>
  <si>
    <t>Fundusz Składkowy (ubezpieczenie wypadkowe, chorobowe
 i macierzyńskie)</t>
  </si>
  <si>
    <t>Fundusz 
Emerytalno-Rentowy (ubezpieczenie emerytalno-rentowe)</t>
  </si>
  <si>
    <t>Fundusz Składkowy (ubezpieczenie wypadkowe, chorobowe
i macierzyńskie)</t>
  </si>
  <si>
    <t xml:space="preserve">o podleganiu ubezpieczeniu społecznemu rolników </t>
  </si>
  <si>
    <t>o ustaniu ubezpieczenia społecznego rolników</t>
  </si>
  <si>
    <t>rolnicy prowadzący działalność rolniczą w gospodarstwach rolnych 6 ha przelicz. i więcej</t>
  </si>
  <si>
    <t>domownicy pracujący w gospodarstwach rolnych 6 ha przelicz. i więcej</t>
  </si>
  <si>
    <t>emeryci 
i renciści</t>
  </si>
  <si>
    <t>Kwota w złotych</t>
  </si>
  <si>
    <t>Ogółem z tego:</t>
  </si>
  <si>
    <t xml:space="preserve">     w tym renty z tytułu niezdolności 
     do pracy wypadkowe</t>
  </si>
  <si>
    <t xml:space="preserve">    w tym świadczenia zbiegowe
    pracownicze</t>
  </si>
  <si>
    <t xml:space="preserve">    w tym renty z tytułu niezdolności 
    do pracy wypadkowe</t>
  </si>
  <si>
    <t xml:space="preserve">Ogółem </t>
  </si>
  <si>
    <r>
      <rPr>
        <vertAlign val="superscript"/>
        <sz val="8"/>
        <color theme="1"/>
        <rFont val="Arial"/>
        <family val="2"/>
        <charset val="238"/>
      </rPr>
      <t>1)</t>
    </r>
    <r>
      <rPr>
        <sz val="8"/>
        <color theme="1"/>
        <rFont val="Arial"/>
        <family val="2"/>
        <charset val="238"/>
      </rPr>
      <t xml:space="preserve"> Za rolników i domowników prowadzących działalność rolniczą w gospodarstwach rolnych poniżej 6 ha przeliczeniowych składka na ubezpieczenie zdrowotne finansowana jest z dotacji  budżetowej.</t>
    </r>
  </si>
  <si>
    <r>
      <rPr>
        <vertAlign val="superscript"/>
        <sz val="8"/>
        <color theme="1"/>
        <rFont val="Arial"/>
        <family val="2"/>
        <charset val="238"/>
      </rPr>
      <t xml:space="preserve">3) </t>
    </r>
    <r>
      <rPr>
        <sz val="8"/>
        <color theme="1"/>
        <rFont val="Arial"/>
        <family val="2"/>
        <charset val="238"/>
      </rPr>
      <t>Obowiązek ubezpieczenia zdrowotnego pomocników rolnika powstaje od dnia zgłoszenia do tego ubezpieczenia w trybie ustawy o ubezpieczeniu społecznym rolników, a ustaje z dniem rozwiązania lub wygaśnięcia umowy o pomocy przy zbiorach.</t>
    </r>
  </si>
  <si>
    <r>
      <rPr>
        <vertAlign val="superscript"/>
        <sz val="8"/>
        <color theme="1"/>
        <rFont val="Arial"/>
        <family val="2"/>
        <charset val="238"/>
      </rPr>
      <t>4)</t>
    </r>
    <r>
      <rPr>
        <sz val="8"/>
        <color theme="1"/>
        <rFont val="Arial"/>
        <family val="2"/>
        <charset val="238"/>
      </rPr>
      <t xml:space="preserve"> Za członków rodzin rolników, domowników i świadczeniobiorców nie jest odprowadzana składka na ubezpieczenie zdrowotne.</t>
    </r>
  </si>
  <si>
    <t xml:space="preserve">Fundusz Emerytalno-Rentowy </t>
  </si>
  <si>
    <r>
      <rPr>
        <vertAlign val="superscript"/>
        <sz val="8"/>
        <color theme="1"/>
        <rFont val="Arial"/>
        <family val="2"/>
        <charset val="238"/>
      </rPr>
      <t>1)</t>
    </r>
    <r>
      <rPr>
        <sz val="8"/>
        <color theme="1"/>
        <rFont val="Arial"/>
        <family val="2"/>
        <charset val="238"/>
      </rPr>
      <t xml:space="preserve">  "pro rata temporis" emerytura ustalana i wypłacana jest w wysokościach częściowych, wynikających z proporcji okresów ubezpieczenia przebytych w danym państwie członkowskim do łącznych okresów ubezpieczenia przebytych we wszystkich państwach członkowskich. Każde państwo wypłaca emeryturę (rentę) wyłącznie za okresy ubezpieczenia przebyte na swoim terytorium.</t>
    </r>
  </si>
  <si>
    <t>razem</t>
  </si>
  <si>
    <t>w tym</t>
  </si>
  <si>
    <t>Liczba</t>
  </si>
  <si>
    <t>Udział procentowy</t>
  </si>
  <si>
    <t>Upadek osób</t>
  </si>
  <si>
    <t>Upadek przedmiotów</t>
  </si>
  <si>
    <t xml:space="preserve">Uderzenie, przygniecenie, pogryzienie przez zwierzęta </t>
  </si>
  <si>
    <t>Pozostałe</t>
  </si>
  <si>
    <t>Kwota w zł</t>
  </si>
  <si>
    <t>Renty z tytułu niezdolności do pracy</t>
  </si>
  <si>
    <t>Renty rodzinne</t>
  </si>
  <si>
    <t>Jednorazowe odszkodowania</t>
  </si>
  <si>
    <t>w  Funduszu Składkowym
(wyłącznie ubezpieczenie wypadkowe, chorobowe i macierzyńskie)</t>
  </si>
  <si>
    <t xml:space="preserve">Fundusz Emerytalno-Rentowy 
(ubezpieczenie emerytalno-rentowe na wniosek) </t>
  </si>
  <si>
    <t>Pochwycenie, uderzenie przez części ruchome maszyn i urządzeń</t>
  </si>
  <si>
    <t xml:space="preserve">                         </t>
  </si>
  <si>
    <t>ŚWIADCZENIA WYRÓWNAWCZE DLA DZIAŁACZY OPOZYCJI ANTYKOMUNISTYCZNEJ ORAZ OSÓB REPRESJONOWANYCH Z POWODÓW POLITYCZNYCH</t>
  </si>
  <si>
    <t>Przeciętna miesięczna liczba emerytur i rent według rodzajów świadczeń</t>
  </si>
  <si>
    <t>Świadczenia finansowane z budżetu państwa zlecone do wypłaty Kasie Rolniczego Ubezpieczenia Społecznego</t>
  </si>
  <si>
    <t>Wnioski o przyznanie emerytur i rent według rodzajów świadczeń</t>
  </si>
  <si>
    <t>Zasiłki chorobowe i jednorazowe odszkodowania</t>
  </si>
  <si>
    <t>Wypadki przy pracy rolniczej i choroby zawodowe rolników</t>
  </si>
  <si>
    <t xml:space="preserve">Wypadki i choroby zawodowe, z tytułu których przyznano jednorazowe odszkodowania według województw </t>
  </si>
  <si>
    <t>Wypadki przy pracy rolniczej</t>
  </si>
  <si>
    <t>Struktura wydatków na świadczenia finansowane z Funduszu Emerytalno-Rentowego</t>
  </si>
  <si>
    <t>Struktura wydatków na świadczenia finansowane z Funduszu Składkowego</t>
  </si>
  <si>
    <t>SPIS WYKRESÓW</t>
  </si>
  <si>
    <t>Uwagi wstępne</t>
  </si>
  <si>
    <t>Objaśnienia znaków umownych</t>
  </si>
  <si>
    <t>Str.</t>
  </si>
  <si>
    <t>SPIS TABLIC STATYSTYCZNYCH</t>
  </si>
  <si>
    <t>Nr</t>
  </si>
  <si>
    <t>x</t>
  </si>
  <si>
    <t>Symbol</t>
  </si>
  <si>
    <t>Opis</t>
  </si>
  <si>
    <t>Kreska (-)</t>
  </si>
  <si>
    <t>Zero (0)</t>
  </si>
  <si>
    <t>Zero (0,0)</t>
  </si>
  <si>
    <t>Kropka (.)</t>
  </si>
  <si>
    <t>Znak (x)</t>
  </si>
  <si>
    <t>Znaczenie</t>
  </si>
  <si>
    <t>KRUS</t>
  </si>
  <si>
    <t>Kasa Rolniczego Ubezpieczenia Społecznego</t>
  </si>
  <si>
    <t>Ministerstwo Obrony Narodowej</t>
  </si>
  <si>
    <t>Ministerstwo Sprawiedliwości</t>
  </si>
  <si>
    <t>ZUS</t>
  </si>
  <si>
    <t>Zakład Ubezpieczeń Społecznych</t>
  </si>
  <si>
    <t xml:space="preserve">UE </t>
  </si>
  <si>
    <t>Unia Europejska</t>
  </si>
  <si>
    <t>EFTA</t>
  </si>
  <si>
    <t>Europejskie Stowarzyszenie Wolnego Handlu</t>
  </si>
  <si>
    <t>zł</t>
  </si>
  <si>
    <t>złoty</t>
  </si>
  <si>
    <t>Fundusz Składkowy Ubezpieczenia Społecznego Rolników</t>
  </si>
  <si>
    <t>Zakład Emerytalno-Rentowy Ministerstwa Spraw Wewnętrznych i Administracji</t>
  </si>
  <si>
    <t>Skrót</t>
  </si>
  <si>
    <t>NFZ</t>
  </si>
  <si>
    <t>Narodowy Fundusz Zdrowia</t>
  </si>
  <si>
    <t>Świadczenia pracownicze wypłacane przy świadczeniach rolniczych, finansowane są z Funduszu Ubezpieczeń Społecznych, którym dysponuje Zakład Ubezpieczeń Społecznych.</t>
  </si>
  <si>
    <t>- dodatków kombatanckich,</t>
  </si>
  <si>
    <t>- dodatków pieniężnych dla inwalidów wojennych,</t>
  </si>
  <si>
    <t>- ryczałtów energetycznych,</t>
  </si>
  <si>
    <t>- świadczeń pieniężnych dla żołnierzy zastępczej służby wojskowej,</t>
  </si>
  <si>
    <t>- świadczeń pieniężnych dla osób deportowanych do pracy przymusowej,</t>
  </si>
  <si>
    <t xml:space="preserve">- dodatków kompensacyjnych, </t>
  </si>
  <si>
    <t>- dodatków dla weterana poszkodowanego,</t>
  </si>
  <si>
    <t>- rodzicielskich świadczeń uzupełniających,</t>
  </si>
  <si>
    <t>- rent socjalnych,</t>
  </si>
  <si>
    <t>W ubezpieczeniu społecznym rolników występują dwa rodzaje ubezpieczeń:</t>
  </si>
  <si>
    <t>W ramach każdego z tych ubezpieczeń występuje ubezpieczenie z mocy ustawy (obowiązkowe) i ubezpieczenie na wniosek (dobrowolne).</t>
  </si>
  <si>
    <t>- świadczeń uzupełniających dla osób niezdolnych do samodzielnej egzystencji,</t>
  </si>
  <si>
    <t>Ze względu na zaokrąglenia danych, w niektórych przypadkach sumy składników mogą się różnić od podanych wielkości "ogółem".</t>
  </si>
  <si>
    <t>Ponadto Kasa realizuje zadania wynikające z zawartych umów dwustronnych o zabezpieczeniu społecznym. Zadania te realizuje Centrala KRUS, jako instytucja łącznikowa oraz Oddział Regionalny KRUS w Krakowie - Wydział Świadczeń Zagranicznych w Nowym Sączu, pełniący funkcje instytucji właściwej w postępowaniu międzynarodowym.</t>
  </si>
  <si>
    <t>W związku z akcesją Polski do Unii Europejskiej, KRUS realizuje zadania wynikające z przepisów rozporządzeń unijnych w sprawie koordynacji systemów zabezpieczenia społecznego. Zadania te realizuje Centrala KRUS jako instytucja łącznikowa oraz wytypowane jednostki organizacyjne KRUS, pełniące funkcję instytucji właściwych w postępowaniu międzynarodowym, są to: Oddział Regionalny KRUS w Krakowie  – Wydział Świadczeń Zagranicznych w Nowym Sączu oraz Placówka Terenowa KRUS w Ostrowie Wielkopolskim.</t>
  </si>
  <si>
    <t>Wnioski o przyznanie emerytur i rent rolniczych rozpatrywane z zastosowaniem przepisów 
wspólnotowych UE</t>
  </si>
  <si>
    <t xml:space="preserve">Wnioski o przyznanie emerytur i rent rolniczych z zastosowaniem postanowień umów dwustronnych 
o zabezpieczeniu społecznym </t>
  </si>
  <si>
    <t>Kwota wypłat 
w zł</t>
  </si>
  <si>
    <t>IV. FUNDUSZ SKŁADKOWY</t>
  </si>
  <si>
    <t>V. UBEZPIECZENIE SPOŁECZNE ROLNIKÓW</t>
  </si>
  <si>
    <t>w Funduszu Składkowym 
i Emerytalno-Rentowym 
(łącznie ubezpieczenie wypadkowe, chorobowe i macierzyńskie oraz emerytalno-rentowe)</t>
  </si>
  <si>
    <t>w złotych</t>
  </si>
  <si>
    <t>VI. UBEZPIECZENIA ZDROWOTNE</t>
  </si>
  <si>
    <t>Świadczenia realizowane przez KRUS ogółem</t>
  </si>
  <si>
    <t>TABLICA 1. EMERYTURY I RENTY</t>
  </si>
  <si>
    <t>Emerytury i renty</t>
  </si>
  <si>
    <t>Zwiększenia do emerytur i rent finansowane z Funduszu Emerytalno-Rentowego, wypłacane przy świadczeniach pracowniczych</t>
  </si>
  <si>
    <t>Wydatki na świadczenia emerytalno-rentowe według rodzajów świadczeń</t>
  </si>
  <si>
    <t>Przeciętne miesięczne świadczenie emerytalno-rentowe według rodzajów świadczeń</t>
  </si>
  <si>
    <t>Zasiłki macierzyńskie według województw</t>
  </si>
  <si>
    <t>Zasiłki chorobowe i jednorazowe odszkodowania według województw</t>
  </si>
  <si>
    <t>Zasiłki pogrzebowe według województw</t>
  </si>
  <si>
    <t>Przypis i wpływy należności z tytułu składek na ubezpieczenie społeczne rolników według województw</t>
  </si>
  <si>
    <t>1 (36)</t>
  </si>
  <si>
    <t>2 (37)</t>
  </si>
  <si>
    <t xml:space="preserve">   - osiągnął wiek emerytalny - który wynosi 60 lat dla kobiety i 65 lat dla mężczyzny,</t>
  </si>
  <si>
    <t xml:space="preserve">   - podlegał ubezpieczeniu emerytalno-rentowemu przez okres co najmniej 25 lat.</t>
  </si>
  <si>
    <t xml:space="preserve">   - jest trwale lub okresowo całkowicie niezdolny do pracy w gospodarstwie rolnym,</t>
  </si>
  <si>
    <t>Za członków rodziny uprawnionych do renty rodzinnej uznaje się przede wszystkim dzieci do ukończenia 16 lat, a jeżeli przekroczyły ten wiek - do ukończenia nauki w szkole, nie dłużej jednak niż do osiągnięcia 25 lat życia oraz dzieci bez względu na wiek, jeżeli w okresie nauki stały się całkowicie niezdolne do pracy. Ponadto, jeżeli dziecko osiągnęło 25 lat życia, będąc na ostatnim roku studiów, prawo do renty rodzinnej przedłuża się do zakończenia tego roku studiów. Na równi z dziećmi traktowane są przyjęte na utrzymanie i wychowanie wnuki oraz rodzeństwo.</t>
  </si>
  <si>
    <t>Z prawa do renty rodzinnej mogą korzystać także małżonek zmarłego (wdowa, wdowiec) i rodzice, o ile spełnią warunki do tego świadczenia. Wszystkim uprawnionym członkom rodziny przysługuje jedna wspólna renta rodzinna, która może ulec podziałowi pomiędzy uprawnionych na równe części.</t>
  </si>
  <si>
    <t xml:space="preserve">Zasiłek macierzyński od 1 stycznia 2016 r. jest świadczeniem z ubezpieczenia emerytalno-rentowego. </t>
  </si>
  <si>
    <t>Za wypadek przy pracy rolniczej uważa się nagłe zdarzenie wywołane przyczyną zewnętrzną, które nastąpiło podczas wykonywania czynności związanych z prowadzeniem działalności rolniczej albo pozostających w związku z wykonywaniem tych czynności: na terenie gospodarstwa rolnego, które ubezpieczony prowadzi lub w którym stale pracuje, albo na terenie gospodarstwa domowego bezpośrednio związanego z tym gospodarstwem rolnym lub w drodze ubezpieczonego z mieszkania do gospodarstwa rolnego, albo w drodze powrotnej lub podczas wykonywania poza terenem gospodarstwa rolnego zwykłych czynności związanych z prowadzeniem działalności rolniczej lub w związku z wykonywaniem tych czynności lub w drodze do miejsca wykonywania czynności poza terenem gospodarstwa rolnego związanych z prowadzeniem działalności rolniczej, albo w drodze powrotnej.</t>
  </si>
  <si>
    <t>Z mocy ustawy (obowiązkowo) obydwoma rodzajami ubezpieczenia obejmowany jest:</t>
  </si>
  <si>
    <t>Zgodnie z brzmieniem art. 5a ustawy o ubezpieczeniu społecznym rolników, rolnik lub domownik, który rozpoczyna prowadzenie pozarolniczej działalności gospodarczej lub rozpoczyna współpracę przy prowadzeniu tej działalności, może nadal podlegać ubezpieczeniu społecznemu rolników, jeśli:</t>
  </si>
  <si>
    <t>1)  podlegał temu ubezpieczeniu w pełnym zakresie z mocy ustawy nieprzerwanie przez co najmniej 3 lata i nadal prowadzi działalność rolniczą, lub stale pracuje w gospodarstwie rolnym obejmującym obszar użytków rolnych powyżej 1 ha przeliczeniowego lub w dziale specjalnym w rozumieniu ustawy o ubezpieczeniu społecznym rolników;</t>
  </si>
  <si>
    <t>2) złoży w KRUS oświadczenie o kontynuowaniu tego ubezpieczenia w terminie 14 dni od rozpoczęcia wykonywania pozarolniczej działalności gospodarczej lub rozpoczęcia współpracy przy jej prowadzeniu. Niezachowanie terminu na złożenie oświadczenia jest równoznaczne z ustaniem ubezpieczenia od dnia rozpoczęcia wykonywania pozarolniczej działalności gospodarczej lub  współpracy przy jej prowadzeniu;</t>
  </si>
  <si>
    <t xml:space="preserve">3) nie jest pracownikiem i nie pozostaje w stosunku służbowym; </t>
  </si>
  <si>
    <t xml:space="preserve">4) nie ma ustalonego prawa do emerytury lub renty albo do świadczeń z ubezpieczeń społecznych. </t>
  </si>
  <si>
    <t>1) podlegali ubezpieczeniu społecznemu rolników w pełnym zakresie z mocy ustawy bezpośrednio przed dniem rozpoczęcia wykonywania wymienionych umów lub pełnienia funkcji w radzie nadzorczej,</t>
  </si>
  <si>
    <t>2) nie przekroczyli w rozliczeniu miesięcznym kwoty przychodu (limitu przychodu) osiąganego z tych tytułów, odpowiadającemu minimalnemu wynagrodzeniu za pracę, obowiązującego za dany okres.</t>
  </si>
  <si>
    <t>Z mocy ustawy (obowiązkowo) wyłącznie ubezpieczeniem emerytalno-rentowym obejmuje się:</t>
  </si>
  <si>
    <t>- osoby pobierające rentę strukturalną współfinansowaną ze środków pochodzących z Sekcji Gwarancji Europejskiego Funduszu Orientacji i Gwarancji Rolnej lub ze środków pochodzących z Europejskiego Funduszu Rolnego na rzecz Rozwoju Obszarów Wiejskich do czasu przyznania prawa do emerytury z rolniczego ubezpieczenia społecznego,</t>
  </si>
  <si>
    <t>- małżonka osoby, o której mowa wyżej, jeżeli renta strukturalna współfinansowana ze środków pochodzących z Sekcji Gwarancji Europejskiego Funduszu Orientacji i Gwarancji Rolnej lub ze środków pochodzących z Europejskiego Funduszu Rolnego na rzecz Rozwoju Obszarów Wiejskich wypłacana jest ze zwiększeniem na tego małżonka.</t>
  </si>
  <si>
    <t>Dobrowolnie na wniosek  obydwoma rodzajami ubezpieczenia obejmowane są osoby, które:</t>
  </si>
  <si>
    <t>- nie spełniają warunków do podlegania obowiązkowemu ubezpieczeniu, a dla których działalność rolnicza stanowi stałe źródło utrzymania, w tym w szczególności rolnicy prowadzący działalność rolniczą w gospodarstwie o powierzchni nieprzekraczającej 1 ha przeliczeniowego i pracujący w tym gospodarstwie ich małżonkowie i domownicy,</t>
  </si>
  <si>
    <t>- będąc rolnikiem przekazały grunty prowadzonego przez siebie gospodarstwa do zalesienia, jeżeli nie podlegają innemu ubezpieczeniu społecznemu i nie mają ustalonego prawa do  emerytury lub renty lub prawa do świadczeń z ubezpieczeń społecznych.</t>
  </si>
  <si>
    <t>Dobrowolnie ubezpieczeniem wyłącznie emerytalno-rentowym obejmowane są osoby, które:</t>
  </si>
  <si>
    <t>- pobierają rentę rolniczą z tytułu niezdolności do pracy jako rentę okresową,</t>
  </si>
  <si>
    <t>- pobierają rodzicielskie świadczenie uzupełniające, o którym mowa w ustawie z dnia 31 stycznia 2019 r. o rodzicielskim świadczeniu uzupełniającym – do uzyskania 25-letniego okresu ubezpieczenia emerytalno – rentowego.</t>
  </si>
  <si>
    <t>- podlegały ubezpieczeniu społecznemu rolników jako rolnik i zaprzestały prowadzenia działalności rolniczej, nie nabywając prawa do emerytury lub renty z ubezpieczenia, jeżeli podlegały ubezpieczeniu emerytalno–rentowemu przez okres co najmniej 12 lat i 6 miesięcy po dniu 1 stycznia 1991 r.,</t>
  </si>
  <si>
    <t>W okresie sprawowania osobistej opieki nad dzieckiem własnym, swojego małżonka, lub dzieckiem przysposobionym jest możliwość finansowania z budżetu państwa składek na ubezpieczenie emerytalno-rentowe przez okres do 3 lat, nie dłużej jednak niż do ukończenia przez dziecko 5 roku życia, a w przypadku sprawowania opieki nad dzieckiem niepełnosprawnym przez okres 6 lat, nie dłużej jednak niż do ukończenia przez dziecko 18 roku życia, pod warunkiem złożenia wniosku w tej sprawie i spełnianiu warunków określonych w ustawie o ubezpieczeniu społecznym rolników za:</t>
  </si>
  <si>
    <t>- rolnika i domownika podlegającego ubezpieczeniu emerytalno-rentowemu z mocy ustawy (czyli obowiązkowo) albo na wniosek (czyli dobrowolnie),</t>
  </si>
  <si>
    <t>- rolnika i domownika, który nie podlega ubezpieczeniu społecznemu rolników,</t>
  </si>
  <si>
    <t>- osobę będącą członkiem rodziny rolnika lub domownika, która nie spełnia warunków do podlegania ubezpieczeniu społecznemu rolników.</t>
  </si>
  <si>
    <t>• przypisu, wpływów należności z tytułu składek oraz wskaźnika ściągalności:</t>
  </si>
  <si>
    <t xml:space="preserve">- przypis należności z tytułu składek obejmuje składki, należne od składek odsetki za zwłokę i koszty upomnienia, </t>
  </si>
  <si>
    <t xml:space="preserve">- wpływy należności z tytułu składek obejmują opłacone składki, odsetki za zwłokę, koszty upomnienia, przeniesienia nadpłat przedawnionych na różne dochody, uznanie wypłat, zwrot świadczeń nienależnie pobranych, którymi pokryto należności. </t>
  </si>
  <si>
    <t>Przypis i wpływy należności z tytułu składek na ubezpieczenie społeczne ogółem jest to odpowiednio suma przypisanych i opłaconych należności na ubezpieczenie wypadkowe, chorobowe i macierzyńskie (Fundusz Składkowy) oraz na ubezpieczenie emerytalno-rentowe (Fundusz Emerytalno-Rentowy),</t>
  </si>
  <si>
    <t>Wskaźnik ściągalności jest to stosunek procentowy wpływów należności ogółem do przypisu należności ogółem.</t>
  </si>
  <si>
    <t>Ubezpieczeniu zdrowotnemu podlegają:</t>
  </si>
  <si>
    <t>• pomocnicy rolnika w rozumieniu przepisów ustawy o ubezpieczeniu społecznym rolników,</t>
  </si>
  <si>
    <t>• rolnicy i ich domownicy, którzy nie podlegają ubezpieczeniu społecznemu rolników z mocy ustawy o ubezpieczeniu społecznym rolników, niepodlegający ubezpieczeniu zdrowotnemu z innego tytułu;</t>
  </si>
  <si>
    <t>Składki na ubezpieczenie zdrowotne za rolników objętych tym ubezpieczeniem, którzy prowadzą działalność rolniczą na gruntach rolnych poniżej 6 ha przeliczeniowych oraz za ich domowników, finansowane są przez budżet państwa. Natomiast rolnicy prowadzący gospodarstwa rolne o powierzchni 6 i więcej hektarów przeliczeniowych użytków rolnych składkę na ubezpieczenie zdrowotne za siebie, małżonków i domowników podlegających temu ubezpieczeniu, opłacają indywidualnie w wysokości 1 zł miesięcznie od każdego pełnego hektara przeliczeniowego użytków rolnych. Również indywidualnie opłacana jest składka przez rolników, prowadzących działalność rolniczą w ramach działów specjalnych w rozumieniu przepisów ustawy o ubezpieczeniu społecznym rolników (niezależnie czy działalność ta prowadzona jest wyłącznie w samoistnym dziale specjalnym, czy też dodatkowo na użytkach rolnych).</t>
  </si>
  <si>
    <t>Rolnik prowadzący dział specjalny produkcji rolnej opłaca składki zdrowotne na swoje ubezpieczenie od deklarowanej podstawy wymiaru składki odpowiadającej:</t>
  </si>
  <si>
    <t xml:space="preserve">- dochodowi ustalonemu dla opodatkowania podatkiem dochodowym od osób fizycznych, w kwocie nie niższej jednak niż kwota odpowiadająca wysokości minimalnego wynagrodzenia bądź, </t>
  </si>
  <si>
    <t>- minimalnemu wynagrodzeniu w przypadku prowadzenia działalności niepodlegającej opodatkowaniu podatkiem dochodowym od osób fizycznych.</t>
  </si>
  <si>
    <t>Składka na ubezpieczenie zdrowotne za domowników opłacana jest w zależności od zakresu prowadzonej przez rolnika działalności rolniczej:</t>
  </si>
  <si>
    <t>• w przypadku prowadzenia działów specjalnych łącznie z gospodarstwem rolnym o powierzchni użytków rolnych 6 i więcej hektarów przeliczeniowych rolnik opłaca składkę na ubezpieczenie zdrowotne od użytków rolnych (1 zł za 1 hektar przeliczeniowy),</t>
  </si>
  <si>
    <t>• w przypadku prowadzenia wyłącznie działów specjalnych rolnik opłaca składkę na ubezpieczenie zdrowotne w wysokości 9 % podstawy wymiaru, który stanowi kwota 33,4% przeciętnego miesięcznego wynagrodzenia w sektorze przedsiębiorstw w czwartym kwartale roku poprzedniego włącznie z wypłatami z zysku,</t>
  </si>
  <si>
    <t>• w przypadku prowadzenia działów specjalnych łącznie z gospodarstwem rolnym o powierzchni użytków rolnych poniżej 6 ha przeliczeniowych składka na ubezpieczenie zdrowotne opłacana jest z budżetu państwa.</t>
  </si>
  <si>
    <t>Składka na ubezpieczenie zdrowotne za pomocników rolnika wynosi 9 % podstawy wymiaru, który stanowi 33,4 % przeciętnego miesięcznego wynagrodzenia w sektorze przedsiębiorstw w czwartym kwartale roku poprzedniego, włącznie z wypłatami z zysku.</t>
  </si>
  <si>
    <t>Składka na ubezpieczenie zdrowotne jest miesięczna i niepodzielna. Opłacana jest tylko z jednego tytułu, np.:</t>
  </si>
  <si>
    <t>• rolnicy i domownicy prowadzący pozarolniczą działalność gospodarczą i jednocześnie podlegający ubezpieczeniu społecznemu rolników, ubezpieczeniu zdrowotnemu podlegają wyłącznie z tytułu wykonywanej działalności rolniczej i z tego tytułu opłacana jest składka na to ubezpieczenie;</t>
  </si>
  <si>
    <t>• rolnicy, prowadzący działalność rolniczą w ramach działów specjalnych produkcji rolnej i  prowadzący jednocześnie działalność rolniczą na gruntach, opłacają na swoje ubezpieczenie wyłącznie składki zdrowotne z tytułu prowadzenia działów specjalnych, natomiast za domowników w gospodarstwach rolnych o powierzchni 6 i więcej hektarów przeliczeniowych wyłącznie z gruntów.</t>
  </si>
  <si>
    <t>Składka zdrowotna za emerytów i rencistów wynosi 9% podstawy wymiaru, z czego ubezpieczony finansuje składkę w wysokości 1,25% podstawy z kwoty netto emerytury lub renty (z wyłączeniem dodatków, świadczeń pieniężnych i ryczałtu energetycznego oraz do deputatu węglowego). Natomiast składka pomniejszająca zaliczkę na podatek dochodowy stanowi 7,75% podstawy.</t>
  </si>
  <si>
    <t xml:space="preserve">W przypadku rolników lub domowników, którzy, podlegając ubezpieczeniu społecznemu rolników w pełnym zakresie z mocy ustawy, zostali objęci innym ubezpieczeniem społecznym z tytułu wykonywania umowy zlecenia lub powołania do rady nadzorczej, składka zdrowotna jest opłacana z każdego należnego tytułu, z wyjątkiem składek finansowanych z budżetu państwa. Wówczas składka ta nie jest opłacana przez KRUS.                                                                                                                                                                                                                                                                                                                        </t>
  </si>
  <si>
    <r>
      <t xml:space="preserve">• </t>
    </r>
    <r>
      <rPr>
        <b/>
        <sz val="8"/>
        <color theme="1"/>
        <rFont val="Arial"/>
        <family val="2"/>
        <charset val="238"/>
      </rPr>
      <t>emerytura rolnicza</t>
    </r>
    <r>
      <rPr>
        <sz val="8"/>
        <color theme="1"/>
        <rFont val="Arial"/>
        <family val="2"/>
        <charset val="238"/>
      </rPr>
      <t xml:space="preserve"> przysługuje ubezpieczonemu (rolnikowi, domownikowi), który spełnia łącznie następujące warunki:</t>
    </r>
  </si>
  <si>
    <r>
      <rPr>
        <b/>
        <sz val="8"/>
        <color theme="1"/>
        <rFont val="Arial"/>
        <family val="2"/>
        <charset val="238"/>
      </rPr>
      <t>• renta rolnicza z tytułu niezdolności do pracy</t>
    </r>
    <r>
      <rPr>
        <sz val="8"/>
        <color theme="1"/>
        <rFont val="Arial"/>
        <family val="2"/>
        <charset val="238"/>
      </rPr>
      <t xml:space="preserve"> przysługuje ubezpieczonemu (rolnikowi, domownikowi), który spełnia łącznie następujące warunki:</t>
    </r>
  </si>
  <si>
    <r>
      <t>• dodatek pielęgnacyjny</t>
    </r>
    <r>
      <rPr>
        <sz val="8"/>
        <color theme="1"/>
        <rFont val="Arial"/>
        <family val="2"/>
        <charset val="238"/>
      </rPr>
      <t xml:space="preserve"> przysługuje osobie uprawnionej do emerytury lub renty, jeżeli osoba ta została uznana za całkowicie niezdolną do pracy oraz do samodzielnej egzystencji albo ukończyła 75 lat.</t>
    </r>
  </si>
  <si>
    <r>
      <t>• dodatek dla sieroty zupełnej</t>
    </r>
    <r>
      <rPr>
        <sz val="8"/>
        <color theme="1"/>
        <rFont val="Arial"/>
        <family val="2"/>
        <charset val="238"/>
      </rPr>
      <t xml:space="preserve"> przysługuje osobie uprawnionej do renty rodzinnej, której oboje rodzice nie żyją.</t>
    </r>
  </si>
  <si>
    <r>
      <t xml:space="preserve">• pozostałe dodatki do emerytur i rent, </t>
    </r>
    <r>
      <rPr>
        <sz val="8"/>
        <color theme="1"/>
        <rFont val="Arial"/>
        <family val="2"/>
        <charset val="238"/>
      </rPr>
      <t>świadczenia pieniężne, ryczałt energetyczny przyznaje się z tytułu działalności kombatanckiej oraz osobom poszkodowanym w trakcie działań wojennych i represji okresu powojennego.</t>
    </r>
  </si>
  <si>
    <r>
      <rPr>
        <b/>
        <sz val="8"/>
        <color theme="1"/>
        <rFont val="Arial"/>
        <family val="2"/>
        <charset val="238"/>
      </rPr>
      <t>• jednorazowe odszkodowanie</t>
    </r>
    <r>
      <rPr>
        <sz val="8"/>
        <color theme="1"/>
        <rFont val="Arial"/>
        <family val="2"/>
        <charset val="238"/>
      </rPr>
      <t xml:space="preserve"> przysługujące ubezpieczonemu (rolnikowi, domownikowi, pomocnikowi rolnika), który doznał stałego lub długotrwałego uszczerbku na zdrowiu wskutek wypadku przy pracy rolniczej lub rolniczej choroby zawodowej oraz członkom rodziny ubezpieczonego, który zmarł wskutek wypadku przy pracy rolniczej lub rolniczej choroby zawodowej.</t>
    </r>
  </si>
  <si>
    <r>
      <rPr>
        <b/>
        <sz val="8"/>
        <color theme="1"/>
        <rFont val="Arial"/>
        <family val="2"/>
        <charset val="238"/>
      </rPr>
      <t>• rolnik</t>
    </r>
    <r>
      <rPr>
        <sz val="8"/>
        <color theme="1"/>
        <rFont val="Arial"/>
        <family val="2"/>
        <charset val="238"/>
      </rPr>
      <t>, tj.: pełnoletnia osoba fizyczna zamieszkująca i prowadząca na terytorium Rzeczypospolitej Polskiej osobiście i na własny rachunek działalność rolniczą w  pozostającym w jej posiadaniu gospodarstwie rolnym, o powierzchni powyżej 1 ha przeliczeniowego użytków rolnych (w tym również w ramach grupy producentów rolnych) lub dział specjalny produkcji rolnej, którego rozmiar i rodzaj określa załącznik do ustawy o ubezpieczeniu społecznym rolników, a także osoba, która przeznaczyła grunty prowadzonego przez siebie gospodarstwa do zalesienia,</t>
    </r>
  </si>
  <si>
    <r>
      <rPr>
        <b/>
        <sz val="8"/>
        <color theme="1"/>
        <rFont val="Arial"/>
        <family val="2"/>
        <charset val="238"/>
      </rPr>
      <t>• małżonek rolnika</t>
    </r>
    <r>
      <rPr>
        <sz val="8"/>
        <color theme="1"/>
        <rFont val="Arial"/>
        <family val="2"/>
        <charset val="238"/>
      </rPr>
      <t>, jeśli pracuje w gospodarstwie rolnym lub w gospodarstwie domowym bezpośrednio związanym z tym gospodarstwem rolnym,</t>
    </r>
  </si>
  <si>
    <t>W przypadku pomocnika rolnika za wypadek przy pracy rolniczej uznaje się nagłe zdarzenie wywołane przyczyną zewnętrzną, która nastąpiła podczas wykonywania przez pomocnika rolnika czynności określonych w umowie o pomocy przy zbiorach.</t>
  </si>
  <si>
    <r>
      <rPr>
        <b/>
        <sz val="8"/>
        <color theme="1"/>
        <rFont val="Arial"/>
        <family val="2"/>
        <charset val="238"/>
      </rPr>
      <t xml:space="preserve">Dział Fundusz Emerytalno-Rentowy
</t>
    </r>
    <r>
      <rPr>
        <sz val="8"/>
        <color theme="1"/>
        <rFont val="Arial"/>
        <family val="2"/>
        <charset val="238"/>
      </rPr>
      <t>zawiera informacje dotyczące świadczeń pieniężnych z ubezpieczenia emerytalno-rentowego, finansowanych z funduszu emerytalno-rentowego, tj.:</t>
    </r>
  </si>
  <si>
    <r>
      <rPr>
        <b/>
        <sz val="8"/>
        <color theme="1"/>
        <rFont val="Arial"/>
        <family val="2"/>
        <charset val="238"/>
      </rPr>
      <t xml:space="preserve">Dział Świadczenia finansowane z budżetu państwa
</t>
    </r>
    <r>
      <rPr>
        <sz val="8"/>
        <color theme="1"/>
        <rFont val="Arial"/>
        <family val="2"/>
        <charset val="238"/>
      </rPr>
      <t xml:space="preserve">zawiera informacje dotyczące świadczeń finansowanych z budżetu państwa zleconych do wypłaty KRUS, tj.:   </t>
    </r>
  </si>
  <si>
    <t>- świadczeń wyrównawczych dla działaczy opozycji antykomunistycznej oraz osób represjonowanych z powodów politycznych.</t>
  </si>
  <si>
    <t>- świadczeń pieniężnych dla cywilnych niewidomych ofiar działań wojennych,</t>
  </si>
  <si>
    <r>
      <rPr>
        <b/>
        <sz val="8"/>
        <color theme="1"/>
        <rFont val="Arial"/>
        <family val="2"/>
        <charset val="238"/>
      </rPr>
      <t xml:space="preserve">Dział Fundusz Składkowy Ubezpieczenia Społecznego Rolników 
</t>
    </r>
    <r>
      <rPr>
        <sz val="8"/>
        <color theme="1"/>
        <rFont val="Arial"/>
        <family val="2"/>
        <charset val="238"/>
      </rPr>
      <t>zawiera informacje dotyczące świadczeń pieniężnych z ubezpieczenia wypadkowego, chorobowego i macierzyńskiego tj.:</t>
    </r>
  </si>
  <si>
    <r>
      <rPr>
        <b/>
        <sz val="8"/>
        <color theme="1"/>
        <rFont val="Arial"/>
        <family val="2"/>
        <charset val="238"/>
      </rPr>
      <t>• zasiłek chorobowy</t>
    </r>
    <r>
      <rPr>
        <sz val="8"/>
        <color theme="1"/>
        <rFont val="Arial"/>
        <family val="2"/>
        <charset val="238"/>
      </rPr>
      <t xml:space="preserve"> przysługujący ubezpieczonemu (rolnikowi, domownikowi), który wskutek choroby jest niezdolny do pracy nieprzerwanie co najmniej przez 30 dni, nie dłużej jednak niż przez 180 dni. Jeżeli po wyczerpaniu 180-dniowego okresu zasiłkowego ubezpieczony jest nadal niezdolny do pracy, a w wyniku dalszego leczenia i rehabilitacji rokuje odzyskanie zdolności do pracy, okres zasiłkowy przedłuża się na czas niezbędny do jej przywrócenia, nie dłużej niż o dalsze 360 dni.</t>
    </r>
  </si>
  <si>
    <r>
      <rPr>
        <b/>
        <sz val="8"/>
        <color theme="1"/>
        <rFont val="Arial"/>
        <family val="2"/>
        <charset val="238"/>
      </rPr>
      <t xml:space="preserve">Dział Ubezpieczenie Społeczne Rolników
</t>
    </r>
    <r>
      <rPr>
        <sz val="8"/>
        <color theme="1"/>
        <rFont val="Arial"/>
        <family val="2"/>
        <charset val="238"/>
      </rPr>
      <t xml:space="preserve">zawiera informacje dotyczące:
 </t>
    </r>
  </si>
  <si>
    <r>
      <rPr>
        <b/>
        <sz val="8"/>
        <color theme="1"/>
        <rFont val="Arial"/>
        <family val="2"/>
        <charset val="238"/>
      </rPr>
      <t>• liczby ubezpieczonych,</t>
    </r>
    <r>
      <rPr>
        <sz val="8"/>
        <color theme="1"/>
        <rFont val="Arial"/>
        <family val="2"/>
        <charset val="238"/>
      </rPr>
      <t xml:space="preserve"> tj. rolników / współmałżonków i pracujących z nimi domowników, pomocników rolnika, osób ubezpieczonych na wniosek z tytułu przyznania świadczenia pielęgnacyjnego lub specjalnego zasiłku opiekuńczego albo zasiłku dla opiekuna, a także osób będących członkami rodziny (rolnika lub domownika) sprawujących opiekę nad dzieckiem, objętych ubezpieczeniem społecznym rolników, zgodnie z zasadami określonymi w ustawie z dnia 20 grudnia 1990 r. o ubezpieczeniu społecznym rolników.</t>
    </r>
  </si>
  <si>
    <r>
      <rPr>
        <b/>
        <sz val="8"/>
        <color theme="1"/>
        <rFont val="Arial"/>
        <family val="2"/>
        <charset val="238"/>
      </rPr>
      <t>Dobrowolnie na wniosek ubezpieczeniem wypadkowym, chorobowym i macierzyńskim</t>
    </r>
    <r>
      <rPr>
        <sz val="8"/>
        <color theme="1"/>
        <rFont val="Arial"/>
        <family val="2"/>
        <charset val="238"/>
      </rPr>
      <t xml:space="preserve"> wyłącznie w zakresie ograniczonym do jednorazowego odszkodowania z tytułu stałego lub długotrwałego uszczerbku na zdrowiu albo śmierci wskutek wypadku przy pracy rolniczej lub rolniczej choroby zawodowej obejmowane są osoby prowadzące działalność rolniczą, a podlegające innemu ubezpieczeniu społecznemu lub mające ustalone prawo do emerytury lub renty (z wyłączeniem emerytów i rencistów, którzy mają orzeczoną niezdolność do samodzielnej egzystencji).</t>
    </r>
  </si>
  <si>
    <t xml:space="preserve">- prowadziły gospodarstwo rolne lub w nim pracowały i z tego tytułu podlegały ubezpieczeniu społecznemu rolników, a następnie zaprzestały wykonywania działalności rolniczej lub pracy w gospodarstwie rolnym w związku z nabyciem prawa do świadczenia pielęgnacyjnego lub specjalnego zasiłku opiekuńczego albo zasiłku dla opiekuna do uzyskania 25-letniego okresu ubezpieczenia emerytalno-rentowego. </t>
  </si>
  <si>
    <t>Osoby te mogą zdecydować czy chcą podlegać ubezpieczeniom w KRUS czy w ZUS. W przypadku dokonania wyboru dotyczącego podlegania ubezpieczeniu emerytalno-rentowemu w KRUS osoby te powinny, w ciągu 30 dni od wydania decyzji przyznającej odpowiedni zasiłek lub świadczenie, złożyć w dotychczasowej jednostce organizacyjnej KRUS wniosek o objęcie tym ubezpieczeniem,</t>
  </si>
  <si>
    <t>Kwartalna Informacja Statystyczna zawiera podstawowe dane, zagregowane tematycznie, dotyczące realizacji zadań wynikających                z ustawy z dnia 20 grudnia 1990 r. o ubezpieczeniu społecznym rolników oraz zadań zleconych do wypłaty Kasie Rolniczego Ubezpieczenia Społecznego.</t>
  </si>
  <si>
    <r>
      <rPr>
        <b/>
        <sz val="8"/>
        <color theme="1"/>
        <rFont val="Arial"/>
        <family val="2"/>
        <charset val="238"/>
      </rPr>
      <t>• zasiłek pogrzebowy</t>
    </r>
    <r>
      <rPr>
        <sz val="8"/>
        <color theme="1"/>
        <rFont val="Arial"/>
        <family val="2"/>
        <charset val="238"/>
      </rPr>
      <t xml:space="preserve"> przysługuje osobie, która poniosła koszty pogrzebu po śmierci ubezpieczonego (nie wyłączając osoby podlegającej tylko ubezpieczeniu wypadkowemu, chorobowemu i macierzyńskiemu), uprawnionego do emerytury lub renty                         z ubezpieczenia, członka rodziny ubezpieczonego, emeryta lub rencisty, a także osoby, która w dniu śmierci nie miała ustalonego prawa do emerytury lub renty z ubezpieczenia, lecz spełniała warunki do jej przyznania i pobierania.</t>
    </r>
  </si>
  <si>
    <t>- zasiłków pogrzebowych wypłaconych po osobach pobierających wyżej wymienione świadczenia i po członkach ich rodzin,</t>
  </si>
  <si>
    <t xml:space="preserve"> ŚWIADCZENIA PIENIĘŻNE DLA INWALIDÓW WOJENNYCH, WOJSKOWYCH I OSÓB REPRESJONOWANYCH</t>
  </si>
  <si>
    <t>- świadczeń pieniężnych dla inwalidów wojennych, wojskowych i osób represjonowanych,</t>
  </si>
  <si>
    <t>Jednorazowe odszkodowanie dla ubezpieczonego z tytułu wypadku przy pracy rolniczej lub rolniczej choroby zawodowej ustala się               w wysokości proporcjonalnej do określonego procentowo stałego lub długotrwałego uszczerbku na zdrowiu.</t>
  </si>
  <si>
    <r>
      <rPr>
        <b/>
        <sz val="8"/>
        <color theme="1"/>
        <rFont val="Arial"/>
        <family val="2"/>
        <charset val="238"/>
      </rPr>
      <t xml:space="preserve">Dział Ubezpieczenie Zdrowotne
</t>
    </r>
    <r>
      <rPr>
        <sz val="8"/>
        <color theme="1"/>
        <rFont val="Arial"/>
        <family val="2"/>
        <charset val="238"/>
      </rPr>
      <t>zawiera dane statystyczne dotyczące realizowanych przez KRUS zadań na podstawie ustawy z dnia 27 sierpnia 2004 r.                              o świadczeniach opieki zdrowotnej finansowanych ze środków publicznych.</t>
    </r>
  </si>
  <si>
    <t>• osoby spełniające warunki do objęcia ubezpieczeniem społecznym rolników, które są rolnikami, małżonkami lub domownikami                    w rozumieniu przepisów ustawy o ubezpieczeniu społecznym rolników,</t>
  </si>
  <si>
    <t>2021 rok</t>
  </si>
  <si>
    <r>
      <t xml:space="preserve">Przeciętna miesięczna liczba świadczeniobiorców </t>
    </r>
    <r>
      <rPr>
        <vertAlign val="superscript"/>
        <sz val="8"/>
        <rFont val="Arial"/>
        <family val="2"/>
        <charset val="238"/>
      </rPr>
      <t xml:space="preserve"> </t>
    </r>
  </si>
  <si>
    <r>
      <t xml:space="preserve">Przeciętne świadczenie w zł </t>
    </r>
    <r>
      <rPr>
        <vertAlign val="superscript"/>
        <sz val="8"/>
        <rFont val="Arial"/>
        <family val="2"/>
        <charset val="238"/>
      </rPr>
      <t xml:space="preserve"> </t>
    </r>
  </si>
  <si>
    <t>Kwoty wypłat emerytur i rent wykazywane są łącznie z:</t>
  </si>
  <si>
    <t>- wypłatami dokonywanymi w związku z zatrudnieniem poza rolnictwem, czynną służbą wojskową i działalnością kombatancką na podstawie art. 25 ust. 2a ustawy o ubezpieczeniu społecznym rolników,</t>
  </si>
  <si>
    <t>Ponadto:</t>
  </si>
  <si>
    <t>- renty prezentowane są łącznie z rentami socjalnymi.</t>
  </si>
  <si>
    <t>RENTY RODZINNE</t>
  </si>
  <si>
    <r>
      <t>Przeciętna miesięczna liczba osób</t>
    </r>
    <r>
      <rPr>
        <vertAlign val="superscript"/>
        <sz val="8"/>
        <rFont val="Arial"/>
        <family val="2"/>
        <charset val="238"/>
      </rPr>
      <t xml:space="preserve"> </t>
    </r>
  </si>
  <si>
    <t xml:space="preserve">TABLICA 3. WNIOSKI O PRZYZNANIE EMERYTUR I RENT WEDŁUG RODZAJÓW ŚWIADCZEŃ </t>
  </si>
  <si>
    <r>
      <t xml:space="preserve">Płatne pro rata temporis </t>
    </r>
    <r>
      <rPr>
        <vertAlign val="superscript"/>
        <sz val="8"/>
        <color theme="1"/>
        <rFont val="Arial"/>
        <family val="2"/>
        <charset val="238"/>
      </rPr>
      <t>1)</t>
    </r>
    <r>
      <rPr>
        <sz val="8"/>
        <color theme="1"/>
        <rFont val="Arial"/>
        <family val="2"/>
        <charset val="238"/>
      </rPr>
      <t xml:space="preserve">
</t>
    </r>
  </si>
  <si>
    <t>Kwota nie obejmuje należnych świadczeń z innych systemów ubezpieczeniowych, wypłacanych w tzw. zbiegu z emeryturą lub rentą rolną.</t>
  </si>
  <si>
    <r>
      <t>EMERYTURY RAZEM</t>
    </r>
    <r>
      <rPr>
        <b/>
        <vertAlign val="superscript"/>
        <sz val="8"/>
        <rFont val="Arial"/>
        <family val="2"/>
        <charset val="238"/>
      </rPr>
      <t xml:space="preserve"> </t>
    </r>
  </si>
  <si>
    <r>
      <t>OGÓŁEM</t>
    </r>
    <r>
      <rPr>
        <b/>
        <vertAlign val="superscript"/>
        <sz val="8"/>
        <rFont val="Arial"/>
        <family val="2"/>
        <charset val="238"/>
      </rPr>
      <t xml:space="preserve"> </t>
    </r>
  </si>
  <si>
    <t>emerytury</t>
  </si>
  <si>
    <t xml:space="preserve">Kwota wypłat świadczeń emerytalno-rentowych prezentowana jest łącznie z:
</t>
  </si>
  <si>
    <t>- zaliczką na podatek dochodowy oraz składką na ubezpieczenie zdrowotne ,</t>
  </si>
  <si>
    <t>- jednorazowymi świadczeniami pieniężnymi.</t>
  </si>
  <si>
    <t>- dodatkami pielęgnacyjnymi, dla sierot zupełnych, za tajne nauczanie, z tytułu pracy przymusowej po 1 września 1939 r., a także obejmuje wypłaty wyrównawcze za okresy wsteczne,</t>
  </si>
  <si>
    <t xml:space="preserve">Dane do wykresu nr 4 </t>
  </si>
  <si>
    <r>
      <t>rodzinne</t>
    </r>
    <r>
      <rPr>
        <vertAlign val="superscript"/>
        <sz val="8"/>
        <rFont val="Arial"/>
        <family val="2"/>
        <charset val="238"/>
      </rPr>
      <t xml:space="preserve"> </t>
    </r>
  </si>
  <si>
    <t>Przeciętne świadczenie</t>
  </si>
  <si>
    <t>w tym: renty z tytułu niezdolności do pracy wypadkowe</t>
  </si>
  <si>
    <t xml:space="preserve">Dane do wykresu nr 3 </t>
  </si>
  <si>
    <t>Liczba płatników ogółem</t>
  </si>
  <si>
    <t>konta założone w związku 
z art. 16c</t>
  </si>
  <si>
    <r>
      <t xml:space="preserve">Ogółem </t>
    </r>
    <r>
      <rPr>
        <vertAlign val="superscript"/>
        <sz val="8"/>
        <color theme="1"/>
        <rFont val="Arial"/>
        <family val="2"/>
        <charset val="238"/>
      </rPr>
      <t>1) 2)</t>
    </r>
  </si>
  <si>
    <r>
      <t xml:space="preserve">Fundusz Składkowy (ubezpieczenie wypadkowe, chorobowe 
i macierzyńskie z mocy ustawy w zakresie ograniczonym) </t>
    </r>
    <r>
      <rPr>
        <vertAlign val="superscript"/>
        <sz val="8"/>
        <color theme="1"/>
        <rFont val="Arial"/>
        <family val="2"/>
        <charset val="238"/>
      </rPr>
      <t>1)</t>
    </r>
  </si>
  <si>
    <r>
      <t>Fundusz Emerytalno-Rentowy 
(ubezpieczenie emerytalno-rentowe 
z mocy ustawy)</t>
    </r>
    <r>
      <rPr>
        <vertAlign val="superscript"/>
        <sz val="8"/>
        <color theme="1"/>
        <rFont val="Arial"/>
        <family val="2"/>
        <charset val="238"/>
      </rPr>
      <t>2)</t>
    </r>
  </si>
  <si>
    <r>
      <t xml:space="preserve">Ogółem </t>
    </r>
    <r>
      <rPr>
        <vertAlign val="superscript"/>
        <sz val="8"/>
        <color theme="1"/>
        <rFont val="Arial"/>
        <family val="2"/>
        <charset val="238"/>
      </rPr>
      <t>1) 2) 3)</t>
    </r>
  </si>
  <si>
    <r>
      <t xml:space="preserve">Fundusz Składkowy (ubezpieczenie wypadkowe, chorobowe
i macierzyńskie
z mocy ustawy
 w zakresie ograniczonym) </t>
    </r>
    <r>
      <rPr>
        <vertAlign val="superscript"/>
        <sz val="8"/>
        <color theme="1"/>
        <rFont val="Arial"/>
        <family val="2"/>
        <charset val="238"/>
      </rPr>
      <t>1)</t>
    </r>
  </si>
  <si>
    <r>
      <t xml:space="preserve">Fundusz Emerytalno-Rentowy 
(ubezpieczenie emerytalno-rentowe
z mocy ustawy) </t>
    </r>
    <r>
      <rPr>
        <vertAlign val="superscript"/>
        <sz val="8"/>
        <color theme="1"/>
        <rFont val="Arial"/>
        <family val="2"/>
        <charset val="238"/>
      </rPr>
      <t>2)</t>
    </r>
  </si>
  <si>
    <r>
      <t xml:space="preserve">Liczba członków rodzin sprawujących opiekę nad dzieckiem </t>
    </r>
    <r>
      <rPr>
        <vertAlign val="superscript"/>
        <sz val="8"/>
        <color theme="1"/>
        <rFont val="Arial"/>
        <family val="2"/>
        <charset val="238"/>
      </rPr>
      <t>3)</t>
    </r>
  </si>
  <si>
    <r>
      <t xml:space="preserve">Składki finansowane 
z budżetu państwa na ubezpieczenie emerytalno-rentowe za osoby sprawujące opiekę nad dzieckiem </t>
    </r>
    <r>
      <rPr>
        <vertAlign val="superscript"/>
        <sz val="8"/>
        <rFont val="Arial"/>
        <family val="2"/>
        <charset val="238"/>
      </rPr>
      <t>1)</t>
    </r>
  </si>
  <si>
    <r>
      <t xml:space="preserve">członkowie rodzin 
rolników 
i 
domowników </t>
    </r>
    <r>
      <rPr>
        <vertAlign val="superscript"/>
        <sz val="8"/>
        <color theme="1"/>
        <rFont val="Arial"/>
        <family val="2"/>
        <charset val="238"/>
      </rPr>
      <t>4)</t>
    </r>
  </si>
  <si>
    <r>
      <t xml:space="preserve">członkowie rodzin emerytów 
i rencistów </t>
    </r>
    <r>
      <rPr>
        <vertAlign val="superscript"/>
        <sz val="8"/>
        <color theme="1"/>
        <rFont val="Arial"/>
        <family val="2"/>
        <charset val="238"/>
      </rPr>
      <t>4)</t>
    </r>
  </si>
  <si>
    <r>
      <t xml:space="preserve">rolnicy prowadzący gospodarstwo rolne i dział specjalny produkcji rolnej </t>
    </r>
    <r>
      <rPr>
        <vertAlign val="superscript"/>
        <sz val="8"/>
        <color theme="1"/>
        <rFont val="Arial"/>
        <family val="2"/>
        <charset val="238"/>
      </rPr>
      <t>2)</t>
    </r>
  </si>
  <si>
    <r>
      <t xml:space="preserve">rolnicy prowadzący wyłącznie działy specjalne produkcji rolnej </t>
    </r>
    <r>
      <rPr>
        <vertAlign val="superscript"/>
        <sz val="8"/>
        <color theme="1"/>
        <rFont val="Arial"/>
        <family val="2"/>
        <charset val="238"/>
      </rPr>
      <t>2)</t>
    </r>
  </si>
  <si>
    <r>
      <t xml:space="preserve">domownicy rolników pracujący wyłącznie w działach specjalnych produkcji rolnej </t>
    </r>
    <r>
      <rPr>
        <vertAlign val="superscript"/>
        <sz val="8"/>
        <color theme="1"/>
        <rFont val="Arial"/>
        <family val="2"/>
        <charset val="238"/>
      </rPr>
      <t>2)</t>
    </r>
  </si>
  <si>
    <r>
      <t xml:space="preserve">pomocnicy rolników </t>
    </r>
    <r>
      <rPr>
        <vertAlign val="superscript"/>
        <sz val="8"/>
        <color theme="1"/>
        <rFont val="Arial"/>
        <family val="2"/>
        <charset val="238"/>
      </rPr>
      <t>3)</t>
    </r>
  </si>
  <si>
    <r>
      <rPr>
        <vertAlign val="superscript"/>
        <sz val="8"/>
        <color theme="1"/>
        <rFont val="Arial"/>
        <family val="2"/>
        <charset val="238"/>
      </rPr>
      <t>2)</t>
    </r>
    <r>
      <rPr>
        <sz val="8"/>
        <color theme="1"/>
        <rFont val="Arial"/>
        <family val="2"/>
        <charset val="238"/>
      </rPr>
      <t xml:space="preserve"> Dział specjalny produkcji rolnej w rozumieniu ustawy o ubezpieczeniu społecznym rolników, o którym mowa w załączniku do ustawy o ubezpieczeniu społecznym rolników.</t>
    </r>
  </si>
  <si>
    <t>składka za pomocników rolnika</t>
  </si>
  <si>
    <t>składka za rolników i domowników</t>
  </si>
  <si>
    <t xml:space="preserve">składka od emerytów i rencistów </t>
  </si>
  <si>
    <r>
      <t>domownicy rolników pracujący w gospodarstwach rolnych poniżej 
6 ha przelicz.</t>
    </r>
    <r>
      <rPr>
        <vertAlign val="superscript"/>
        <sz val="8"/>
        <color theme="1"/>
        <rFont val="Arial"/>
        <family val="2"/>
        <charset val="238"/>
      </rPr>
      <t>1)</t>
    </r>
  </si>
  <si>
    <t>I. EMERYTURY I RENTY REALIZOWANE PRZEZ KRUS</t>
  </si>
  <si>
    <t>II. FUNDUSZ EMERYTALNO-RENTOWY</t>
  </si>
  <si>
    <t>1. EMERYTURY I RENTY</t>
  </si>
  <si>
    <t>III. ŚWIADCZENIA FINANSOWANE Z BUDŻETU PAŃSTWA</t>
  </si>
  <si>
    <t>IV. FUNDUSZ SKŁADKOWY UBEZPIECZENIA SPOŁECZNEGO ROLNIKÓW</t>
  </si>
  <si>
    <t>VI. UBEZPIECZENIE ZDROWOTNE</t>
  </si>
  <si>
    <t>pobierających renty 
strukturalne</t>
  </si>
  <si>
    <t xml:space="preserve"> I. EMERYTURY I RENTY REALIZOWANE PRZEZ KRUS</t>
  </si>
  <si>
    <t>Przeciętne i wskaźniki obliczono z reguły na podstawie danych liczbowych, wyrażonych z większą dokładnością niż podano w tablicach.</t>
  </si>
  <si>
    <r>
      <t xml:space="preserve">Dział Emerytury i renty realizowane przez KRUS
</t>
    </r>
    <r>
      <rPr>
        <sz val="8"/>
        <rFont val="Arial"/>
        <family val="2"/>
        <charset val="238"/>
      </rPr>
      <t xml:space="preserve">zawiera informacje dotyczące m.in. przyznawania i wypłat świadczeń emerytalno-rentowych. 
</t>
    </r>
  </si>
  <si>
    <r>
      <t xml:space="preserve">• </t>
    </r>
    <r>
      <rPr>
        <b/>
        <sz val="8"/>
        <rFont val="Arial"/>
        <family val="2"/>
        <charset val="238"/>
      </rPr>
      <t>liczby płatników składek</t>
    </r>
    <r>
      <rPr>
        <sz val="8"/>
        <rFont val="Arial"/>
        <family val="2"/>
        <charset val="238"/>
      </rPr>
      <t xml:space="preserve"> – tj. osób opłacających składki, za co najmniej jednego ubezpieczonego w gospodarstwie rolnym/dziale specjalnym produkcji rolnej lub za ubezpieczonego pobierającego rentę strukturalną lub na koncie, których, za co najmniej jedną osobę składka jest finansowana z dotacji budżetu państwa z tytułu sprawowania osobistej opieki nad dzieckiem oraz podmiotów – wójtów, burmistrzów, prezydentów miast opłacających składki na ubezpieczenie za osoby sprawujące opiekę nad osobami niepełnosprawnymi oraz liczbę osób lub podmiotów nie będących aktualnie płatnikiem czynnym, ale posiadających zadłużenie z tytułu nieopłaconych składek na ubezpieczenie,</t>
    </r>
  </si>
  <si>
    <r>
      <t xml:space="preserve">1) </t>
    </r>
    <r>
      <rPr>
        <sz val="8"/>
        <rFont val="Arial"/>
        <family val="2"/>
        <charset val="238"/>
      </rPr>
      <t>Kwota nie obejmuje należnych świadczeń z innych systemów ubezpieczeniowych, wypłacanych w tzw. zbiegu z emeryturą lub rentą rolną.</t>
    </r>
  </si>
  <si>
    <t xml:space="preserve">2. ZASIŁKI </t>
  </si>
  <si>
    <t>Objaśnienia skrótów</t>
  </si>
  <si>
    <t xml:space="preserve">FER </t>
  </si>
  <si>
    <t>Renty z tytułu niezdolności do pracy 
za przekazane gospodarstwo rolne Państwu</t>
  </si>
  <si>
    <t>Renty z tytułu niezdolności do pracy 
za przekazane gospodarstwo rolne następcy</t>
  </si>
  <si>
    <t>TABLICA 5. DECYZJE I POSTĘPOWANIA UMORZONE W SPRAWACH O EMERYTURY I RENTY WEDŁUG WOJEWÓDZTW</t>
  </si>
  <si>
    <t>ZASIŁKI POGRZEBOWE OGÓŁEM</t>
  </si>
  <si>
    <t>Przeciętna miesięczna liczba osób</t>
  </si>
  <si>
    <t>Przeciętna miesięczna liczba świadczeń</t>
  </si>
  <si>
    <r>
      <rPr>
        <vertAlign val="superscript"/>
        <sz val="8"/>
        <rFont val="Arial CE"/>
        <charset val="238"/>
      </rPr>
      <t>1)</t>
    </r>
    <r>
      <rPr>
        <sz val="8"/>
        <rFont val="Arial CE"/>
        <charset val="238"/>
      </rPr>
      <t xml:space="preserve"> Liczba pomocników rolnika podlegających ubezpieczeniu wypadkowemu, chorobowemu i macierzyńskiemu z mocy ustawy w zakresie ograniczonym do jednorazowego odszkodowania z tytułu stałego lub długotrwałego uszczerbku na zdrowiu albo śmierci wskutek wypadku przy pracy rolniczej lub rolniczej choroby zawodowej z tytułu świadczenia odpłatnej pomocy przy zbiorach chmielu, owoców warzyw, tytoniu, ziół i roślin zielarskich.</t>
    </r>
  </si>
  <si>
    <r>
      <rPr>
        <vertAlign val="superscript"/>
        <sz val="8"/>
        <rFont val="Arial CE"/>
        <charset val="238"/>
      </rPr>
      <t>3)</t>
    </r>
    <r>
      <rPr>
        <sz val="8"/>
        <rFont val="Arial CE"/>
        <charset val="238"/>
      </rPr>
      <t xml:space="preserve"> Liczba członków rodzin (rolnika lub domownika) sprawujących opiekę nad dzieckiem podlegających ubezpieczeniu emerytalno-rentowemu na wniosek na podstawie art.16c ustawy o ubezpieczeniu społecznym rolników.</t>
    </r>
  </si>
  <si>
    <t>Decyzje i postępowania umorzone w sprawach o emerytury i renty według województw</t>
  </si>
  <si>
    <t>Decyzje i postępowania umorzone w sprawach o emerytury i renty według rodzajów świadczeń</t>
  </si>
  <si>
    <t>Decyzje w sprawach wniosków o przyznanie emerytur i rent rolniczych z zastosowaniem przepisów wspólnotowych UE</t>
  </si>
  <si>
    <t>Decyzje w sprawach wniosków o przyznanie emerytur i rent rolniczych z zastosowaniem postanowień umów dwustronnych o zabezpieczeniu społecznym</t>
  </si>
  <si>
    <t>Zasiłki macierzyńskie</t>
  </si>
  <si>
    <t>Liczba płatników składek według województw</t>
  </si>
  <si>
    <t>Liczba ubezpieczonych według statusu ubezpieczonego</t>
  </si>
  <si>
    <t>Liczba ubezpieczonych i płatników składek</t>
  </si>
  <si>
    <t>Liczba ubezpieczonych według województw</t>
  </si>
  <si>
    <t>Liczba ubezpieczonych z tytułu prowadzenia jednocześnie działalności rolniczej i pozarolniczej działalności gospodarczej według województw</t>
  </si>
  <si>
    <t>Liczba ubezpieczonych w KRUS objętych jednocześnie ubezpieczeniem społecznym w ZUS z tytułu umowy zlecenia lub pełnienia funkcji w Radzie Nadzorczej według województw</t>
  </si>
  <si>
    <t>Decyzje o podleganiu i ustaniu ubezpieczenia społecznego rolników według województw</t>
  </si>
  <si>
    <t>Przypis składek na ubezpieczenie zdrowotne</t>
  </si>
  <si>
    <t>OBJAŚNIENIA ZNAKÓW UMOWNYCH</t>
  </si>
  <si>
    <t>OBJAŚNIENIA SKRÓTÓW</t>
  </si>
  <si>
    <t>Świadczenia rolne 
wypłacane z FER</t>
  </si>
  <si>
    <r>
      <t>OGÓŁEM</t>
    </r>
    <r>
      <rPr>
        <b/>
        <vertAlign val="superscript"/>
        <sz val="8"/>
        <rFont val="Arial"/>
        <family val="2"/>
        <charset val="238"/>
      </rPr>
      <t>1)</t>
    </r>
  </si>
  <si>
    <r>
      <t>Ogółem</t>
    </r>
    <r>
      <rPr>
        <vertAlign val="superscript"/>
        <sz val="8"/>
        <rFont val="Arial"/>
        <family val="2"/>
        <charset val="238"/>
      </rPr>
      <t>1)</t>
    </r>
  </si>
  <si>
    <t>-</t>
  </si>
  <si>
    <t>działy specjalne produkcji rolnej</t>
  </si>
  <si>
    <t>- wypłatami z innych systemów ubezpieczeniowych w przypadku zbiegu uprawnień do świadczeń z tych systemów z uprawnieniami           do świadczeń z funduszu emerytalno-rentowego,</t>
  </si>
  <si>
    <t>- emerytury prezentowane są łącznie z rodzicielskimi świadczeniami uzupełniającymi, ze świadczeniami rolnymi w wysokości 50%           ze względu na uprawnienia do świadczeń pracowniczych zbiegających się ze świadczeniami zagranicznymi oraz z emeryturami finansowanymi z funduszu emerytalno-rentowego, a wypłaconymi przez MON, MSWiA, MS,</t>
  </si>
  <si>
    <t>Renty strukturalne są przyznane i wypłacane przez Agencję Restrukturyzacji i Modernizacji Rolnictwa zgodnie z ustawą z dnia                28 listopada 2003 r. o wspieraniu rozwoju obszarów wiejskich ze środków pochodzących z Sekcji Gwarancji Europejskiego Funduszu Orientacji i Gwarancji Rolnej.</t>
  </si>
  <si>
    <r>
      <rPr>
        <b/>
        <sz val="8"/>
        <color theme="1"/>
        <rFont val="Arial"/>
        <family val="2"/>
        <charset val="238"/>
      </rPr>
      <t>• domownik</t>
    </r>
    <r>
      <rPr>
        <sz val="8"/>
        <color theme="1"/>
        <rFont val="Arial"/>
        <family val="2"/>
        <charset val="238"/>
      </rPr>
      <t>, tj.: osoba bliska rolnikowi, która ukończyła 16 lat, pozostaje z rolnikiem we wspólnym gospodarstwie domowym lub zamieszkuje na terenie jego gospodarstwa albo w bliskim sąsiedztwie, stale pracuje w tym gospodarstwie rolnym i nie jest związana         z rolnikiem stosunkiem pracy, jeżeli osoby te nie podlegają innemu ubezpieczeniu społecznemu i nie mają ustalonego prawa do emerytury lub renty albo nie mają ustalonego prawa do świadczeń z ubezpieczeń społecznych.</t>
    </r>
  </si>
  <si>
    <t>Osoby, które spełniają warunki do jednoczesnego podlegania ubezpieczeniu społecznemu rolników i ubezpieczeniom emerytalnemu            i rentowemu w ZUS z tytułu powyższych umów lub pełnienia funkcji w radzie nadzorczej, mają możliwość odstąpienia od ubezpieczenia społecznego rolników po  złożeniu oświadczenia w tej sprawie, nie wcześniej jednak niż od dnia, w którym takie oświadczenie zostało złożone w Kasie.</t>
  </si>
  <si>
    <t>Zgodnie z art. 5b ustawy o ubezpieczeniu społecznym rolników, rolnicy i domownicy podlegają ubezpieczeniu społecznemu rolników pomimo objęcia ich ubezpieczeniem społecznym w ZUS z tytułu wykonywania umowy agencyjnej, umowy zlecenia lub innej umowy            o świadczenie usług, do których stosuje się przepisy dotyczące zlecenia oraz pełnienia funkcji w radzie nadzorczej, jeżeli spełniają określone warunki, tj.:</t>
  </si>
  <si>
    <t>• członkowie rodzin wyżej wymienionych rolników i domowników, którzy nie podlegają ubezpieczeniu zdrowotnemu z innego tytułu            i zostali zgłoszeni do ubezpieczenia zdrowotnego w KRUS.</t>
  </si>
  <si>
    <t>Składka zdrowotna za osoby posiadające prawo do świadczeń dla inwalidów wojennych, wojskowych i osób represjonowanych, nie opodatkowanych oraz za osoby, które utraciły wzrok w wyniku działań wojennych w latach 1939-1945 lub eksplozji niewypałów                    i niewybuchów pozostałych po tych działaniach, otrzymujących dochody  z tytułu emerytury lub renty zwolnione z podatku dochodowego od osób fizycznych na podstawie odrębnych przepisów są finansowane z budżetu państwa.</t>
  </si>
  <si>
    <t xml:space="preserve">    Renty z tytułu niezdolności do pracy </t>
  </si>
  <si>
    <t>Izrael</t>
  </si>
  <si>
    <t>Turcja</t>
  </si>
  <si>
    <t>Świadczenia emerytalno-rentowe transferowane do poszczególnych państw UE/EFTA i Wielkiej Brytanii oraz do innych państw na podstawie umów dwustronnych</t>
  </si>
  <si>
    <t>Emerytury prezentowane są łącznie ze świadczeniami rolnymi w wysokości 50% ze względu na uprawnienia do świadczeń pracowniczych zbiegających się ze świadczeniami zagranicznymi oraz z emeryturami finansowanymi z funduszu emerytalno-rentowego, a wypłaconymi przez MON, MSWiA i MS.</t>
  </si>
  <si>
    <t xml:space="preserve">   - całkowita niezdolność do pracy w gospodarstwie rolnym powstała w okresie podlegania ubezpieczeniu emerytalno-rentowemu lub nie później niż w ciągu 18 miesięcy od ustania tych okresów,</t>
  </si>
  <si>
    <t xml:space="preserve">   - podlegał ubezpieczeniu emerytalno-rentowemu przez wymagany okres wynoszący od 1 roku do 5 lat w zależności od wieku, w jakim powstała całkowita niezdolność do pracy.</t>
  </si>
  <si>
    <t xml:space="preserve"> Wnioski pozostałe 
do 
załatwienia 
w następnym okresie</t>
  </si>
  <si>
    <t>Emerytury finansowane z Funduszu Emerytalno-Rentowego, a wypłacane przez MON, MSWiA i MS</t>
  </si>
  <si>
    <t>Fundusz Składkowy i Emerytalno-Rentowy 
(łącznie objętych ubezpieczeniem wypadkowym, chorobowym i macierzyńskim oraz ubezpieczeniem emerytalno-rentowym)</t>
  </si>
  <si>
    <t>Renty z tytułu niezdolności do pracy nie związane                     z przekazaniem gospodarstwa rolnego</t>
  </si>
  <si>
    <r>
      <t xml:space="preserve">• </t>
    </r>
    <r>
      <rPr>
        <b/>
        <sz val="8"/>
        <color theme="1"/>
        <rFont val="Arial"/>
        <family val="2"/>
        <charset val="238"/>
      </rPr>
      <t>renta rodzinna</t>
    </r>
    <r>
      <rPr>
        <sz val="8"/>
        <color theme="1"/>
        <rFont val="Arial"/>
        <family val="2"/>
        <charset val="238"/>
      </rPr>
      <t xml:space="preserve"> przysługuje uprawnionym członkom rodziny zmarłego emeryta/rencisty oraz ubezpieczonego, który w chwili śmierci spełniał warunki do uzyskania emerytury rolniczej lub renty rolniczej z tytułu niezdolności  do pracy.</t>
    </r>
  </si>
  <si>
    <t>Przeciętna miesięczna liczba emerytur i rent według województw oraz świadczeń emerytalnych wypłaconych przez MON, MSWiA i MS</t>
  </si>
  <si>
    <t>Wydatki na świadczenia emerytalno-rentowe według województw oraz świadczenia emerytalne wypłacone przez MON, MSWiA i MS</t>
  </si>
  <si>
    <t>Przeciętne miesięczne świadczenie emerytalno-rentowe według województw oraz przeciętne miesięczne świadczenie emerytalne wypłacone przez MON, MSWiA i MS</t>
  </si>
  <si>
    <t>WYKRES NR 1. PRZECIĘTNA MIESIĘCZNA LICZBA ŚWIADCZENIOBIORCÓW NA TLE LICZBY UBEZPIECZONYCH</t>
  </si>
  <si>
    <r>
      <t xml:space="preserve">1) </t>
    </r>
    <r>
      <rPr>
        <sz val="8"/>
        <rFont val="Arial"/>
        <family val="2"/>
        <charset val="238"/>
      </rPr>
      <t>Składki finansowane z budżetu państwa na ubezpieczenie emerytalno-rentowe za osoby sprawujące osobistą opiekę nad dzieckiem; uprawnienie do finansowania składek jest związane z wiekiem dziecka, nad którym sprawowana jest osobista opieka i realizowane przez okres do 3 lat, nie dłużej jednak niż do ukończenia przez dziecko 5 roku życia, a w przypadku sprawowania opieki nad dzieckiem niepełnosprawnym przez okres 6 lat, nie dłużej jednak niż do ukończenia przez dziecko 18 roku życia.</t>
    </r>
  </si>
  <si>
    <r>
      <t>• zasiłek macierzyński</t>
    </r>
    <r>
      <rPr>
        <sz val="8"/>
        <color theme="1"/>
        <rFont val="Arial"/>
        <family val="2"/>
        <charset val="238"/>
      </rPr>
      <t xml:space="preserve"> przysługuje osobie ubezpieczonej, która:</t>
    </r>
  </si>
  <si>
    <t>- jest matką albo ojcem dziecka,</t>
  </si>
  <si>
    <t>WYKRES NR 2. PRZECIĘTNE MIESIĘCZNE ŚWIADCZENIA ROLNE WYPŁACANE Z FER W ODNIESIENIU DO ŚWIADCZEŃ
                         REALIZOWANYCH PRZEZ KRUS OGÓŁEM</t>
  </si>
  <si>
    <t>Liczba ubezpieczonych oraz przeciętna miesięczna liczba świadczeniobiorców według województw</t>
  </si>
  <si>
    <t>Przeciętna miesięczna liczba świadczeniobiorców na tle liczby ubezpieczonych</t>
  </si>
  <si>
    <t>Przeciętne miesięczne świadczenia emerytalno-rentowe według województw</t>
  </si>
  <si>
    <t>Liczba osób podlegających ubezpieczeniu zdrowotnemu według województw</t>
  </si>
  <si>
    <t>- przysposobiła dziecko w przypadku objęcia opieką dziecka w wieku do ukończenia 7 roku życia, a w przypadku dziecka, wobec którego podjęto decyzję o odroczeniu obowiązku szkolnego - do ukończenia 10 roku życia,</t>
  </si>
  <si>
    <t>- przyjęła dziecko w wieku do 7 roku życia na wychowanie w ramach rodziny zastępczej, z wyjątkiem rodziny zastępczej zawodowej,          a w przypadku dziecka, wobec którego podjęto decyzję o odroczeniu obowiązku szkolnego - do 10 roku życia.</t>
  </si>
  <si>
    <t>- przyjęła dziecko w wieku do 7 roku życia na wychowanie, a w przypadku dziecka, wobec którego podjęto decyzję o odroczeniu obowiązku szkolnego - do 10 roku życia, jeżeli w tym czasie został złożony wniosek o przysposobienie,</t>
  </si>
  <si>
    <t>zjawisko nie wystąpiło</t>
  </si>
  <si>
    <t>zjawisko istniało w wielkości mniejszej od 0,5</t>
  </si>
  <si>
    <t>zjawisko istniało w wielkości mniejszej od 0,05</t>
  </si>
  <si>
    <t>brak informacji albo brak informacji wiarygodnych</t>
  </si>
  <si>
    <t>wypełnienie pozycji jest niemożliwe lub niecelowe</t>
  </si>
  <si>
    <t>oznacza, że nie podaje się wszystkich składników sumy</t>
  </si>
  <si>
    <t>oznacza, że podaje się wszystkie składniki sumy</t>
  </si>
  <si>
    <r>
      <t xml:space="preserve">           </t>
    </r>
    <r>
      <rPr>
        <sz val="8"/>
        <color theme="1"/>
        <rFont val="Arial"/>
        <family val="2"/>
        <charset val="238"/>
      </rPr>
      <t>w tym renty z</t>
    </r>
    <r>
      <rPr>
        <sz val="8"/>
        <rFont val="Arial"/>
        <family val="2"/>
        <charset val="238"/>
      </rPr>
      <t xml:space="preserve"> tytułu niezdolności do
           pracy </t>
    </r>
    <r>
      <rPr>
        <sz val="8"/>
        <color theme="1"/>
        <rFont val="Arial"/>
        <family val="2"/>
        <charset val="238"/>
      </rPr>
      <t>wypadkowe</t>
    </r>
  </si>
  <si>
    <t>Warszawa 2022 rok</t>
  </si>
  <si>
    <t>KASA ROLNICZEGO 
UBEZPIECZENIA SPOŁECZNEGO</t>
  </si>
  <si>
    <t>TABLICA 4. DECYZJE I POSTĘPOWANIA UMORZONE W SPRAWACH O EMERYTURY I RENTY WEDŁUG 
                    RODZAJÓW ŚWIADCZEŃ</t>
  </si>
  <si>
    <t>IV kwartał</t>
  </si>
  <si>
    <t>IV kwartał
(stan na dzień
 31 grudnia)</t>
  </si>
  <si>
    <t xml:space="preserve">Australia </t>
  </si>
  <si>
    <t>Korea</t>
  </si>
  <si>
    <t>USA</t>
  </si>
  <si>
    <t xml:space="preserve">   w tym renty z tytułu niezdolności 
   do pracy wypadkowe</t>
  </si>
  <si>
    <t>I KWARTAŁ 2022 R.</t>
  </si>
  <si>
    <t>2022 rok</t>
  </si>
  <si>
    <t>I kwartał</t>
  </si>
  <si>
    <t xml:space="preserve">I kwartału 2022 r. 
z 
I kwartałem 
2021 r. </t>
  </si>
  <si>
    <t xml:space="preserve">I kwartału 2022 r. 
z 
IV kwartałem 
2021 r. </t>
  </si>
  <si>
    <t xml:space="preserve">I kwartału 
2022 r. 
z 
I kwartałem 
2021 r. </t>
  </si>
  <si>
    <t xml:space="preserve">I kwartału 
2022 r. 
z 
IV kwartałem 
2021 r. </t>
  </si>
  <si>
    <t>TABLICA 2. ZWIĘKSZENIA DO EMERYTUR I RENT FINANSOWANE Z FUNDUSZU EMERYTALNO-RENTOWEGO, 
                    WYPŁACANE PRZY ŚWIADCZENIACH PRACOWNICZYCH</t>
  </si>
  <si>
    <t>TABLICA 6. WNIOSKI O PRZYZNANIE EMERYTUR I RENT ROLNICZYCH ROZPATRYWANE Z ZASTOSOWANIEM PRZEPISÓW 
                    WSPÓLNOTOWYCH UE</t>
  </si>
  <si>
    <t>TABLICA 7. DECYZJE W SPRAWACH WNIOSKÓW O PRZYZNANIE EMERYTUR I RENT ROLNICZYCH Z ZASTOSOWANIEM 
                    PRZEPISÓW WSPÓLNOTOWYCH UE</t>
  </si>
  <si>
    <t>TABLICA 8. WNIOSKI O PRZYZNANIE EMERYTUR I RENT ROLNICZYCH Z ZASTOSOWANIEM POSTANOWIEŃ UMÓW 
                    DWUSTRONNYCH O ZABEZPIECZENIU SPOŁECZNYM</t>
  </si>
  <si>
    <t>TABLICA 9. DECYZJE W SPRAWACH WNIOSKÓW O PRZYZNANIE EMERYTUR I RENT ROLNICZYCH Z ZASTOSOWANIEM 
                    POSTANOWIEŃ UMÓW DWUSTRONNYCH O ZABEZPIECZENIU SPOŁECZNYM</t>
  </si>
  <si>
    <r>
      <t xml:space="preserve">TABLICA 10. ŚWIADCZENIA EMERYTALNO-RENTOWE TRANSFEROWANE </t>
    </r>
    <r>
      <rPr>
        <b/>
        <sz val="9"/>
        <rFont val="Arial"/>
        <family val="2"/>
        <charset val="238"/>
      </rPr>
      <t>DO POSZCZEGÓLNYCH PAŃSTW UE/EFTA I WIELKIEJ BRYTANII 
                      ORAZ DO INNYCH PAŃSTW</t>
    </r>
    <r>
      <rPr>
        <b/>
        <sz val="9"/>
        <color theme="1"/>
        <rFont val="Arial"/>
        <family val="2"/>
        <charset val="238"/>
      </rPr>
      <t xml:space="preserve"> NA PODSTAWIE UMÓW DWUSTRONNYCH</t>
    </r>
  </si>
  <si>
    <t>TABLICA 1 (11). PRZECIĘTNA MIESIĘCZNA LICZBA EMERYTUR I RENT WEDŁUG RODZAJÓW ŚWIADCZEŃ</t>
  </si>
  <si>
    <t>TABLICA 2 (12). LICZBA UBEZPIECZONYCH ORAZ PRZECIĘTNA MIESIĘCZNA LICZBA ŚWIADCZENIOBIORCÓW 
                           WEDŁUG WOJEWÓDZTW</t>
  </si>
  <si>
    <t xml:space="preserve">Liczba ubezpieczonych
stan na 31 marca 2022 r.
</t>
  </si>
  <si>
    <t>Przeciętna miesięczna 
liczba świadczeniobiorców 
w I kwartale 2022 r.</t>
  </si>
  <si>
    <t>TABLICA 3 (13). PRZECIĘTNE MIESIĘCZNE ŚWIADCZENIA EMERYTALNO-RENTOWE
                           WEDŁUG WOJEWÓDZTW</t>
  </si>
  <si>
    <t>TABLICA 4 (14). PRZECIĘTNA MIESIĘCZNA LICZBA EMERYTUR I RENT WEDŁUG WOJEWÓDZTW ORAZ ŚWIADCZEŃ
                            EMERYTALNYCH WYPŁACONYCH PRZEZ MON, MSWiA i MS</t>
  </si>
  <si>
    <t>TABLICA 5 (15). WYDATKI NA ŚWIADCZENIA EMERYTALNO-RENTOWE WEDŁUG RODZAJÓW ŚWIADCZEŃ</t>
  </si>
  <si>
    <t>TABLICA 6 (16). WYDATKI NA ŚWIADCZENIA EMERYTALNO-RENTOWE WEDŁUG WOJEWÓDZTW ORAZ ŚWIADCZENIA EMERYTALNE
                           WYPŁACONE PRZEZ MON, MSWiA i MS</t>
  </si>
  <si>
    <t>TABLICA 8 (18). PRZECIĘTNE MIESIĘCZNE ŚWIADCZENIE EMERYTALNO-RENTOWE WEDŁUG WOJEWÓDZTW ORAZ PRZECIĘTNE 
                            MIESIĘCZNE ŚWIADCZENIE EMERYTALNE WYPŁACONE PRZEZ MON, MSWiA i MS</t>
  </si>
  <si>
    <t xml:space="preserve">I kwartału 
2022 r. 
z I kwartałem 
2021 r. </t>
  </si>
  <si>
    <t xml:space="preserve">I kwartału 
2022 r. 
z IV kwartałem 
2021 r. </t>
  </si>
  <si>
    <t xml:space="preserve">I kwartału 2022 r. 
z I kwartałem 
2021 r. </t>
  </si>
  <si>
    <t xml:space="preserve">I kwartału 2022 r. 
z IV kwartałem 
2021 r. </t>
  </si>
  <si>
    <t xml:space="preserve">TABLICA 1 (23). ŚWIADCZENIA FINANSOWANE Z BUDŻETU PAŃSTWA ZLECONE DO WYPŁATY KASIE ROLNICZEGO 
                             UBEZPIECZENIA SPOŁECZNEGO </t>
  </si>
  <si>
    <t xml:space="preserve">TABLICA 1 (24). ZASIŁKI CHOROBOWE I JEDNORAZOWE ODSZKODOWANIA </t>
  </si>
  <si>
    <t>TABLICA 2 (25). ZASIŁKI CHOROBOWE I JEDNORAZOWE ODSZKODOWANIA WEDŁUG WOJEWÓDZTW</t>
  </si>
  <si>
    <t xml:space="preserve">I kwartału 2022 r. z IV kwartałem 
2021 r. </t>
  </si>
  <si>
    <t>TABLICA 3 (26). WYPADKI PRZY PRACY ROLNICZEJ I CHOROBY ZAWODOWE ROLNIKÓW</t>
  </si>
  <si>
    <t>TABLICA 4 (27). WYPADKI I CHOROBY ZAWODOWE, Z TYTUŁU KTÓRYCH PRZYZNANO JEDNORAZOWE ODSZKODOWANIA WEDŁUG WOJEWÓDZTW</t>
  </si>
  <si>
    <t>STAN NA DZIEŃ 31 MARCA 2022 R.</t>
  </si>
  <si>
    <t>TABLICA 1 (28). LICZBA PŁATNIKÓW SKŁADEK WEDŁUG WOJEWÓDZTW</t>
  </si>
  <si>
    <t>TABLICA 2 (29). LICZBA UBEZPIECZONYCH WEDŁUG STATUSU UBEZPIECZONEGO</t>
  </si>
  <si>
    <t>TABLICA 3 (30). LICZBA UBEZPIECZONYCH I PŁATNIKÓW SKŁADEK</t>
  </si>
  <si>
    <t>I kwartał
(stan na dzień
 31 marca)</t>
  </si>
  <si>
    <t>TABLICA 4 (31). LICZBA UBEZPIECZONYCH WEDŁUG WOJEWÓDZTW</t>
  </si>
  <si>
    <t>TABLICA 5 (32). LICZBA UBEZPIECZONYCH Z TYTUŁU PROWADZENIA JEDNOCZEŚNIE DZIAŁALNOŚCI ROLNICZEJ
                           I POZAROLNICZEJ DZIAŁALNOŚCI GOSPODARCZEJ WEDŁUG WOJEWÓDZTW</t>
  </si>
  <si>
    <t xml:space="preserve">TABLICA 6 (33). LICZBA UBEZPIECZONYCH W KRUS OBJĘTYCH JEDNOCZEŚNIE UBEZPIECZENIEM SPOŁECZNYM
                            W ZUS Z TYTUŁU UMOWY ZLECENIA LUB PEŁNIENIA FUNKCJI W RADZIE NADZORCZEJ
                            WEDŁUG WOJEWÓDZTW                          </t>
  </si>
  <si>
    <t>TABLICA 7 (34). PRZYPIS I WPŁYWY NALEŻNOŚCI Z TYTUŁU SKŁADEK NA UBEZPIECZENIE SPOŁECZNE ROLNIKÓW WEDŁUG WOJEWÓDZTW</t>
  </si>
  <si>
    <t>TABLICA 8 (35).
DECYZJE O PODLEGANIU I USTANIU UBEZPIECZENIA
SPOŁECZNEGO ROLNIKÓW WEDŁUG WOJEWÓDZTW</t>
  </si>
  <si>
    <t>W MARCU 2022 ROKU</t>
  </si>
  <si>
    <t>TABLICA 1 (36). LICZBA OSÓB PODLEGAJĄCYCH UBEZPIECZENIU ZDROWOTNEMU WEDŁUG WOJEWÓDZTW</t>
  </si>
  <si>
    <t>TABLICA 2 (37). PRZYPIS SKŁADEK NA UBEZPIECZENIE ZDROWOTNE</t>
  </si>
  <si>
    <t>Dane do wykresu nr 5</t>
  </si>
  <si>
    <t>1 (11)</t>
  </si>
  <si>
    <t>2 (12)</t>
  </si>
  <si>
    <t>3 (13)</t>
  </si>
  <si>
    <t>4 (14)</t>
  </si>
  <si>
    <t>6 (16)</t>
  </si>
  <si>
    <t>7 (17)</t>
  </si>
  <si>
    <t>8 (18)</t>
  </si>
  <si>
    <t>1 (23)</t>
  </si>
  <si>
    <t>1 (28)</t>
  </si>
  <si>
    <t>2 (29)</t>
  </si>
  <si>
    <t>3 (30)</t>
  </si>
  <si>
    <t>4 (31)</t>
  </si>
  <si>
    <t>1 (24)</t>
  </si>
  <si>
    <t>2 (25)</t>
  </si>
  <si>
    <t>3 (26)</t>
  </si>
  <si>
    <t>4 (27)</t>
  </si>
  <si>
    <t>5 (32)</t>
  </si>
  <si>
    <t>6 (33)</t>
  </si>
  <si>
    <t>7 (34)</t>
  </si>
  <si>
    <t>8 (35)</t>
  </si>
  <si>
    <t>www.krus.gov.pl</t>
  </si>
  <si>
    <t>Opracowano w Biurze Statystyki
na podstawie danych statystycznych Kasy Rolniczego Ubezpieczenia Społecznego.</t>
  </si>
  <si>
    <t>Oddziały Regionalne 
Kasy Rolniczego Ubezpieczenia Społecznego</t>
  </si>
  <si>
    <r>
      <t>rolnicy prowadzący działalność rolniczą 
w gospodarstwach rolnych poniżej 6 ha przelicz.</t>
    </r>
    <r>
      <rPr>
        <vertAlign val="superscript"/>
        <sz val="8"/>
        <color theme="1"/>
        <rFont val="Arial"/>
        <family val="2"/>
        <charset val="238"/>
      </rPr>
      <t>1)</t>
    </r>
  </si>
  <si>
    <t>TABLICA 9 (19). ZASIŁKI MACIERZYŃSKIE</t>
  </si>
  <si>
    <t>TABLICA 10 (20). ZASIŁKI MACIERZYŃSKIE WEDŁUG WOJEWÓDZTW</t>
  </si>
  <si>
    <t>TABLICA 11 (21). ZASIŁKI POGRZEBOWE</t>
  </si>
  <si>
    <t>TABLICA 12 (22). ZASIŁKI POGRZEBOWE WEDŁUG WOJEWÓDZTW</t>
  </si>
  <si>
    <t>9 (19)</t>
  </si>
  <si>
    <t>10 (20)</t>
  </si>
  <si>
    <t>11 (21)</t>
  </si>
  <si>
    <t>12 (22)</t>
  </si>
  <si>
    <t>5 (15)</t>
  </si>
  <si>
    <t>Powrót do spisu treści</t>
  </si>
  <si>
    <t>TABLICA 7 (17). PRZECIĘTNE MIESIĘCZNE ŚWIADCZENIE EMERYTALNO-RENTOWE 
                            WEDŁUG ODZAJÓW ŚWIADCZEŃ</t>
  </si>
  <si>
    <t xml:space="preserve">Przeciętne miesięczne świadczenia rolne wypłacane z FER w odniesieniu do świadczeń realizowanych przez KRUS ogółem </t>
  </si>
  <si>
    <t xml:space="preserve">- ubezpieczenie wypadkowe, chorobowe i macierzyńskie, </t>
  </si>
  <si>
    <r>
      <rPr>
        <b/>
        <sz val="8"/>
        <color theme="1"/>
        <rFont val="Arial"/>
        <family val="2"/>
        <charset val="238"/>
      </rPr>
      <t>- ubezpieczenie emerytalno-rentowe.</t>
    </r>
    <r>
      <rPr>
        <sz val="8"/>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</si>
</sst>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 _z_ł_-;\-* #,##0\ _z_ł_-;_-* &quot;-&quot;\ _z_ł_-;_-@_-"/>
    <numFmt numFmtId="164" formatCode="0.0%"/>
    <numFmt numFmtId="165" formatCode="#,##0.0"/>
    <numFmt numFmtId="166" formatCode="0.0"/>
    <numFmt numFmtId="167" formatCode="#,##0\ _z_ł"/>
    <numFmt numFmtId="168" formatCode="#,##0_ ;\-#,##0\ "/>
    <numFmt numFmtId="169" formatCode="0.000%"/>
  </numFmts>
  <fonts count="60">
    <font>
      <sz val="11"/>
      <color theme="1"/>
      <name val="Corbel"/>
      <family val="2"/>
      <scheme val="minor"/>
    </font>
    <font>
      <sz val="11"/>
      <color theme="1"/>
      <name val="Arial"/>
      <family val="2"/>
      <charset val="238"/>
    </font>
    <font>
      <sz val="11"/>
      <color theme="1"/>
      <name val="Corbel"/>
      <family val="2"/>
      <charset val="238"/>
      <scheme val="minor"/>
    </font>
    <font>
      <sz val="10"/>
      <name val="Arial"/>
      <family val="2"/>
      <charset val="238"/>
    </font>
    <font>
      <b/>
      <sz val="11"/>
      <name val="Arial"/>
      <family val="2"/>
      <charset val="238"/>
    </font>
    <font>
      <b/>
      <sz val="10"/>
      <color theme="1"/>
      <name val="Arial"/>
      <family val="2"/>
      <charset val="238"/>
    </font>
    <font>
      <sz val="10"/>
      <color theme="1"/>
      <name val="Arial"/>
      <family val="2"/>
      <charset val="238"/>
    </font>
    <font>
      <sz val="9"/>
      <color theme="1"/>
      <name val="Arial"/>
      <family val="2"/>
      <charset val="238"/>
    </font>
    <font>
      <b/>
      <sz val="9"/>
      <color theme="1"/>
      <name val="Arial"/>
      <family val="2"/>
      <charset val="238"/>
    </font>
    <font>
      <sz val="9"/>
      <name val="Arial"/>
      <family val="2"/>
      <charset val="238"/>
    </font>
    <font>
      <sz val="11"/>
      <color theme="1"/>
      <name val="Czcionka tekstu podstawowego"/>
      <family val="2"/>
      <charset val="238"/>
    </font>
    <font>
      <b/>
      <sz val="10"/>
      <name val="Arial"/>
      <family val="2"/>
      <charset val="238"/>
    </font>
    <font>
      <b/>
      <sz val="10"/>
      <color indexed="10"/>
      <name val="Arial"/>
      <family val="2"/>
      <charset val="238"/>
    </font>
    <font>
      <sz val="11"/>
      <name val="Arial"/>
      <family val="2"/>
      <charset val="238"/>
    </font>
    <font>
      <b/>
      <sz val="9"/>
      <name val="Arial"/>
      <family val="2"/>
      <charset val="238"/>
    </font>
    <font>
      <vertAlign val="superscript"/>
      <sz val="8"/>
      <name val="Arial"/>
      <family val="2"/>
      <charset val="238"/>
    </font>
    <font>
      <sz val="8"/>
      <name val="Arial"/>
      <family val="2"/>
      <charset val="238"/>
    </font>
    <font>
      <sz val="10"/>
      <name val="Arial CE"/>
      <charset val="238"/>
    </font>
    <font>
      <b/>
      <sz val="9"/>
      <name val="Arial CE"/>
      <charset val="238"/>
    </font>
    <font>
      <sz val="11"/>
      <color indexed="8"/>
      <name val="Calibri"/>
      <family val="2"/>
      <charset val="238"/>
    </font>
    <font>
      <sz val="9"/>
      <color rgb="FFFF0000"/>
      <name val="Arial"/>
      <family val="2"/>
      <charset val="238"/>
    </font>
    <font>
      <sz val="10"/>
      <color indexed="12"/>
      <name val="Arial"/>
      <family val="2"/>
      <charset val="238"/>
    </font>
    <font>
      <sz val="12"/>
      <name val="Arial CE"/>
      <family val="2"/>
      <charset val="238"/>
    </font>
    <font>
      <sz val="10"/>
      <color indexed="8"/>
      <name val="Calibri"/>
      <family val="2"/>
      <charset val="238"/>
    </font>
    <font>
      <sz val="11"/>
      <color rgb="FFFF0000"/>
      <name val="Calibri"/>
      <family val="2"/>
      <charset val="238"/>
    </font>
    <font>
      <vertAlign val="superscript"/>
      <sz val="8"/>
      <color theme="1"/>
      <name val="Arial"/>
      <family val="2"/>
      <charset val="238"/>
    </font>
    <font>
      <sz val="8"/>
      <color theme="1"/>
      <name val="Arial"/>
      <family val="2"/>
      <charset val="238"/>
    </font>
    <font>
      <sz val="11"/>
      <name val="Calibri"/>
      <family val="2"/>
      <charset val="238"/>
    </font>
    <font>
      <sz val="12"/>
      <name val="Arial"/>
      <family val="2"/>
      <charset val="238"/>
    </font>
    <font>
      <b/>
      <sz val="12"/>
      <name val="Arial"/>
      <family val="2"/>
      <charset val="238"/>
    </font>
    <font>
      <sz val="8"/>
      <name val="Arial CE"/>
      <charset val="238"/>
    </font>
    <font>
      <sz val="11"/>
      <color theme="1"/>
      <name val="Corbel"/>
      <family val="2"/>
      <scheme val="minor"/>
    </font>
    <font>
      <sz val="18"/>
      <name val="Arial"/>
      <family val="2"/>
      <charset val="238"/>
    </font>
    <font>
      <sz val="10"/>
      <name val="Arial"/>
      <family val="2"/>
      <charset val="238"/>
    </font>
    <font>
      <sz val="16"/>
      <name val="Arial"/>
      <family val="2"/>
      <charset val="238"/>
    </font>
    <font>
      <b/>
      <sz val="16"/>
      <name val="Arial"/>
      <family val="2"/>
      <charset val="238"/>
    </font>
    <font>
      <b/>
      <sz val="14"/>
      <name val="Arial"/>
      <family val="2"/>
      <charset val="238"/>
    </font>
    <font>
      <b/>
      <sz val="12"/>
      <color rgb="FF008000"/>
      <name val="Arial"/>
      <family val="2"/>
      <charset val="238"/>
    </font>
    <font>
      <sz val="10"/>
      <name val="Times New Roman CE"/>
      <charset val="238"/>
    </font>
    <font>
      <b/>
      <sz val="11"/>
      <color theme="1"/>
      <name val="Corbel"/>
      <family val="2"/>
      <charset val="238"/>
      <scheme val="minor"/>
    </font>
    <font>
      <b/>
      <sz val="8"/>
      <color theme="1"/>
      <name val="Arial"/>
      <family val="2"/>
      <charset val="238"/>
    </font>
    <font>
      <sz val="8"/>
      <color theme="1"/>
      <name val="Corbel"/>
      <family val="2"/>
      <scheme val="minor"/>
    </font>
    <font>
      <b/>
      <sz val="8"/>
      <color theme="1"/>
      <name val="Corbel"/>
      <family val="2"/>
      <charset val="238"/>
      <scheme val="minor"/>
    </font>
    <font>
      <b/>
      <sz val="10"/>
      <color rgb="FF008000"/>
      <name val="Arial"/>
      <family val="2"/>
      <charset val="238"/>
    </font>
    <font>
      <b/>
      <sz val="8"/>
      <name val="Arial"/>
      <family val="2"/>
      <charset val="238"/>
    </font>
    <font>
      <b/>
      <vertAlign val="superscript"/>
      <sz val="8"/>
      <name val="Arial"/>
      <family val="2"/>
      <charset val="238"/>
    </font>
    <font>
      <i/>
      <sz val="8"/>
      <name val="Arial"/>
      <family val="2"/>
      <charset val="238"/>
    </font>
    <font>
      <i/>
      <sz val="8"/>
      <color theme="1"/>
      <name val="Arial"/>
      <family val="2"/>
      <charset val="238"/>
    </font>
    <font>
      <b/>
      <sz val="8"/>
      <name val="Arial CE"/>
      <charset val="238"/>
    </font>
    <font>
      <sz val="8"/>
      <name val="Arial CE"/>
      <family val="2"/>
      <charset val="238"/>
    </font>
    <font>
      <sz val="8"/>
      <name val="sansserif"/>
      <charset val="238"/>
    </font>
    <font>
      <sz val="8"/>
      <color indexed="8"/>
      <name val="Arial"/>
      <family val="2"/>
      <charset val="238"/>
    </font>
    <font>
      <b/>
      <sz val="8"/>
      <color indexed="8"/>
      <name val="Arial"/>
      <family val="2"/>
      <charset val="238"/>
    </font>
    <font>
      <b/>
      <sz val="22"/>
      <name val="Arial"/>
      <family val="2"/>
      <charset val="238"/>
    </font>
    <font>
      <vertAlign val="superscript"/>
      <sz val="8"/>
      <name val="Arial CE"/>
      <charset val="238"/>
    </font>
    <font>
      <sz val="11"/>
      <name val="Corbel"/>
      <family val="2"/>
      <charset val="238"/>
      <scheme val="minor"/>
    </font>
    <font>
      <b/>
      <sz val="11"/>
      <color theme="0"/>
      <name val="Arial"/>
      <family val="2"/>
      <charset val="238"/>
    </font>
    <font>
      <sz val="14"/>
      <name val="Arial"/>
      <family val="2"/>
      <charset val="238"/>
    </font>
    <font>
      <sz val="8"/>
      <color rgb="FFFF0000"/>
      <name val="Arial"/>
      <family val="2"/>
      <charset val="238"/>
    </font>
    <font>
      <u/>
      <sz val="9"/>
      <color rgb="FF0066FF"/>
      <name val="Arial"/>
      <family val="2"/>
      <charset val="23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09B42"/>
        <bgColor indexed="64"/>
      </patternFill>
    </fill>
    <fill>
      <patternFill patternType="solid">
        <fgColor rgb="FFFFCD00"/>
        <bgColor indexed="64"/>
      </patternFill>
    </fill>
    <fill>
      <patternFill patternType="solid">
        <fgColor rgb="FF808080"/>
        <bgColor indexed="64"/>
      </patternFill>
    </fill>
    <fill>
      <patternFill patternType="solid">
        <fgColor rgb="FFE2E3E4"/>
        <bgColor indexed="64"/>
      </patternFill>
    </fill>
    <fill>
      <patternFill patternType="solid">
        <fgColor rgb="FF93FFAF"/>
        <bgColor indexed="64"/>
      </patternFill>
    </fill>
    <fill>
      <patternFill patternType="solid">
        <fgColor rgb="FFFFEEA7"/>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auto="1"/>
      </left>
      <right style="thin">
        <color auto="1"/>
      </right>
      <top/>
      <bottom/>
      <diagonal/>
    </border>
    <border>
      <left/>
      <right style="thin">
        <color auto="1"/>
      </right>
      <top style="thin">
        <color indexed="64"/>
      </top>
      <bottom/>
      <diagonal/>
    </border>
  </borders>
  <cellStyleXfs count="17">
    <xf numFmtId="0" fontId="0" fillId="0" borderId="0"/>
    <xf numFmtId="0" fontId="2" fillId="0" borderId="0"/>
    <xf numFmtId="0" fontId="3" fillId="0" borderId="0"/>
    <xf numFmtId="0" fontId="10" fillId="0" borderId="0"/>
    <xf numFmtId="9" fontId="2" fillId="0" borderId="0" applyFont="0" applyFill="0" applyBorder="0" applyAlignment="0" applyProtection="0"/>
    <xf numFmtId="0" fontId="17" fillId="0" borderId="0"/>
    <xf numFmtId="0" fontId="19" fillId="0" borderId="0"/>
    <xf numFmtId="0" fontId="3" fillId="0" borderId="0"/>
    <xf numFmtId="0" fontId="19" fillId="0" borderId="0"/>
    <xf numFmtId="0" fontId="3" fillId="0" borderId="0"/>
    <xf numFmtId="0" fontId="17" fillId="0" borderId="0"/>
    <xf numFmtId="9" fontId="31" fillId="0" borderId="0" applyFont="0" applyFill="0" applyBorder="0" applyAlignment="0" applyProtection="0"/>
    <xf numFmtId="0" fontId="33" fillId="0" borderId="0"/>
    <xf numFmtId="9" fontId="3" fillId="0" borderId="0" applyFont="0" applyFill="0" applyBorder="0" applyAlignment="0" applyProtection="0"/>
    <xf numFmtId="0" fontId="38" fillId="0" borderId="0"/>
    <xf numFmtId="0" fontId="59" fillId="0" borderId="0" applyNumberFormat="0" applyFill="0" applyBorder="0" applyAlignment="0" applyProtection="0"/>
    <xf numFmtId="0" fontId="7" fillId="0" borderId="0" applyNumberFormat="0" applyFill="0" applyBorder="0" applyAlignment="0" applyProtection="0"/>
  </cellStyleXfs>
  <cellXfs count="849">
    <xf numFmtId="0" fontId="0" fillId="0" borderId="0" xfId="0"/>
    <xf numFmtId="0" fontId="3" fillId="0" borderId="0" xfId="2"/>
    <xf numFmtId="0" fontId="12" fillId="0" borderId="0" xfId="2" applyFont="1"/>
    <xf numFmtId="0" fontId="13" fillId="0" borderId="0" xfId="2" applyFont="1"/>
    <xf numFmtId="10" fontId="3" fillId="0" borderId="0" xfId="2" applyNumberFormat="1"/>
    <xf numFmtId="0" fontId="11" fillId="0" borderId="0" xfId="2" applyFont="1"/>
    <xf numFmtId="0" fontId="15" fillId="2" borderId="0" xfId="2" applyFont="1" applyFill="1" applyAlignment="1"/>
    <xf numFmtId="0" fontId="16" fillId="2" borderId="0" xfId="2" applyFont="1" applyFill="1" applyAlignment="1"/>
    <xf numFmtId="0" fontId="3" fillId="0" borderId="0" xfId="2" applyFont="1"/>
    <xf numFmtId="0" fontId="4" fillId="0" borderId="0" xfId="2" applyFont="1" applyFill="1" applyAlignment="1">
      <alignment horizontal="center" vertical="center"/>
    </xf>
    <xf numFmtId="0" fontId="13" fillId="0" borderId="0" xfId="5" applyFont="1"/>
    <xf numFmtId="3" fontId="11" fillId="0" borderId="0" xfId="2" applyNumberFormat="1" applyFont="1"/>
    <xf numFmtId="3" fontId="3" fillId="0" borderId="0" xfId="2" applyNumberFormat="1"/>
    <xf numFmtId="0" fontId="3" fillId="0" borderId="0" xfId="2" applyFont="1" applyFill="1" applyBorder="1"/>
    <xf numFmtId="1" fontId="3" fillId="0" borderId="0" xfId="2" applyNumberFormat="1"/>
    <xf numFmtId="165" fontId="4" fillId="0" borderId="0" xfId="2" applyNumberFormat="1" applyFont="1" applyFill="1"/>
    <xf numFmtId="164" fontId="3" fillId="0" borderId="0" xfId="2" applyNumberFormat="1" applyFont="1"/>
    <xf numFmtId="166" fontId="11" fillId="0" borderId="0" xfId="2" applyNumberFormat="1" applyFont="1"/>
    <xf numFmtId="4" fontId="11" fillId="0" borderId="0" xfId="2" applyNumberFormat="1" applyFont="1"/>
    <xf numFmtId="165" fontId="11" fillId="0" borderId="0" xfId="2" applyNumberFormat="1" applyFont="1"/>
    <xf numFmtId="0" fontId="3" fillId="0" borderId="0" xfId="2" applyFill="1"/>
    <xf numFmtId="0" fontId="4" fillId="0" borderId="0" xfId="2" applyFont="1" applyFill="1" applyBorder="1" applyAlignment="1">
      <alignment horizontal="center" vertical="center"/>
    </xf>
    <xf numFmtId="0" fontId="13" fillId="0" borderId="0" xfId="5" applyFont="1" applyFill="1" applyBorder="1"/>
    <xf numFmtId="165" fontId="3" fillId="0" borderId="0" xfId="2" applyNumberFormat="1" applyFont="1" applyFill="1" applyBorder="1"/>
    <xf numFmtId="0" fontId="11" fillId="0" borderId="0" xfId="2" applyFont="1" applyFill="1" applyBorder="1"/>
    <xf numFmtId="165" fontId="18" fillId="0" borderId="0" xfId="2" applyNumberFormat="1" applyFont="1" applyFill="1" applyBorder="1"/>
    <xf numFmtId="0" fontId="4" fillId="0" borderId="0" xfId="2" applyFont="1" applyFill="1" applyAlignment="1">
      <alignment vertical="center"/>
    </xf>
    <xf numFmtId="0" fontId="13" fillId="0" borderId="0" xfId="2" applyFont="1" applyFill="1"/>
    <xf numFmtId="0" fontId="3" fillId="0" borderId="0" xfId="2" applyBorder="1"/>
    <xf numFmtId="164" fontId="21" fillId="0" borderId="0" xfId="2" applyNumberFormat="1" applyFont="1"/>
    <xf numFmtId="165" fontId="21" fillId="0" borderId="0" xfId="2" applyNumberFormat="1" applyFont="1"/>
    <xf numFmtId="4" fontId="3" fillId="0" borderId="0" xfId="2" applyNumberFormat="1"/>
    <xf numFmtId="0" fontId="16" fillId="0" borderId="0" xfId="2" applyFont="1" applyBorder="1"/>
    <xf numFmtId="4" fontId="16" fillId="0" borderId="0" xfId="2" applyNumberFormat="1" applyFont="1"/>
    <xf numFmtId="0" fontId="16" fillId="0" borderId="0" xfId="2" applyFont="1"/>
    <xf numFmtId="0" fontId="11" fillId="0" borderId="0" xfId="2" applyFont="1" applyBorder="1"/>
    <xf numFmtId="4" fontId="21" fillId="0" borderId="0" xfId="2" applyNumberFormat="1" applyFont="1"/>
    <xf numFmtId="0" fontId="15" fillId="0" borderId="0" xfId="2" applyFont="1" applyFill="1" applyAlignment="1">
      <alignment horizontal="left" wrapText="1"/>
    </xf>
    <xf numFmtId="0" fontId="22" fillId="0" borderId="0" xfId="1" applyFont="1"/>
    <xf numFmtId="0" fontId="11" fillId="0" borderId="0" xfId="2" applyFont="1" applyFill="1" applyAlignment="1">
      <alignment horizontal="center" vertical="center"/>
    </xf>
    <xf numFmtId="0" fontId="3" fillId="0" borderId="0" xfId="2" applyFont="1" applyFill="1"/>
    <xf numFmtId="0" fontId="5" fillId="0" borderId="0" xfId="2" applyFont="1" applyAlignment="1"/>
    <xf numFmtId="167" fontId="3" fillId="0" borderId="0" xfId="2" applyNumberFormat="1"/>
    <xf numFmtId="0" fontId="3" fillId="0" borderId="0" xfId="2" applyFont="1" applyBorder="1"/>
    <xf numFmtId="3" fontId="3" fillId="0" borderId="0" xfId="2" applyNumberFormat="1" applyBorder="1"/>
    <xf numFmtId="165" fontId="3" fillId="0" borderId="0" xfId="2" applyNumberFormat="1" applyBorder="1"/>
    <xf numFmtId="4" fontId="3" fillId="0" borderId="0" xfId="2" applyNumberFormat="1" applyBorder="1"/>
    <xf numFmtId="4" fontId="11" fillId="0" borderId="0" xfId="2" applyNumberFormat="1" applyFont="1" applyBorder="1"/>
    <xf numFmtId="0" fontId="13" fillId="0" borderId="0" xfId="2" applyFont="1" applyBorder="1"/>
    <xf numFmtId="3" fontId="14" fillId="0" borderId="0" xfId="5" applyNumberFormat="1" applyFont="1" applyBorder="1"/>
    <xf numFmtId="0" fontId="19" fillId="0" borderId="0" xfId="6"/>
    <xf numFmtId="0" fontId="3" fillId="0" borderId="0" xfId="6" applyFont="1"/>
    <xf numFmtId="0" fontId="23" fillId="0" borderId="0" xfId="6" applyFont="1"/>
    <xf numFmtId="165" fontId="19" fillId="0" borderId="0" xfId="6" applyNumberFormat="1"/>
    <xf numFmtId="4" fontId="19" fillId="0" borderId="0" xfId="6" applyNumberFormat="1"/>
    <xf numFmtId="0" fontId="19" fillId="0" borderId="0" xfId="6" applyFill="1"/>
    <xf numFmtId="0" fontId="24" fillId="0" borderId="0" xfId="6" applyFont="1"/>
    <xf numFmtId="0" fontId="19" fillId="0" borderId="0" xfId="6" applyBorder="1"/>
    <xf numFmtId="3" fontId="27" fillId="0" borderId="0" xfId="6" applyNumberFormat="1" applyFont="1"/>
    <xf numFmtId="4" fontId="27" fillId="0" borderId="0" xfId="6" applyNumberFormat="1" applyFont="1"/>
    <xf numFmtId="4" fontId="11" fillId="0" borderId="0" xfId="6" applyNumberFormat="1" applyFont="1"/>
    <xf numFmtId="0" fontId="12" fillId="0" borderId="0" xfId="6" applyFont="1"/>
    <xf numFmtId="164" fontId="3" fillId="0" borderId="0" xfId="4" applyNumberFormat="1" applyFont="1" applyBorder="1"/>
    <xf numFmtId="165" fontId="3" fillId="0" borderId="0" xfId="2" applyNumberFormat="1"/>
    <xf numFmtId="0" fontId="29" fillId="0" borderId="0" xfId="2" applyFont="1"/>
    <xf numFmtId="166" fontId="3" fillId="0" borderId="0" xfId="2" applyNumberFormat="1"/>
    <xf numFmtId="166" fontId="3" fillId="0" borderId="0" xfId="2" applyNumberFormat="1" applyBorder="1"/>
    <xf numFmtId="0" fontId="28" fillId="0" borderId="0" xfId="2" applyFont="1"/>
    <xf numFmtId="164" fontId="28" fillId="0" borderId="0" xfId="2" applyNumberFormat="1" applyFont="1"/>
    <xf numFmtId="164" fontId="3" fillId="0" borderId="0" xfId="2" applyNumberFormat="1"/>
    <xf numFmtId="0" fontId="7" fillId="0" borderId="18" xfId="0" applyFont="1" applyBorder="1"/>
    <xf numFmtId="0" fontId="26" fillId="0" borderId="0" xfId="0" applyFont="1"/>
    <xf numFmtId="4" fontId="7" fillId="0" borderId="6" xfId="0" applyNumberFormat="1" applyFont="1" applyBorder="1"/>
    <xf numFmtId="0" fontId="7" fillId="0" borderId="0" xfId="0" applyFont="1"/>
    <xf numFmtId="0" fontId="7" fillId="0" borderId="0" xfId="0" applyFont="1" applyAlignment="1">
      <alignment wrapText="1"/>
    </xf>
    <xf numFmtId="0" fontId="0" fillId="0" borderId="0" xfId="0" applyAlignment="1"/>
    <xf numFmtId="0" fontId="0" fillId="0" borderId="0" xfId="0" applyFill="1"/>
    <xf numFmtId="164" fontId="19" fillId="0" borderId="0" xfId="6" applyNumberFormat="1"/>
    <xf numFmtId="0" fontId="15" fillId="0" borderId="0" xfId="2" applyFont="1" applyFill="1" applyBorder="1" applyAlignment="1">
      <alignment horizontal="left" vertical="center" wrapText="1"/>
    </xf>
    <xf numFmtId="0" fontId="13" fillId="0" borderId="0" xfId="2" applyFont="1" applyAlignment="1">
      <alignment vertical="center"/>
    </xf>
    <xf numFmtId="0" fontId="26" fillId="0" borderId="0" xfId="0" applyFont="1" applyAlignment="1">
      <alignment vertical="top"/>
    </xf>
    <xf numFmtId="0" fontId="6" fillId="0" borderId="0" xfId="0" applyFont="1" applyAlignment="1">
      <alignment wrapText="1"/>
    </xf>
    <xf numFmtId="0" fontId="5" fillId="0" borderId="0" xfId="0" applyFont="1" applyAlignment="1">
      <alignment horizontal="left" vertical="center"/>
    </xf>
    <xf numFmtId="0" fontId="37" fillId="0" borderId="0" xfId="0" applyFont="1" applyAlignment="1">
      <alignment vertical="center"/>
    </xf>
    <xf numFmtId="0" fontId="0" fillId="0" borderId="0" xfId="0" applyAlignment="1">
      <alignment vertical="center"/>
    </xf>
    <xf numFmtId="49" fontId="3" fillId="0" borderId="0" xfId="3" applyNumberFormat="1" applyFont="1" applyAlignment="1">
      <alignment vertical="center"/>
    </xf>
    <xf numFmtId="49" fontId="3" fillId="0" borderId="0" xfId="3" applyNumberFormat="1" applyFont="1" applyBorder="1" applyAlignment="1">
      <alignment vertical="center"/>
    </xf>
    <xf numFmtId="0" fontId="8" fillId="0" borderId="0" xfId="0" applyFont="1" applyFill="1" applyAlignment="1">
      <alignment wrapText="1"/>
    </xf>
    <xf numFmtId="0" fontId="8" fillId="0" borderId="0" xfId="0" applyFont="1" applyAlignment="1">
      <alignment wrapText="1"/>
    </xf>
    <xf numFmtId="0" fontId="7" fillId="0" borderId="8" xfId="0" applyFont="1" applyBorder="1" applyAlignment="1">
      <alignment horizontal="center"/>
    </xf>
    <xf numFmtId="0" fontId="7" fillId="0" borderId="7" xfId="0" applyFont="1" applyBorder="1" applyAlignment="1">
      <alignment horizont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xf>
    <xf numFmtId="0" fontId="8"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Border="1" applyAlignment="1">
      <alignment horizontal="center"/>
    </xf>
    <xf numFmtId="0" fontId="8" fillId="0" borderId="0" xfId="0" applyFont="1" applyBorder="1" applyAlignment="1">
      <alignment horizontal="center"/>
    </xf>
    <xf numFmtId="0" fontId="5" fillId="0" borderId="0" xfId="0" applyFont="1" applyBorder="1" applyAlignment="1">
      <alignment horizontal="center" vertical="center"/>
    </xf>
    <xf numFmtId="0" fontId="5" fillId="0" borderId="0" xfId="0" applyFont="1" applyAlignment="1">
      <alignment horizontal="left" wrapText="1"/>
    </xf>
    <xf numFmtId="4" fontId="0" fillId="0" borderId="0" xfId="0" applyNumberFormat="1"/>
    <xf numFmtId="4" fontId="8" fillId="0" borderId="18" xfId="0" applyNumberFormat="1" applyFont="1" applyBorder="1"/>
    <xf numFmtId="4" fontId="7" fillId="0" borderId="18" xfId="0" applyNumberFormat="1" applyFont="1" applyBorder="1"/>
    <xf numFmtId="0" fontId="1" fillId="0" borderId="0" xfId="2" applyFont="1" applyAlignment="1">
      <alignment vertical="center"/>
    </xf>
    <xf numFmtId="0" fontId="2" fillId="0" borderId="0" xfId="0" applyFont="1" applyAlignment="1">
      <alignment wrapText="1"/>
    </xf>
    <xf numFmtId="0" fontId="39" fillId="0" borderId="0" xfId="0" applyFont="1"/>
    <xf numFmtId="49" fontId="26" fillId="0" borderId="0" xfId="0" applyNumberFormat="1" applyFont="1" applyAlignment="1">
      <alignment vertical="top" wrapText="1"/>
    </xf>
    <xf numFmtId="49" fontId="26" fillId="0" borderId="0" xfId="0" applyNumberFormat="1" applyFont="1" applyAlignment="1">
      <alignment horizontal="justify" vertical="top" wrapText="1"/>
    </xf>
    <xf numFmtId="0" fontId="40" fillId="0" borderId="0" xfId="0" applyFont="1" applyAlignment="1">
      <alignment horizontal="right" vertical="top"/>
    </xf>
    <xf numFmtId="49" fontId="26" fillId="0" borderId="0" xfId="0" applyNumberFormat="1" applyFont="1" applyAlignment="1">
      <alignment horizontal="justify" vertical="top"/>
    </xf>
    <xf numFmtId="0" fontId="41" fillId="0" borderId="0" xfId="0" applyFont="1"/>
    <xf numFmtId="49" fontId="26" fillId="0" borderId="0" xfId="0" applyNumberFormat="1" applyFont="1" applyAlignment="1">
      <alignment vertical="top"/>
    </xf>
    <xf numFmtId="0" fontId="42" fillId="0" borderId="0" xfId="0" applyFont="1"/>
    <xf numFmtId="49" fontId="40" fillId="0" borderId="0" xfId="0" applyNumberFormat="1" applyFont="1" applyAlignment="1">
      <alignment vertical="top" wrapText="1"/>
    </xf>
    <xf numFmtId="49" fontId="40" fillId="0" borderId="0" xfId="0" applyNumberFormat="1" applyFont="1" applyAlignment="1">
      <alignment vertical="top"/>
    </xf>
    <xf numFmtId="0" fontId="40" fillId="0" borderId="0" xfId="0" applyFont="1" applyAlignment="1">
      <alignment vertical="top"/>
    </xf>
    <xf numFmtId="49" fontId="26" fillId="0" borderId="0" xfId="0" applyNumberFormat="1" applyFont="1" applyAlignment="1">
      <alignment horizontal="left" vertical="top" wrapText="1"/>
    </xf>
    <xf numFmtId="0" fontId="26" fillId="0" borderId="0" xfId="0" applyFont="1" applyAlignment="1">
      <alignment vertical="top" wrapText="1"/>
    </xf>
    <xf numFmtId="49" fontId="40" fillId="0" borderId="0" xfId="0" applyNumberFormat="1" applyFont="1" applyAlignment="1">
      <alignment horizontal="justify" vertical="top"/>
    </xf>
    <xf numFmtId="0" fontId="43" fillId="0" borderId="0" xfId="0" applyFont="1" applyAlignment="1">
      <alignment horizontal="center"/>
    </xf>
    <xf numFmtId="0" fontId="43" fillId="0" borderId="0" xfId="0" applyFont="1" applyAlignment="1">
      <alignment horizontal="center" vertical="center"/>
    </xf>
    <xf numFmtId="49" fontId="26" fillId="0" borderId="0" xfId="0" applyNumberFormat="1" applyFont="1" applyFill="1" applyAlignment="1">
      <alignment horizontal="justify" vertical="top" wrapText="1"/>
    </xf>
    <xf numFmtId="0" fontId="9" fillId="0" borderId="0" xfId="2" applyFont="1" applyBorder="1" applyAlignment="1">
      <alignment horizontal="center" vertical="center" wrapText="1"/>
    </xf>
    <xf numFmtId="0" fontId="44" fillId="3" borderId="8" xfId="0" applyFont="1" applyFill="1" applyBorder="1" applyAlignment="1">
      <alignment vertical="center"/>
    </xf>
    <xf numFmtId="0" fontId="44" fillId="3" borderId="0" xfId="0" applyFont="1" applyFill="1" applyAlignment="1">
      <alignment vertical="center"/>
    </xf>
    <xf numFmtId="49" fontId="16" fillId="0" borderId="8" xfId="3" applyNumberFormat="1" applyFont="1" applyBorder="1" applyAlignment="1">
      <alignment vertical="center"/>
    </xf>
    <xf numFmtId="49" fontId="16" fillId="0" borderId="0" xfId="3" applyNumberFormat="1" applyFont="1" applyAlignment="1">
      <alignment vertical="center"/>
    </xf>
    <xf numFmtId="49" fontId="16" fillId="0" borderId="0" xfId="3" applyNumberFormat="1" applyFont="1" applyAlignment="1">
      <alignment vertical="center" wrapText="1"/>
    </xf>
    <xf numFmtId="49" fontId="16" fillId="0" borderId="8" xfId="3" applyNumberFormat="1" applyFont="1" applyFill="1" applyBorder="1" applyAlignment="1">
      <alignment vertical="center"/>
    </xf>
    <xf numFmtId="0" fontId="16" fillId="0" borderId="9" xfId="6" applyFont="1" applyBorder="1" applyAlignment="1">
      <alignment vertical="center" wrapText="1"/>
    </xf>
    <xf numFmtId="3" fontId="16" fillId="0" borderId="1" xfId="6" applyNumberFormat="1" applyFont="1" applyBorder="1" applyAlignment="1">
      <alignment vertical="center"/>
    </xf>
    <xf numFmtId="164" fontId="16" fillId="0" borderId="1" xfId="4" applyNumberFormat="1" applyFont="1" applyBorder="1" applyAlignment="1">
      <alignment horizontal="center" vertical="center"/>
    </xf>
    <xf numFmtId="0" fontId="16" fillId="0" borderId="7" xfId="6" applyFont="1" applyBorder="1" applyAlignment="1">
      <alignment horizontal="left" vertical="center" wrapText="1"/>
    </xf>
    <xf numFmtId="3" fontId="16" fillId="0" borderId="18" xfId="6" applyNumberFormat="1" applyFont="1" applyBorder="1" applyAlignment="1">
      <alignment vertical="center"/>
    </xf>
    <xf numFmtId="164" fontId="16" fillId="0" borderId="18" xfId="4" applyNumberFormat="1" applyFont="1" applyBorder="1" applyAlignment="1">
      <alignment horizontal="center" vertical="center"/>
    </xf>
    <xf numFmtId="0" fontId="16" fillId="0" borderId="7" xfId="6" applyFont="1" applyBorder="1" applyAlignment="1">
      <alignment vertical="center" wrapText="1"/>
    </xf>
    <xf numFmtId="4" fontId="16" fillId="0" borderId="18" xfId="6" applyNumberFormat="1" applyFont="1" applyBorder="1" applyAlignment="1">
      <alignment vertical="center"/>
    </xf>
    <xf numFmtId="0" fontId="16" fillId="2" borderId="7" xfId="6" applyFont="1" applyFill="1" applyBorder="1" applyAlignment="1">
      <alignment vertical="center" wrapText="1"/>
    </xf>
    <xf numFmtId="4" fontId="16" fillId="2" borderId="18" xfId="6" applyNumberFormat="1" applyFont="1" applyFill="1" applyBorder="1" applyAlignment="1">
      <alignment vertical="center"/>
    </xf>
    <xf numFmtId="4" fontId="16" fillId="2" borderId="18" xfId="6" applyNumberFormat="1" applyFont="1" applyFill="1" applyBorder="1" applyAlignment="1">
      <alignment horizontal="right" vertical="center"/>
    </xf>
    <xf numFmtId="164" fontId="16" fillId="0" borderId="6" xfId="4" applyNumberFormat="1" applyFont="1" applyBorder="1" applyAlignment="1">
      <alignment horizontal="center" vertical="center"/>
    </xf>
    <xf numFmtId="3" fontId="16" fillId="2" borderId="7" xfId="6" applyNumberFormat="1" applyFont="1" applyFill="1" applyBorder="1" applyAlignment="1">
      <alignment vertical="center"/>
    </xf>
    <xf numFmtId="4" fontId="16" fillId="2" borderId="7" xfId="6" applyNumberFormat="1" applyFont="1" applyFill="1" applyBorder="1" applyAlignment="1">
      <alignment vertical="center"/>
    </xf>
    <xf numFmtId="4" fontId="16" fillId="2" borderId="7" xfId="6" applyNumberFormat="1" applyFont="1" applyFill="1" applyBorder="1" applyAlignment="1">
      <alignment horizontal="right" vertical="center"/>
    </xf>
    <xf numFmtId="4" fontId="16" fillId="0" borderId="7" xfId="6" applyNumberFormat="1" applyFont="1" applyBorder="1" applyAlignment="1">
      <alignment vertical="center"/>
    </xf>
    <xf numFmtId="4" fontId="16" fillId="0" borderId="7" xfId="6" applyNumberFormat="1" applyFont="1" applyBorder="1" applyAlignment="1">
      <alignment horizontal="right" vertical="center"/>
    </xf>
    <xf numFmtId="4" fontId="16" fillId="0" borderId="18" xfId="6" applyNumberFormat="1" applyFont="1" applyBorder="1" applyAlignment="1">
      <alignment horizontal="right" vertical="center"/>
    </xf>
    <xf numFmtId="0" fontId="16" fillId="0" borderId="10" xfId="6" applyFont="1" applyBorder="1" applyAlignment="1">
      <alignment vertical="center" wrapText="1"/>
    </xf>
    <xf numFmtId="4" fontId="16" fillId="0" borderId="10" xfId="6" applyNumberFormat="1" applyFont="1" applyBorder="1" applyAlignment="1">
      <alignment vertical="center"/>
    </xf>
    <xf numFmtId="4" fontId="16" fillId="0" borderId="6" xfId="6" applyNumberFormat="1" applyFont="1" applyBorder="1" applyAlignment="1">
      <alignment horizontal="right" vertical="center"/>
    </xf>
    <xf numFmtId="4" fontId="16" fillId="0" borderId="10" xfId="6" applyNumberFormat="1" applyFont="1" applyBorder="1" applyAlignment="1">
      <alignment horizontal="right" vertical="center"/>
    </xf>
    <xf numFmtId="0" fontId="16" fillId="0" borderId="2" xfId="6" applyFont="1" applyBorder="1" applyAlignment="1">
      <alignment vertical="center" wrapText="1"/>
    </xf>
    <xf numFmtId="4" fontId="16" fillId="0" borderId="2" xfId="6" applyNumberFormat="1" applyFont="1" applyBorder="1" applyAlignment="1">
      <alignment vertical="center"/>
    </xf>
    <xf numFmtId="4" fontId="16" fillId="0" borderId="5" xfId="6" applyNumberFormat="1" applyFont="1" applyBorder="1" applyAlignment="1">
      <alignment horizontal="right" vertical="center"/>
    </xf>
    <xf numFmtId="4" fontId="16" fillId="0" borderId="2" xfId="6" applyNumberFormat="1" applyFont="1" applyBorder="1" applyAlignment="1">
      <alignment horizontal="right" vertical="center"/>
    </xf>
    <xf numFmtId="164" fontId="16" fillId="0" borderId="5" xfId="4" applyNumberFormat="1" applyFont="1" applyBorder="1" applyAlignment="1">
      <alignment horizontal="center" vertical="center"/>
    </xf>
    <xf numFmtId="164" fontId="16" fillId="0" borderId="12" xfId="4" applyNumberFormat="1" applyFont="1" applyBorder="1" applyAlignment="1">
      <alignment horizontal="center" vertical="center"/>
    </xf>
    <xf numFmtId="164" fontId="16" fillId="0" borderId="14" xfId="4" applyNumberFormat="1" applyFont="1" applyBorder="1" applyAlignment="1">
      <alignment horizontal="center" vertical="center"/>
    </xf>
    <xf numFmtId="4" fontId="16" fillId="0" borderId="18" xfId="6" applyNumberFormat="1" applyFont="1" applyFill="1" applyBorder="1" applyAlignment="1">
      <alignment vertical="center"/>
    </xf>
    <xf numFmtId="4" fontId="16" fillId="0" borderId="6" xfId="6" applyNumberFormat="1" applyFont="1" applyBorder="1" applyAlignment="1">
      <alignment vertical="center"/>
    </xf>
    <xf numFmtId="0" fontId="44" fillId="0" borderId="7" xfId="2" applyFont="1" applyBorder="1" applyAlignment="1">
      <alignment horizontal="left" vertical="center" wrapText="1"/>
    </xf>
    <xf numFmtId="0" fontId="16" fillId="0" borderId="7" xfId="2" applyFont="1" applyFill="1" applyBorder="1" applyAlignment="1">
      <alignment vertical="center" wrapText="1"/>
    </xf>
    <xf numFmtId="3" fontId="16" fillId="0" borderId="18" xfId="6" applyNumberFormat="1" applyFont="1" applyBorder="1" applyAlignment="1">
      <alignment horizontal="right" vertical="center"/>
    </xf>
    <xf numFmtId="3" fontId="16" fillId="0" borderId="18" xfId="6" applyNumberFormat="1" applyFont="1" applyBorder="1" applyAlignment="1" applyProtection="1">
      <alignment vertical="center"/>
      <protection locked="0"/>
    </xf>
    <xf numFmtId="0" fontId="16" fillId="0" borderId="10" xfId="6" applyFont="1" applyFill="1" applyBorder="1" applyAlignment="1">
      <alignment horizontal="justify" vertical="center" wrapText="1"/>
    </xf>
    <xf numFmtId="0" fontId="16" fillId="4" borderId="2" xfId="2" applyFont="1" applyFill="1" applyBorder="1" applyAlignment="1">
      <alignment horizontal="center" vertical="center" wrapText="1"/>
    </xf>
    <xf numFmtId="0" fontId="46" fillId="4" borderId="5" xfId="6" applyFont="1" applyFill="1" applyBorder="1" applyAlignment="1">
      <alignment horizontal="center" vertical="center" wrapText="1"/>
    </xf>
    <xf numFmtId="0" fontId="16" fillId="0" borderId="0" xfId="2" applyFont="1" applyBorder="1" applyAlignment="1">
      <alignment horizontal="center" vertical="center" wrapText="1"/>
    </xf>
    <xf numFmtId="3" fontId="44" fillId="0" borderId="18" xfId="2" applyNumberFormat="1" applyFont="1" applyBorder="1" applyAlignment="1">
      <alignment horizontal="right" vertical="center"/>
    </xf>
    <xf numFmtId="3" fontId="44" fillId="0" borderId="0" xfId="2" applyNumberFormat="1" applyFont="1" applyBorder="1" applyAlignment="1" applyProtection="1">
      <alignment horizontal="right" vertical="center"/>
      <protection locked="0"/>
    </xf>
    <xf numFmtId="3" fontId="44" fillId="0" borderId="18" xfId="2" applyNumberFormat="1" applyFont="1" applyBorder="1" applyAlignment="1" applyProtection="1">
      <alignment horizontal="right" vertical="center"/>
      <protection locked="0"/>
    </xf>
    <xf numFmtId="3" fontId="16" fillId="0" borderId="18"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3" fontId="16" fillId="0" borderId="18" xfId="2" applyNumberFormat="1" applyFont="1" applyBorder="1" applyAlignment="1">
      <alignment horizontal="right" vertical="center"/>
    </xf>
    <xf numFmtId="3" fontId="16" fillId="0" borderId="18" xfId="2" applyNumberFormat="1" applyFont="1" applyFill="1" applyBorder="1" applyAlignment="1" applyProtection="1">
      <alignment horizontal="right" vertical="center"/>
      <protection locked="0"/>
    </xf>
    <xf numFmtId="3" fontId="16" fillId="0" borderId="0" xfId="2" applyNumberFormat="1" applyFont="1" applyFill="1" applyBorder="1" applyAlignment="1" applyProtection="1">
      <alignment horizontal="right" vertical="center"/>
      <protection locked="0"/>
    </xf>
    <xf numFmtId="3" fontId="16" fillId="0" borderId="18" xfId="2" applyNumberFormat="1" applyFont="1" applyBorder="1" applyAlignment="1" applyProtection="1">
      <alignment horizontal="right" vertical="center"/>
      <protection locked="0"/>
    </xf>
    <xf numFmtId="41" fontId="16" fillId="0" borderId="6" xfId="2" applyNumberFormat="1" applyFont="1" applyFill="1" applyBorder="1" applyAlignment="1">
      <alignment horizontal="right" vertical="center"/>
    </xf>
    <xf numFmtId="0" fontId="44" fillId="0" borderId="7" xfId="5" applyFont="1" applyBorder="1" applyAlignment="1">
      <alignment vertical="center"/>
    </xf>
    <xf numFmtId="0" fontId="16" fillId="0" borderId="7" xfId="5" applyFont="1" applyFill="1" applyBorder="1" applyAlignment="1">
      <alignment vertical="center"/>
    </xf>
    <xf numFmtId="0" fontId="16" fillId="0" borderId="10" xfId="5" applyFont="1" applyBorder="1" applyAlignment="1">
      <alignment vertical="center"/>
    </xf>
    <xf numFmtId="3" fontId="16" fillId="0" borderId="6" xfId="2" applyNumberFormat="1" applyFont="1" applyBorder="1" applyAlignment="1" applyProtection="1">
      <alignment horizontal="right" vertical="center"/>
      <protection locked="0"/>
    </xf>
    <xf numFmtId="3" fontId="16" fillId="0" borderId="6" xfId="2" applyNumberFormat="1" applyFont="1" applyBorder="1" applyAlignment="1">
      <alignment horizontal="right" vertical="center"/>
    </xf>
    <xf numFmtId="3" fontId="16" fillId="0" borderId="13" xfId="2" applyNumberFormat="1" applyFont="1" applyBorder="1" applyAlignment="1" applyProtection="1">
      <alignment horizontal="right" vertical="center"/>
      <protection locked="0"/>
    </xf>
    <xf numFmtId="0" fontId="26" fillId="4" borderId="5" xfId="2" applyFont="1" applyFill="1" applyBorder="1" applyAlignment="1">
      <alignment vertical="center" wrapText="1"/>
    </xf>
    <xf numFmtId="0" fontId="40" fillId="0" borderId="18" xfId="0" applyFont="1" applyBorder="1" applyAlignment="1">
      <alignment vertical="center"/>
    </xf>
    <xf numFmtId="0" fontId="26" fillId="0" borderId="18" xfId="0" applyFont="1" applyBorder="1" applyAlignment="1">
      <alignment vertical="center"/>
    </xf>
    <xf numFmtId="41" fontId="26" fillId="0" borderId="18" xfId="0" applyNumberFormat="1" applyFont="1" applyBorder="1" applyAlignment="1">
      <alignment vertical="center"/>
    </xf>
    <xf numFmtId="0" fontId="26" fillId="0" borderId="18" xfId="0" applyFont="1" applyBorder="1" applyAlignment="1">
      <alignment vertical="center" wrapText="1"/>
    </xf>
    <xf numFmtId="0" fontId="26" fillId="0" borderId="6" xfId="0" applyFont="1" applyBorder="1" applyAlignment="1">
      <alignment vertical="center"/>
    </xf>
    <xf numFmtId="0" fontId="26" fillId="4" borderId="5" xfId="0" applyFont="1" applyFill="1" applyBorder="1" applyAlignment="1">
      <alignment horizontal="center" vertical="center" wrapText="1"/>
    </xf>
    <xf numFmtId="0" fontId="16" fillId="0" borderId="0" xfId="6" applyFont="1" applyFill="1" applyBorder="1" applyAlignment="1">
      <alignment horizontal="justify" vertical="center" wrapText="1"/>
    </xf>
    <xf numFmtId="168" fontId="16" fillId="0" borderId="0" xfId="2" applyNumberFormat="1" applyFont="1" applyFill="1" applyBorder="1" applyAlignment="1">
      <alignment horizontal="right" vertical="center"/>
    </xf>
    <xf numFmtId="41" fontId="16" fillId="0" borderId="0" xfId="2" applyNumberFormat="1" applyFont="1" applyFill="1" applyBorder="1" applyAlignment="1">
      <alignment horizontal="right" vertical="center"/>
    </xf>
    <xf numFmtId="41" fontId="26" fillId="0" borderId="6" xfId="0" applyNumberFormat="1" applyFont="1" applyBorder="1" applyAlignment="1">
      <alignment vertical="center"/>
    </xf>
    <xf numFmtId="0" fontId="40" fillId="0" borderId="1" xfId="0" applyFont="1" applyBorder="1" applyAlignment="1">
      <alignment vertical="center"/>
    </xf>
    <xf numFmtId="0" fontId="40" fillId="0" borderId="7" xfId="0" applyFont="1" applyBorder="1"/>
    <xf numFmtId="3" fontId="40" fillId="0" borderId="1" xfId="0" applyNumberFormat="1" applyFont="1" applyBorder="1" applyAlignment="1">
      <alignment vertical="center"/>
    </xf>
    <xf numFmtId="0" fontId="26" fillId="0" borderId="7" xfId="0" applyFont="1" applyBorder="1"/>
    <xf numFmtId="3" fontId="26" fillId="0" borderId="18" xfId="0" applyNumberFormat="1" applyFont="1" applyBorder="1" applyAlignment="1">
      <alignment vertical="center"/>
    </xf>
    <xf numFmtId="4" fontId="26" fillId="0" borderId="18" xfId="0" applyNumberFormat="1" applyFont="1" applyBorder="1" applyAlignment="1">
      <alignment vertical="center"/>
    </xf>
    <xf numFmtId="167" fontId="26" fillId="0" borderId="18" xfId="0" applyNumberFormat="1" applyFont="1" applyBorder="1" applyAlignment="1">
      <alignment vertical="center"/>
    </xf>
    <xf numFmtId="0" fontId="40" fillId="0" borderId="7" xfId="0" applyFont="1" applyBorder="1" applyAlignment="1">
      <alignment wrapText="1"/>
    </xf>
    <xf numFmtId="3" fontId="40" fillId="0" borderId="18" xfId="0" applyNumberFormat="1" applyFont="1" applyBorder="1" applyAlignment="1">
      <alignment vertical="center"/>
    </xf>
    <xf numFmtId="4" fontId="40" fillId="0" borderId="18" xfId="0" applyNumberFormat="1" applyFont="1" applyBorder="1" applyAlignment="1">
      <alignment vertical="center"/>
    </xf>
    <xf numFmtId="41" fontId="26" fillId="0" borderId="18" xfId="0" applyNumberFormat="1" applyFont="1" applyBorder="1" applyAlignment="1">
      <alignment horizontal="right" vertical="center"/>
    </xf>
    <xf numFmtId="41" fontId="40" fillId="0" borderId="18" xfId="0" applyNumberFormat="1" applyFont="1" applyBorder="1" applyAlignment="1">
      <alignment vertical="center"/>
    </xf>
    <xf numFmtId="0" fontId="26" fillId="0" borderId="10" xfId="0" applyFont="1" applyBorder="1"/>
    <xf numFmtId="3" fontId="26" fillId="0" borderId="6" xfId="0" applyNumberFormat="1" applyFont="1" applyBorder="1" applyAlignment="1">
      <alignment vertical="center"/>
    </xf>
    <xf numFmtId="4" fontId="26" fillId="0" borderId="6" xfId="0" applyNumberFormat="1" applyFont="1" applyBorder="1" applyAlignment="1">
      <alignment vertical="center"/>
    </xf>
    <xf numFmtId="0" fontId="44" fillId="0" borderId="7" xfId="2" applyFont="1" applyBorder="1" applyAlignment="1">
      <alignment horizontal="left"/>
    </xf>
    <xf numFmtId="3" fontId="44" fillId="0" borderId="18" xfId="2" applyNumberFormat="1" applyFont="1" applyBorder="1" applyAlignment="1"/>
    <xf numFmtId="164" fontId="44" fillId="0" borderId="18" xfId="2" applyNumberFormat="1" applyFont="1" applyBorder="1" applyAlignment="1">
      <alignment horizontal="center"/>
    </xf>
    <xf numFmtId="164" fontId="44" fillId="0" borderId="18" xfId="4" applyNumberFormat="1" applyFont="1" applyBorder="1" applyAlignment="1">
      <alignment horizontal="center"/>
    </xf>
    <xf numFmtId="0" fontId="16" fillId="0" borderId="7" xfId="2" applyFont="1" applyFill="1" applyBorder="1"/>
    <xf numFmtId="3" fontId="16" fillId="0" borderId="18" xfId="2" applyNumberFormat="1" applyFont="1" applyFill="1" applyBorder="1" applyAlignment="1"/>
    <xf numFmtId="164" fontId="16" fillId="0" borderId="18" xfId="2" applyNumberFormat="1" applyFont="1" applyBorder="1" applyAlignment="1">
      <alignment horizontal="center"/>
    </xf>
    <xf numFmtId="164" fontId="16" fillId="0" borderId="18" xfId="4" applyNumberFormat="1" applyFont="1" applyBorder="1" applyAlignment="1">
      <alignment horizontal="center"/>
    </xf>
    <xf numFmtId="0" fontId="16" fillId="0" borderId="7" xfId="2" applyFont="1" applyBorder="1"/>
    <xf numFmtId="3" fontId="16" fillId="0" borderId="18" xfId="2" applyNumberFormat="1" applyFont="1" applyBorder="1" applyAlignment="1"/>
    <xf numFmtId="0" fontId="44" fillId="0" borderId="9" xfId="2" applyFont="1" applyBorder="1" applyAlignment="1">
      <alignment wrapText="1"/>
    </xf>
    <xf numFmtId="3" fontId="44" fillId="0" borderId="9" xfId="2" applyNumberFormat="1" applyFont="1" applyBorder="1" applyAlignment="1">
      <alignment wrapText="1"/>
    </xf>
    <xf numFmtId="3" fontId="44" fillId="0" borderId="1" xfId="2" applyNumberFormat="1" applyFont="1" applyFill="1" applyBorder="1" applyAlignment="1"/>
    <xf numFmtId="0" fontId="16" fillId="0" borderId="7" xfId="2" applyFont="1" applyBorder="1" applyAlignment="1">
      <alignment wrapText="1"/>
    </xf>
    <xf numFmtId="3" fontId="16" fillId="0" borderId="7" xfId="2" applyNumberFormat="1" applyFont="1" applyBorder="1" applyAlignment="1">
      <alignment wrapText="1"/>
    </xf>
    <xf numFmtId="0" fontId="16" fillId="0" borderId="7" xfId="2" applyFont="1" applyBorder="1" applyAlignment="1"/>
    <xf numFmtId="0" fontId="16" fillId="0" borderId="7" xfId="2" applyFont="1" applyBorder="1" applyAlignment="1">
      <alignment horizontal="left" wrapText="1"/>
    </xf>
    <xf numFmtId="0" fontId="16" fillId="0" borderId="10" xfId="2" applyFont="1" applyBorder="1" applyAlignment="1">
      <alignment horizontal="left" wrapText="1"/>
    </xf>
    <xf numFmtId="3" fontId="16" fillId="0" borderId="10" xfId="2" applyNumberFormat="1" applyFont="1" applyBorder="1" applyAlignment="1">
      <alignment wrapText="1"/>
    </xf>
    <xf numFmtId="3" fontId="16" fillId="0" borderId="6" xfId="2" applyNumberFormat="1" applyFont="1" applyBorder="1" applyAlignment="1"/>
    <xf numFmtId="0" fontId="44" fillId="0" borderId="7" xfId="2" applyFont="1" applyBorder="1" applyAlignment="1">
      <alignment wrapText="1"/>
    </xf>
    <xf numFmtId="3" fontId="44" fillId="0" borderId="7" xfId="2" applyNumberFormat="1" applyFont="1" applyBorder="1" applyAlignment="1">
      <alignment wrapText="1"/>
    </xf>
    <xf numFmtId="0" fontId="16" fillId="0" borderId="10" xfId="2" applyFont="1" applyBorder="1" applyAlignment="1">
      <alignment wrapText="1"/>
    </xf>
    <xf numFmtId="164" fontId="16" fillId="0" borderId="6" xfId="2" applyNumberFormat="1" applyFont="1" applyBorder="1" applyAlignment="1">
      <alignment horizontal="center"/>
    </xf>
    <xf numFmtId="164" fontId="16" fillId="0" borderId="6" xfId="4" applyNumberFormat="1" applyFont="1" applyBorder="1" applyAlignment="1">
      <alignment horizontal="center"/>
    </xf>
    <xf numFmtId="0" fontId="40" fillId="0" borderId="6" xfId="0" applyFont="1" applyFill="1" applyBorder="1" applyAlignment="1">
      <alignment vertical="center"/>
    </xf>
    <xf numFmtId="3" fontId="40" fillId="0" borderId="6" xfId="0" applyNumberFormat="1" applyFont="1" applyFill="1" applyBorder="1" applyAlignment="1">
      <alignment vertical="center"/>
    </xf>
    <xf numFmtId="0" fontId="26" fillId="0" borderId="1" xfId="0" applyFont="1" applyBorder="1" applyAlignment="1">
      <alignment vertical="center"/>
    </xf>
    <xf numFmtId="3" fontId="26" fillId="0" borderId="1" xfId="0" applyNumberFormat="1" applyFont="1" applyBorder="1" applyAlignment="1">
      <alignment vertical="center"/>
    </xf>
    <xf numFmtId="0" fontId="40" fillId="0" borderId="0" xfId="0" applyFont="1" applyFill="1" applyBorder="1" applyAlignment="1">
      <alignment vertical="center"/>
    </xf>
    <xf numFmtId="3" fontId="40" fillId="0" borderId="0" xfId="0" applyNumberFormat="1" applyFont="1" applyFill="1" applyBorder="1" applyAlignment="1">
      <alignment vertical="center"/>
    </xf>
    <xf numFmtId="0" fontId="44" fillId="0" borderId="18" xfId="5" applyFont="1" applyBorder="1"/>
    <xf numFmtId="3" fontId="44" fillId="2" borderId="8" xfId="2" applyNumberFormat="1" applyFont="1" applyFill="1" applyBorder="1"/>
    <xf numFmtId="3" fontId="48" fillId="0" borderId="18" xfId="2" applyNumberFormat="1" applyFont="1" applyFill="1" applyBorder="1" applyAlignment="1">
      <alignment horizontal="right"/>
    </xf>
    <xf numFmtId="3" fontId="48" fillId="0" borderId="7" xfId="2" applyNumberFormat="1" applyFont="1" applyFill="1" applyBorder="1" applyAlignment="1">
      <alignment horizontal="right"/>
    </xf>
    <xf numFmtId="3" fontId="48" fillId="2" borderId="7" xfId="2" applyNumberFormat="1" applyFont="1" applyFill="1" applyBorder="1"/>
    <xf numFmtId="3" fontId="48" fillId="2" borderId="18" xfId="2" applyNumberFormat="1" applyFont="1" applyFill="1" applyBorder="1"/>
    <xf numFmtId="0" fontId="16" fillId="0" borderId="18" xfId="5" applyFont="1" applyFill="1" applyBorder="1"/>
    <xf numFmtId="3" fontId="49" fillId="2" borderId="0" xfId="2" applyNumberFormat="1" applyFont="1" applyFill="1" applyBorder="1"/>
    <xf numFmtId="3" fontId="30" fillId="0" borderId="18" xfId="2" applyNumberFormat="1" applyFont="1" applyFill="1" applyBorder="1"/>
    <xf numFmtId="3" fontId="30" fillId="0" borderId="7" xfId="2" applyNumberFormat="1" applyFont="1" applyFill="1" applyBorder="1" applyAlignment="1">
      <alignment horizontal="right"/>
    </xf>
    <xf numFmtId="3" fontId="30" fillId="2" borderId="7" xfId="2" applyNumberFormat="1" applyFont="1" applyFill="1" applyBorder="1"/>
    <xf numFmtId="3" fontId="30" fillId="2" borderId="18" xfId="2" applyNumberFormat="1" applyFont="1" applyFill="1" applyBorder="1"/>
    <xf numFmtId="3" fontId="49" fillId="0" borderId="18" xfId="2" applyNumberFormat="1" applyFont="1" applyFill="1" applyBorder="1"/>
    <xf numFmtId="3" fontId="49" fillId="0" borderId="7" xfId="2" applyNumberFormat="1" applyFont="1" applyFill="1" applyBorder="1" applyAlignment="1">
      <alignment horizontal="right"/>
    </xf>
    <xf numFmtId="3" fontId="49" fillId="2" borderId="7" xfId="2" applyNumberFormat="1" applyFont="1" applyFill="1" applyBorder="1"/>
    <xf numFmtId="3" fontId="49" fillId="2" borderId="18" xfId="2" applyNumberFormat="1" applyFont="1" applyFill="1" applyBorder="1"/>
    <xf numFmtId="0" fontId="16" fillId="0" borderId="18" xfId="5" applyFont="1" applyBorder="1"/>
    <xf numFmtId="3" fontId="30" fillId="0" borderId="7" xfId="2" applyNumberFormat="1" applyFont="1" applyFill="1" applyBorder="1"/>
    <xf numFmtId="0" fontId="16" fillId="0" borderId="2" xfId="5" applyFont="1" applyFill="1" applyBorder="1" applyAlignment="1">
      <alignment wrapText="1"/>
    </xf>
    <xf numFmtId="3" fontId="16" fillId="0" borderId="2" xfId="2" applyNumberFormat="1" applyFont="1" applyFill="1" applyBorder="1" applyAlignment="1">
      <alignment vertical="center"/>
    </xf>
    <xf numFmtId="41" fontId="16" fillId="0" borderId="2" xfId="6" applyNumberFormat="1" applyFont="1" applyFill="1" applyBorder="1" applyAlignment="1">
      <alignment horizontal="right" vertical="center"/>
    </xf>
    <xf numFmtId="41" fontId="16" fillId="0" borderId="5" xfId="6" applyNumberFormat="1" applyFont="1" applyFill="1" applyBorder="1" applyAlignment="1">
      <alignment horizontal="right" vertical="center"/>
    </xf>
    <xf numFmtId="0" fontId="16" fillId="0" borderId="7" xfId="5" applyFont="1" applyFill="1" applyBorder="1" applyAlignment="1"/>
    <xf numFmtId="3" fontId="16" fillId="0" borderId="18" xfId="2" applyNumberFormat="1" applyFont="1" applyFill="1" applyBorder="1"/>
    <xf numFmtId="41" fontId="16" fillId="0" borderId="7" xfId="6" applyNumberFormat="1" applyFont="1" applyFill="1" applyBorder="1" applyAlignment="1">
      <alignment horizontal="right"/>
    </xf>
    <xf numFmtId="41" fontId="16" fillId="0" borderId="18" xfId="6" applyNumberFormat="1" applyFont="1" applyFill="1" applyBorder="1" applyAlignment="1">
      <alignment horizontal="right"/>
    </xf>
    <xf numFmtId="0" fontId="16" fillId="0" borderId="10" xfId="5" applyFont="1" applyFill="1" applyBorder="1" applyAlignment="1"/>
    <xf numFmtId="3" fontId="16" fillId="0" borderId="6" xfId="2" applyNumberFormat="1" applyFont="1" applyFill="1" applyBorder="1"/>
    <xf numFmtId="41" fontId="16" fillId="0" borderId="10" xfId="6" applyNumberFormat="1" applyFont="1" applyFill="1" applyBorder="1" applyAlignment="1">
      <alignment horizontal="right"/>
    </xf>
    <xf numFmtId="41" fontId="16" fillId="0" borderId="6" xfId="6" applyNumberFormat="1" applyFont="1" applyFill="1" applyBorder="1" applyAlignment="1">
      <alignment horizontal="right"/>
    </xf>
    <xf numFmtId="0" fontId="44" fillId="0" borderId="7" xfId="2" applyFont="1" applyBorder="1" applyAlignment="1">
      <alignment horizontal="left" vertical="center"/>
    </xf>
    <xf numFmtId="4" fontId="44" fillId="0" borderId="18" xfId="2" applyNumberFormat="1" applyFont="1" applyBorder="1" applyAlignment="1">
      <alignment horizontal="right"/>
    </xf>
    <xf numFmtId="4" fontId="44" fillId="0" borderId="18" xfId="2" applyNumberFormat="1" applyFont="1" applyFill="1" applyBorder="1" applyAlignment="1">
      <alignment horizontal="right"/>
    </xf>
    <xf numFmtId="4" fontId="16" fillId="0" borderId="18" xfId="2" applyNumberFormat="1" applyFont="1" applyBorder="1" applyAlignment="1"/>
    <xf numFmtId="4" fontId="16" fillId="0" borderId="18" xfId="2" applyNumberFormat="1" applyFont="1" applyFill="1" applyBorder="1" applyAlignment="1"/>
    <xf numFmtId="4" fontId="44" fillId="0" borderId="7" xfId="2" applyNumberFormat="1" applyFont="1" applyBorder="1" applyAlignment="1">
      <alignment wrapText="1"/>
    </xf>
    <xf numFmtId="4" fontId="44" fillId="0" borderId="18" xfId="2" applyNumberFormat="1" applyFont="1" applyFill="1" applyBorder="1" applyAlignment="1"/>
    <xf numFmtId="4" fontId="16" fillId="0" borderId="7" xfId="2" applyNumberFormat="1" applyFont="1" applyBorder="1" applyAlignment="1">
      <alignment horizontal="right" wrapText="1"/>
    </xf>
    <xf numFmtId="4" fontId="16" fillId="0" borderId="18" xfId="2" applyNumberFormat="1" applyFont="1" applyFill="1" applyBorder="1" applyAlignment="1">
      <alignment horizontal="right"/>
    </xf>
    <xf numFmtId="4" fontId="16" fillId="0" borderId="7" xfId="2" applyNumberFormat="1" applyFont="1" applyBorder="1" applyAlignment="1">
      <alignment wrapText="1"/>
    </xf>
    <xf numFmtId="0" fontId="44" fillId="0" borderId="9" xfId="2" applyFont="1" applyBorder="1" applyAlignment="1">
      <alignment horizontal="left" vertical="center" wrapText="1"/>
    </xf>
    <xf numFmtId="4" fontId="44" fillId="0" borderId="1" xfId="2" applyNumberFormat="1" applyFont="1" applyBorder="1" applyAlignment="1"/>
    <xf numFmtId="4" fontId="44" fillId="0" borderId="1" xfId="2" applyNumberFormat="1" applyFont="1" applyFill="1" applyBorder="1" applyAlignment="1"/>
    <xf numFmtId="164" fontId="44" fillId="0" borderId="1" xfId="2" applyNumberFormat="1" applyFont="1" applyBorder="1" applyAlignment="1">
      <alignment horizontal="center"/>
    </xf>
    <xf numFmtId="164" fontId="44" fillId="0" borderId="1" xfId="4" applyNumberFormat="1" applyFont="1" applyBorder="1" applyAlignment="1">
      <alignment horizontal="center"/>
    </xf>
    <xf numFmtId="49" fontId="16" fillId="0" borderId="7" xfId="2" applyNumberFormat="1" applyFont="1" applyBorder="1" applyAlignment="1">
      <alignment wrapText="1"/>
    </xf>
    <xf numFmtId="4" fontId="16" fillId="0" borderId="10" xfId="2" applyNumberFormat="1" applyFont="1" applyBorder="1" applyAlignment="1">
      <alignment wrapText="1"/>
    </xf>
    <xf numFmtId="4" fontId="16" fillId="0" borderId="6" xfId="2" applyNumberFormat="1" applyFont="1" applyFill="1" applyBorder="1" applyAlignment="1"/>
    <xf numFmtId="0" fontId="40" fillId="0" borderId="5" xfId="0" applyFont="1" applyBorder="1" applyAlignment="1">
      <alignment vertical="center"/>
    </xf>
    <xf numFmtId="4" fontId="26" fillId="0" borderId="5" xfId="0" applyNumberFormat="1" applyFont="1" applyBorder="1" applyAlignment="1">
      <alignment vertical="center"/>
    </xf>
    <xf numFmtId="10" fontId="26" fillId="0" borderId="5" xfId="11" applyNumberFormat="1" applyFont="1" applyBorder="1" applyAlignment="1">
      <alignment vertical="center"/>
    </xf>
    <xf numFmtId="0" fontId="26" fillId="4" borderId="5" xfId="0" applyFont="1" applyFill="1" applyBorder="1" applyAlignment="1">
      <alignment horizontal="center" vertical="center" wrapText="1"/>
    </xf>
    <xf numFmtId="0" fontId="44" fillId="0" borderId="7" xfId="5" applyFont="1" applyFill="1" applyBorder="1"/>
    <xf numFmtId="4" fontId="44" fillId="2" borderId="7" xfId="5" applyNumberFormat="1" applyFont="1" applyFill="1" applyBorder="1" applyAlignment="1">
      <alignment horizontal="right"/>
    </xf>
    <xf numFmtId="4" fontId="44" fillId="2" borderId="18" xfId="5" applyNumberFormat="1" applyFont="1" applyFill="1" applyBorder="1" applyAlignment="1">
      <alignment horizontal="right"/>
    </xf>
    <xf numFmtId="0" fontId="16" fillId="0" borderId="7" xfId="5" applyFont="1" applyFill="1" applyBorder="1"/>
    <xf numFmtId="4" fontId="16" fillId="2" borderId="7" xfId="2" applyNumberFormat="1" applyFont="1" applyFill="1" applyBorder="1"/>
    <xf numFmtId="4" fontId="30" fillId="0" borderId="7" xfId="2" applyNumberFormat="1" applyFont="1" applyFill="1" applyBorder="1" applyAlignment="1">
      <alignment horizontal="right"/>
    </xf>
    <xf numFmtId="4" fontId="16" fillId="2" borderId="18" xfId="2" applyNumberFormat="1" applyFont="1" applyFill="1" applyBorder="1"/>
    <xf numFmtId="4" fontId="16" fillId="0" borderId="2" xfId="2" applyNumberFormat="1" applyFont="1" applyFill="1" applyBorder="1" applyAlignment="1">
      <alignment vertical="center"/>
    </xf>
    <xf numFmtId="0" fontId="16" fillId="0" borderId="7" xfId="5" applyFont="1" applyFill="1" applyBorder="1" applyAlignment="1">
      <alignment vertical="top"/>
    </xf>
    <xf numFmtId="4" fontId="16" fillId="0" borderId="7" xfId="2" applyNumberFormat="1" applyFont="1" applyFill="1" applyBorder="1"/>
    <xf numFmtId="0" fontId="16" fillId="0" borderId="10" xfId="5" applyFont="1" applyFill="1" applyBorder="1" applyAlignment="1">
      <alignment vertical="top"/>
    </xf>
    <xf numFmtId="4" fontId="16" fillId="0" borderId="6" xfId="2" applyNumberFormat="1" applyFont="1" applyFill="1" applyBorder="1"/>
    <xf numFmtId="4" fontId="16" fillId="0" borderId="10" xfId="2" applyNumberFormat="1" applyFont="1" applyFill="1" applyBorder="1"/>
    <xf numFmtId="0" fontId="16" fillId="4" borderId="2" xfId="5" applyFont="1" applyFill="1" applyBorder="1" applyAlignment="1">
      <alignment vertical="center" wrapText="1"/>
    </xf>
    <xf numFmtId="0" fontId="16" fillId="4" borderId="4" xfId="5" applyFont="1" applyFill="1" applyBorder="1" applyAlignment="1">
      <alignment vertical="center" wrapText="1"/>
    </xf>
    <xf numFmtId="0" fontId="16" fillId="4" borderId="3" xfId="5" applyFont="1" applyFill="1" applyBorder="1" applyAlignment="1">
      <alignment vertical="center" wrapText="1"/>
    </xf>
    <xf numFmtId="0" fontId="16" fillId="0" borderId="9" xfId="2" applyFont="1" applyFill="1" applyBorder="1" applyAlignment="1">
      <alignment vertical="center" wrapText="1"/>
    </xf>
    <xf numFmtId="3" fontId="16" fillId="0" borderId="1" xfId="2" applyNumberFormat="1" applyFont="1" applyFill="1" applyBorder="1" applyAlignment="1">
      <alignment horizontal="right" vertical="center"/>
    </xf>
    <xf numFmtId="3" fontId="16" fillId="0" borderId="1" xfId="2" applyNumberFormat="1" applyFont="1" applyFill="1" applyBorder="1" applyAlignment="1">
      <alignment vertical="center"/>
    </xf>
    <xf numFmtId="0" fontId="16" fillId="0" borderId="18" xfId="2" applyFont="1" applyFill="1" applyBorder="1" applyAlignment="1">
      <alignment vertical="center" wrapText="1"/>
    </xf>
    <xf numFmtId="4" fontId="16" fillId="0" borderId="18" xfId="2" applyNumberFormat="1" applyFont="1" applyFill="1" applyBorder="1" applyAlignment="1">
      <alignment horizontal="right" vertical="center"/>
    </xf>
    <xf numFmtId="4" fontId="16" fillId="0" borderId="18" xfId="2" applyNumberFormat="1" applyFont="1" applyFill="1" applyBorder="1" applyAlignment="1">
      <alignment vertical="center"/>
    </xf>
    <xf numFmtId="164" fontId="16" fillId="0" borderId="8" xfId="4" applyNumberFormat="1" applyFont="1" applyBorder="1" applyAlignment="1">
      <alignment horizontal="center" vertical="center"/>
    </xf>
    <xf numFmtId="0" fontId="16" fillId="0" borderId="10" xfId="2" applyFont="1" applyFill="1" applyBorder="1" applyAlignment="1">
      <alignment vertical="center" wrapText="1"/>
    </xf>
    <xf numFmtId="4" fontId="16" fillId="0" borderId="6" xfId="2" applyNumberFormat="1" applyFont="1" applyFill="1" applyBorder="1" applyAlignment="1">
      <alignment horizontal="right" vertical="center"/>
    </xf>
    <xf numFmtId="4" fontId="16" fillId="0" borderId="6" xfId="2" applyNumberFormat="1" applyFont="1" applyFill="1" applyBorder="1" applyAlignment="1">
      <alignment vertical="center"/>
    </xf>
    <xf numFmtId="4" fontId="44" fillId="0" borderId="8" xfId="2" applyNumberFormat="1" applyFont="1" applyBorder="1" applyAlignment="1">
      <alignment vertical="center"/>
    </xf>
    <xf numFmtId="4" fontId="16" fillId="0" borderId="8" xfId="2" applyNumberFormat="1" applyFont="1" applyBorder="1" applyAlignment="1">
      <alignment vertical="center"/>
    </xf>
    <xf numFmtId="4" fontId="16" fillId="0" borderId="14" xfId="2" applyNumberFormat="1" applyFont="1" applyBorder="1" applyAlignment="1">
      <alignment vertical="center"/>
    </xf>
    <xf numFmtId="4" fontId="16" fillId="0" borderId="6" xfId="2" applyNumberFormat="1" applyFont="1" applyBorder="1" applyAlignment="1">
      <alignment vertical="center"/>
    </xf>
    <xf numFmtId="0" fontId="44" fillId="0" borderId="7" xfId="5" applyFont="1" applyBorder="1"/>
    <xf numFmtId="4" fontId="44" fillId="0" borderId="18" xfId="5" applyNumberFormat="1" applyFont="1" applyBorder="1"/>
    <xf numFmtId="4" fontId="44" fillId="0" borderId="0" xfId="5" applyNumberFormat="1" applyFont="1" applyFill="1" applyBorder="1" applyAlignment="1">
      <alignment horizontal="right"/>
    </xf>
    <xf numFmtId="4" fontId="48" fillId="0" borderId="7" xfId="2" applyNumberFormat="1" applyFont="1" applyFill="1" applyBorder="1" applyAlignment="1">
      <alignment horizontal="right"/>
    </xf>
    <xf numFmtId="4" fontId="44" fillId="0" borderId="0" xfId="5" applyNumberFormat="1" applyFont="1" applyFill="1" applyBorder="1"/>
    <xf numFmtId="4" fontId="44" fillId="0" borderId="8" xfId="5" applyNumberFormat="1" applyFont="1" applyBorder="1" applyAlignment="1">
      <alignment horizontal="right"/>
    </xf>
    <xf numFmtId="4" fontId="49" fillId="0" borderId="18" xfId="2" applyNumberFormat="1" applyFont="1" applyBorder="1"/>
    <xf numFmtId="4" fontId="49" fillId="0" borderId="0" xfId="2" applyNumberFormat="1" applyFont="1" applyFill="1" applyBorder="1"/>
    <xf numFmtId="4" fontId="49" fillId="0" borderId="0" xfId="2" applyNumberFormat="1" applyFont="1" applyBorder="1"/>
    <xf numFmtId="4" fontId="49" fillId="0" borderId="8" xfId="2" applyNumberFormat="1" applyFont="1" applyBorder="1"/>
    <xf numFmtId="4" fontId="49" fillId="0" borderId="18" xfId="2" applyNumberFormat="1" applyFont="1" applyFill="1" applyBorder="1"/>
    <xf numFmtId="4" fontId="30" fillId="0" borderId="18" xfId="2" applyNumberFormat="1" applyFont="1" applyFill="1" applyBorder="1"/>
    <xf numFmtId="4" fontId="30" fillId="0" borderId="0" xfId="2" applyNumberFormat="1" applyFont="1" applyFill="1" applyBorder="1"/>
    <xf numFmtId="4" fontId="30" fillId="0" borderId="8" xfId="2" applyNumberFormat="1" applyFont="1" applyFill="1" applyBorder="1"/>
    <xf numFmtId="4" fontId="49" fillId="0" borderId="8" xfId="2" applyNumberFormat="1" applyFont="1" applyBorder="1" applyAlignment="1">
      <alignment horizontal="right"/>
    </xf>
    <xf numFmtId="0" fontId="16" fillId="0" borderId="7" xfId="5" applyFont="1" applyBorder="1"/>
    <xf numFmtId="4" fontId="16" fillId="0" borderId="18" xfId="2" applyNumberFormat="1" applyFont="1" applyFill="1" applyBorder="1"/>
    <xf numFmtId="0" fontId="14" fillId="0" borderId="0" xfId="2" applyFont="1" applyBorder="1" applyAlignment="1">
      <alignment vertical="center"/>
    </xf>
    <xf numFmtId="3" fontId="9" fillId="0" borderId="0" xfId="2" applyNumberFormat="1" applyFont="1" applyBorder="1" applyAlignment="1">
      <alignment vertical="center" wrapText="1"/>
    </xf>
    <xf numFmtId="4" fontId="9" fillId="0" borderId="0" xfId="2" applyNumberFormat="1" applyFont="1" applyFill="1" applyBorder="1" applyAlignment="1">
      <alignment vertical="center" wrapText="1"/>
    </xf>
    <xf numFmtId="4" fontId="9" fillId="0" borderId="0" xfId="2" applyNumberFormat="1" applyFont="1" applyFill="1" applyBorder="1" applyAlignment="1">
      <alignment vertical="center"/>
    </xf>
    <xf numFmtId="3" fontId="9" fillId="0" borderId="0" xfId="2" applyNumberFormat="1" applyFont="1" applyBorder="1" applyAlignment="1">
      <alignment vertical="center"/>
    </xf>
    <xf numFmtId="4" fontId="9" fillId="0" borderId="0" xfId="2" applyNumberFormat="1" applyFont="1" applyBorder="1" applyAlignment="1">
      <alignment vertical="center"/>
    </xf>
    <xf numFmtId="0" fontId="9" fillId="0" borderId="0" xfId="2" applyFont="1" applyBorder="1" applyAlignment="1">
      <alignment vertical="center" wrapText="1"/>
    </xf>
    <xf numFmtId="0" fontId="9" fillId="0" borderId="0" xfId="2" applyFont="1" applyFill="1" applyBorder="1" applyAlignment="1">
      <alignment vertical="center" wrapText="1"/>
    </xf>
    <xf numFmtId="164" fontId="9" fillId="0" borderId="0" xfId="4" applyNumberFormat="1" applyFont="1" applyBorder="1" applyAlignment="1">
      <alignment horizontal="center" vertical="center"/>
    </xf>
    <xf numFmtId="10" fontId="9" fillId="0" borderId="0" xfId="4" applyNumberFormat="1" applyFont="1" applyBorder="1" applyAlignment="1">
      <alignment horizontal="center" vertical="center"/>
    </xf>
    <xf numFmtId="0" fontId="16" fillId="0" borderId="7" xfId="2" applyFont="1" applyBorder="1" applyAlignment="1">
      <alignment vertical="center" wrapText="1"/>
    </xf>
    <xf numFmtId="3" fontId="16" fillId="0" borderId="7" xfId="2" applyNumberFormat="1" applyFont="1" applyBorder="1" applyAlignment="1">
      <alignment vertical="center" wrapText="1"/>
    </xf>
    <xf numFmtId="4" fontId="16" fillId="0" borderId="7" xfId="2" applyNumberFormat="1" applyFont="1" applyFill="1" applyBorder="1" applyAlignment="1">
      <alignment vertical="center" wrapText="1"/>
    </xf>
    <xf numFmtId="4" fontId="16" fillId="0" borderId="7" xfId="2" applyNumberFormat="1" applyFont="1" applyFill="1" applyBorder="1" applyAlignment="1">
      <alignment vertical="center"/>
    </xf>
    <xf numFmtId="10" fontId="16" fillId="0" borderId="8" xfId="4" applyNumberFormat="1" applyFont="1" applyBorder="1" applyAlignment="1">
      <alignment horizontal="center" vertical="center"/>
    </xf>
    <xf numFmtId="3" fontId="16" fillId="0" borderId="9" xfId="2" applyNumberFormat="1" applyFont="1" applyBorder="1" applyAlignment="1">
      <alignment vertical="center" wrapText="1"/>
    </xf>
    <xf numFmtId="3" fontId="16" fillId="0" borderId="7" xfId="2" applyNumberFormat="1" applyFont="1" applyBorder="1" applyAlignment="1">
      <alignment vertical="center"/>
    </xf>
    <xf numFmtId="4" fontId="16" fillId="0" borderId="7" xfId="2" applyNumberFormat="1" applyFont="1" applyBorder="1" applyAlignment="1">
      <alignment vertical="center" wrapText="1"/>
    </xf>
    <xf numFmtId="4" fontId="16" fillId="0" borderId="7" xfId="2" applyNumberFormat="1" applyFont="1" applyBorder="1" applyAlignment="1">
      <alignment vertical="center"/>
    </xf>
    <xf numFmtId="4" fontId="16" fillId="0" borderId="10" xfId="2" applyNumberFormat="1" applyFont="1" applyBorder="1" applyAlignment="1">
      <alignment vertical="center" wrapText="1"/>
    </xf>
    <xf numFmtId="0" fontId="16" fillId="0" borderId="10" xfId="2" applyFont="1" applyBorder="1" applyAlignment="1">
      <alignment vertical="center" wrapText="1"/>
    </xf>
    <xf numFmtId="4" fontId="16" fillId="0" borderId="10" xfId="2" applyNumberFormat="1" applyFont="1" applyBorder="1" applyAlignment="1">
      <alignment vertical="center"/>
    </xf>
    <xf numFmtId="0" fontId="8" fillId="0" borderId="0" xfId="2" applyFont="1" applyAlignment="1"/>
    <xf numFmtId="3" fontId="44" fillId="0" borderId="18" xfId="5" applyNumberFormat="1" applyFont="1" applyBorder="1" applyAlignment="1">
      <alignment vertical="center"/>
    </xf>
    <xf numFmtId="4" fontId="44" fillId="0" borderId="0" xfId="5" applyNumberFormat="1" applyFont="1" applyBorder="1" applyAlignment="1">
      <alignment vertical="center"/>
    </xf>
    <xf numFmtId="3" fontId="44" fillId="0" borderId="18" xfId="2" applyNumberFormat="1" applyFont="1" applyBorder="1" applyAlignment="1">
      <alignment vertical="center"/>
    </xf>
    <xf numFmtId="4" fontId="44" fillId="0" borderId="18" xfId="2" applyNumberFormat="1" applyFont="1" applyBorder="1" applyAlignment="1">
      <alignment vertical="center"/>
    </xf>
    <xf numFmtId="3" fontId="16" fillId="0" borderId="18" xfId="5" applyNumberFormat="1" applyFont="1" applyFill="1" applyBorder="1" applyAlignment="1">
      <alignment vertical="center"/>
    </xf>
    <xf numFmtId="4" fontId="16" fillId="0" borderId="0" xfId="5" applyNumberFormat="1" applyFont="1" applyFill="1" applyBorder="1" applyAlignment="1">
      <alignment vertical="center"/>
    </xf>
    <xf numFmtId="3" fontId="16" fillId="0" borderId="18" xfId="2" applyNumberFormat="1" applyFont="1" applyBorder="1" applyAlignment="1">
      <alignment vertical="center"/>
    </xf>
    <xf numFmtId="4" fontId="16" fillId="0" borderId="18" xfId="2" applyNumberFormat="1" applyFont="1" applyBorder="1" applyAlignment="1">
      <alignment vertical="center"/>
    </xf>
    <xf numFmtId="3" fontId="16" fillId="0" borderId="8" xfId="2" applyNumberFormat="1" applyFont="1" applyBorder="1" applyAlignment="1">
      <alignment vertical="center"/>
    </xf>
    <xf numFmtId="3" fontId="16" fillId="0" borderId="6" xfId="5" applyNumberFormat="1" applyFont="1" applyFill="1" applyBorder="1" applyAlignment="1">
      <alignment vertical="center"/>
    </xf>
    <xf numFmtId="4" fontId="16" fillId="0" borderId="13" xfId="5" applyNumberFormat="1" applyFont="1" applyFill="1" applyBorder="1" applyAlignment="1">
      <alignment vertical="center"/>
    </xf>
    <xf numFmtId="3" fontId="16" fillId="0" borderId="6" xfId="2" applyNumberFormat="1" applyFont="1" applyBorder="1" applyAlignment="1">
      <alignment vertical="center"/>
    </xf>
    <xf numFmtId="3" fontId="16" fillId="0" borderId="14" xfId="2" applyNumberFormat="1" applyFont="1" applyBorder="1" applyAlignment="1">
      <alignment vertical="center"/>
    </xf>
    <xf numFmtId="3" fontId="16" fillId="0" borderId="18" xfId="6" applyNumberFormat="1" applyFont="1" applyFill="1" applyBorder="1" applyAlignment="1">
      <alignment vertical="center"/>
    </xf>
    <xf numFmtId="0" fontId="16" fillId="0" borderId="7" xfId="6" applyFont="1" applyFill="1" applyBorder="1" applyAlignment="1">
      <alignment vertical="center" wrapText="1"/>
    </xf>
    <xf numFmtId="4" fontId="16" fillId="0" borderId="8" xfId="6" applyNumberFormat="1" applyFont="1" applyFill="1" applyBorder="1" applyAlignment="1">
      <alignment vertical="center"/>
    </xf>
    <xf numFmtId="0" fontId="16" fillId="0" borderId="18" xfId="6" applyFont="1" applyFill="1" applyBorder="1" applyAlignment="1">
      <alignment vertical="center" wrapText="1"/>
    </xf>
    <xf numFmtId="10" fontId="16" fillId="0" borderId="18" xfId="4" applyNumberFormat="1" applyFont="1" applyBorder="1" applyAlignment="1">
      <alignment horizontal="center" vertical="center"/>
    </xf>
    <xf numFmtId="4" fontId="49" fillId="0" borderId="18" xfId="6" applyNumberFormat="1" applyFont="1" applyBorder="1" applyAlignment="1">
      <alignment vertical="center"/>
    </xf>
    <xf numFmtId="2" fontId="49" fillId="0" borderId="18" xfId="6" applyNumberFormat="1" applyFont="1" applyBorder="1" applyAlignment="1">
      <alignment vertical="center"/>
    </xf>
    <xf numFmtId="3" fontId="16" fillId="0" borderId="9" xfId="6" applyNumberFormat="1" applyFont="1" applyFill="1" applyBorder="1" applyAlignment="1">
      <alignment horizontal="right" vertical="center"/>
    </xf>
    <xf numFmtId="3" fontId="16" fillId="0" borderId="9" xfId="6" applyNumberFormat="1" applyFont="1" applyFill="1" applyBorder="1" applyAlignment="1">
      <alignment vertical="center"/>
    </xf>
    <xf numFmtId="164" fontId="16" fillId="0" borderId="1" xfId="6" applyNumberFormat="1" applyFont="1" applyFill="1" applyBorder="1" applyAlignment="1">
      <alignment horizontal="center" vertical="center"/>
    </xf>
    <xf numFmtId="4" fontId="16" fillId="0" borderId="7" xfId="6" applyNumberFormat="1" applyFont="1" applyFill="1" applyBorder="1" applyAlignment="1">
      <alignment horizontal="right" vertical="center"/>
    </xf>
    <xf numFmtId="4" fontId="16" fillId="0" borderId="18" xfId="6" applyNumberFormat="1" applyFont="1" applyFill="1" applyBorder="1" applyAlignment="1">
      <alignment horizontal="right" vertical="center"/>
    </xf>
    <xf numFmtId="4" fontId="16" fillId="0" borderId="7" xfId="6" applyNumberFormat="1" applyFont="1" applyFill="1" applyBorder="1" applyAlignment="1">
      <alignment vertical="center"/>
    </xf>
    <xf numFmtId="164" fontId="16" fillId="0" borderId="18" xfId="6" applyNumberFormat="1" applyFont="1" applyFill="1" applyBorder="1" applyAlignment="1">
      <alignment horizontal="center" vertical="center"/>
    </xf>
    <xf numFmtId="0" fontId="16" fillId="0" borderId="10" xfId="6" applyFont="1" applyFill="1" applyBorder="1" applyAlignment="1">
      <alignment vertical="center" wrapText="1"/>
    </xf>
    <xf numFmtId="4" fontId="16" fillId="0" borderId="10" xfId="6" applyNumberFormat="1" applyFont="1" applyFill="1" applyBorder="1" applyAlignment="1">
      <alignment horizontal="right" vertical="center"/>
    </xf>
    <xf numFmtId="4" fontId="16" fillId="0" borderId="10" xfId="6" applyNumberFormat="1" applyFont="1" applyFill="1" applyBorder="1" applyAlignment="1">
      <alignment vertical="center"/>
    </xf>
    <xf numFmtId="164" fontId="16" fillId="0" borderId="6" xfId="6" applyNumberFormat="1" applyFont="1" applyFill="1" applyBorder="1" applyAlignment="1">
      <alignment horizontal="center" vertical="center"/>
    </xf>
    <xf numFmtId="2" fontId="16" fillId="0" borderId="18" xfId="6" applyNumberFormat="1" applyFont="1" applyFill="1" applyBorder="1" applyAlignment="1">
      <alignment vertical="center"/>
    </xf>
    <xf numFmtId="0" fontId="16" fillId="0" borderId="18" xfId="6" applyFont="1" applyFill="1" applyBorder="1" applyAlignment="1">
      <alignment horizontal="right" vertical="center" wrapText="1"/>
    </xf>
    <xf numFmtId="2" fontId="16" fillId="0" borderId="18" xfId="6" applyNumberFormat="1" applyFont="1" applyFill="1" applyBorder="1" applyAlignment="1">
      <alignment horizontal="right" vertical="center" wrapText="1"/>
    </xf>
    <xf numFmtId="4" fontId="16" fillId="0" borderId="18" xfId="6" applyNumberFormat="1" applyFont="1" applyFill="1" applyBorder="1" applyAlignment="1">
      <alignment horizontal="right" vertical="center" wrapText="1"/>
    </xf>
    <xf numFmtId="3" fontId="16" fillId="0" borderId="18" xfId="6" applyNumberFormat="1" applyFont="1" applyFill="1" applyBorder="1" applyAlignment="1">
      <alignment horizontal="right" vertical="center" wrapText="1"/>
    </xf>
    <xf numFmtId="164" fontId="16" fillId="0" borderId="18" xfId="4" applyNumberFormat="1" applyFont="1" applyFill="1" applyBorder="1" applyAlignment="1">
      <alignment horizontal="center" vertical="center"/>
    </xf>
    <xf numFmtId="49" fontId="16" fillId="0" borderId="10" xfId="6" applyNumberFormat="1" applyFont="1" applyFill="1" applyBorder="1" applyAlignment="1">
      <alignment horizontal="right" vertical="center"/>
    </xf>
    <xf numFmtId="4" fontId="16" fillId="0" borderId="6" xfId="6" applyNumberFormat="1" applyFont="1" applyFill="1" applyBorder="1" applyAlignment="1">
      <alignment vertical="center"/>
    </xf>
    <xf numFmtId="164" fontId="16" fillId="0" borderId="6" xfId="4" applyNumberFormat="1" applyFont="1" applyFill="1" applyBorder="1" applyAlignment="1">
      <alignment horizontal="center" vertical="center"/>
    </xf>
    <xf numFmtId="0" fontId="40" fillId="0" borderId="7" xfId="0" applyFont="1" applyBorder="1" applyAlignment="1">
      <alignment vertical="center"/>
    </xf>
    <xf numFmtId="164" fontId="26" fillId="0" borderId="18" xfId="0" applyNumberFormat="1" applyFont="1" applyBorder="1" applyAlignment="1">
      <alignment horizontal="center" vertical="center"/>
    </xf>
    <xf numFmtId="164" fontId="26" fillId="0" borderId="6" xfId="0" applyNumberFormat="1" applyFont="1" applyBorder="1" applyAlignment="1">
      <alignment horizontal="center" vertical="center"/>
    </xf>
    <xf numFmtId="0" fontId="40" fillId="0" borderId="18" xfId="0" applyFont="1" applyBorder="1"/>
    <xf numFmtId="3" fontId="40" fillId="0" borderId="18" xfId="0" applyNumberFormat="1" applyFont="1" applyBorder="1"/>
    <xf numFmtId="165" fontId="40" fillId="0" borderId="18" xfId="0" applyNumberFormat="1" applyFont="1" applyBorder="1"/>
    <xf numFmtId="0" fontId="26" fillId="0" borderId="18" xfId="0" applyFont="1" applyBorder="1"/>
    <xf numFmtId="3" fontId="26" fillId="0" borderId="18" xfId="0" applyNumberFormat="1" applyFont="1" applyBorder="1"/>
    <xf numFmtId="165" fontId="26" fillId="0" borderId="18" xfId="0" applyNumberFormat="1" applyFont="1" applyBorder="1"/>
    <xf numFmtId="41" fontId="26" fillId="0" borderId="18" xfId="0" applyNumberFormat="1" applyFont="1" applyBorder="1"/>
    <xf numFmtId="0" fontId="26" fillId="0" borderId="6" xfId="0" applyFont="1" applyBorder="1"/>
    <xf numFmtId="3" fontId="26" fillId="0" borderId="6" xfId="0" applyNumberFormat="1" applyFont="1" applyBorder="1"/>
    <xf numFmtId="165" fontId="26" fillId="0" borderId="6" xfId="0" applyNumberFormat="1" applyFont="1" applyBorder="1"/>
    <xf numFmtId="164" fontId="26" fillId="0" borderId="7" xfId="0" applyNumberFormat="1" applyFont="1" applyBorder="1" applyAlignment="1">
      <alignment horizontal="center" vertical="center"/>
    </xf>
    <xf numFmtId="41" fontId="26" fillId="0" borderId="7" xfId="0" applyNumberFormat="1" applyFont="1" applyBorder="1" applyAlignment="1">
      <alignment horizontal="center" vertical="center"/>
    </xf>
    <xf numFmtId="0" fontId="16" fillId="0" borderId="0" xfId="2" applyFont="1" applyBorder="1" applyAlignment="1">
      <alignment vertical="center" wrapText="1"/>
    </xf>
    <xf numFmtId="0" fontId="16" fillId="0" borderId="0" xfId="2" applyFont="1" applyFill="1" applyBorder="1" applyAlignment="1">
      <alignment vertical="center" wrapText="1"/>
    </xf>
    <xf numFmtId="0" fontId="40" fillId="0" borderId="0" xfId="0" applyFont="1" applyBorder="1" applyAlignment="1">
      <alignment vertical="center"/>
    </xf>
    <xf numFmtId="164" fontId="26" fillId="0" borderId="0" xfId="0" applyNumberFormat="1" applyFont="1" applyBorder="1" applyAlignment="1">
      <alignment horizontal="center" vertical="center"/>
    </xf>
    <xf numFmtId="41" fontId="26" fillId="0" borderId="0" xfId="0" applyNumberFormat="1" applyFont="1" applyBorder="1" applyAlignment="1">
      <alignment horizontal="center" vertical="center"/>
    </xf>
    <xf numFmtId="3" fontId="26" fillId="0" borderId="5" xfId="0" applyNumberFormat="1" applyFont="1" applyBorder="1" applyAlignment="1">
      <alignment vertical="center"/>
    </xf>
    <xf numFmtId="0" fontId="40" fillId="4" borderId="5" xfId="0" applyFont="1" applyFill="1" applyBorder="1" applyAlignment="1">
      <alignment horizontal="center" vertical="center" wrapText="1"/>
    </xf>
    <xf numFmtId="3" fontId="40" fillId="0" borderId="18" xfId="0" applyNumberFormat="1" applyFont="1" applyBorder="1" applyAlignment="1">
      <alignment horizontal="right"/>
    </xf>
    <xf numFmtId="41" fontId="40" fillId="0" borderId="18" xfId="0" applyNumberFormat="1" applyFont="1" applyBorder="1" applyAlignment="1">
      <alignment horizontal="right"/>
    </xf>
    <xf numFmtId="3" fontId="26" fillId="0" borderId="18" xfId="0" applyNumberFormat="1" applyFont="1" applyBorder="1" applyAlignment="1">
      <alignment horizontal="right"/>
    </xf>
    <xf numFmtId="41" fontId="26" fillId="0" borderId="18" xfId="0" applyNumberFormat="1" applyFont="1" applyBorder="1" applyAlignment="1">
      <alignment horizontal="right"/>
    </xf>
    <xf numFmtId="3" fontId="26" fillId="0" borderId="6" xfId="0" applyNumberFormat="1" applyFont="1" applyBorder="1" applyAlignment="1">
      <alignment horizontal="right"/>
    </xf>
    <xf numFmtId="41" fontId="26" fillId="0" borderId="6" xfId="0" applyNumberFormat="1" applyFont="1" applyBorder="1" applyAlignment="1">
      <alignment horizontal="right"/>
    </xf>
    <xf numFmtId="0" fontId="26" fillId="0" borderId="6" xfId="0" applyFont="1" applyBorder="1" applyAlignment="1">
      <alignment vertical="center" wrapText="1"/>
    </xf>
    <xf numFmtId="0" fontId="26" fillId="4" borderId="6" xfId="0" applyFont="1" applyFill="1" applyBorder="1" applyAlignment="1">
      <alignment horizontal="center" vertical="center" wrapText="1"/>
    </xf>
    <xf numFmtId="0" fontId="26" fillId="3" borderId="5" xfId="0" applyFont="1" applyFill="1" applyBorder="1" applyAlignment="1">
      <alignment horizontal="center" vertical="center" wrapText="1"/>
    </xf>
    <xf numFmtId="164" fontId="40" fillId="0" borderId="0" xfId="0" applyNumberFormat="1" applyFont="1" applyBorder="1" applyAlignment="1">
      <alignment vertical="center"/>
    </xf>
    <xf numFmtId="164" fontId="26" fillId="0" borderId="0" xfId="0" applyNumberFormat="1" applyFont="1" applyBorder="1" applyAlignment="1">
      <alignment vertical="center"/>
    </xf>
    <xf numFmtId="0" fontId="4" fillId="9" borderId="0" xfId="2" applyFont="1" applyFill="1" applyAlignment="1">
      <alignment vertical="center"/>
    </xf>
    <xf numFmtId="3" fontId="47" fillId="4" borderId="5" xfId="0" applyNumberFormat="1" applyFont="1" applyFill="1" applyBorder="1" applyAlignment="1">
      <alignment horizontal="center" vertical="center" wrapText="1"/>
    </xf>
    <xf numFmtId="3" fontId="40" fillId="0" borderId="1" xfId="0" applyNumberFormat="1" applyFont="1" applyBorder="1"/>
    <xf numFmtId="0" fontId="26" fillId="4" borderId="3" xfId="0" applyFont="1" applyFill="1" applyBorder="1"/>
    <xf numFmtId="0" fontId="26" fillId="4" borderId="2" xfId="0" applyFont="1" applyFill="1" applyBorder="1" applyAlignment="1">
      <alignment vertical="center"/>
    </xf>
    <xf numFmtId="0" fontId="44" fillId="0" borderId="1" xfId="8" applyFont="1" applyBorder="1" applyAlignment="1">
      <alignment horizontal="left" vertical="center" wrapText="1"/>
    </xf>
    <xf numFmtId="4" fontId="44" fillId="0" borderId="1" xfId="8" applyNumberFormat="1" applyFont="1" applyBorder="1" applyAlignment="1">
      <alignment horizontal="right" vertical="center" wrapText="1"/>
    </xf>
    <xf numFmtId="4" fontId="44" fillId="0" borderId="16" xfId="8" applyNumberFormat="1" applyFont="1" applyBorder="1" applyAlignment="1">
      <alignment horizontal="right" vertical="center" wrapText="1"/>
    </xf>
    <xf numFmtId="4" fontId="44" fillId="0" borderId="17" xfId="8" applyNumberFormat="1" applyFont="1" applyBorder="1" applyAlignment="1">
      <alignment horizontal="right" vertical="center" wrapText="1"/>
    </xf>
    <xf numFmtId="10" fontId="44" fillId="0" borderId="17" xfId="8" applyNumberFormat="1" applyFont="1" applyBorder="1" applyAlignment="1">
      <alignment horizontal="right" vertical="center" wrapText="1"/>
    </xf>
    <xf numFmtId="4" fontId="44" fillId="0" borderId="15" xfId="8" applyNumberFormat="1" applyFont="1" applyBorder="1" applyAlignment="1">
      <alignment horizontal="right" vertical="center" wrapText="1"/>
    </xf>
    <xf numFmtId="0" fontId="16" fillId="0" borderId="18" xfId="8" applyFont="1" applyBorder="1" applyAlignment="1">
      <alignment horizontal="left" vertical="center"/>
    </xf>
    <xf numFmtId="4" fontId="16" fillId="0" borderId="18" xfId="8" applyNumberFormat="1" applyFont="1" applyBorder="1" applyAlignment="1">
      <alignment horizontal="right" vertical="center" wrapText="1"/>
    </xf>
    <xf numFmtId="4" fontId="30" fillId="0" borderId="18" xfId="8" applyNumberFormat="1" applyFont="1" applyBorder="1" applyAlignment="1">
      <alignment vertical="center"/>
    </xf>
    <xf numFmtId="4" fontId="50" fillId="0" borderId="18" xfId="8" applyNumberFormat="1" applyFont="1" applyBorder="1" applyAlignment="1">
      <alignment horizontal="right" vertical="center" wrapText="1"/>
    </xf>
    <xf numFmtId="4" fontId="16" fillId="0" borderId="18" xfId="8" applyNumberFormat="1" applyFont="1" applyBorder="1" applyAlignment="1">
      <alignment horizontal="right" vertical="center"/>
    </xf>
    <xf numFmtId="4" fontId="16" fillId="0" borderId="0" xfId="8" applyNumberFormat="1" applyFont="1" applyBorder="1" applyAlignment="1">
      <alignment horizontal="right" vertical="center"/>
    </xf>
    <xf numFmtId="4" fontId="16" fillId="0" borderId="7" xfId="8" applyNumberFormat="1" applyFont="1" applyBorder="1" applyAlignment="1">
      <alignment vertical="center"/>
    </xf>
    <xf numFmtId="10" fontId="16" fillId="0" borderId="7" xfId="4" applyNumberFormat="1" applyFont="1" applyBorder="1" applyAlignment="1">
      <alignment horizontal="right" vertical="center"/>
    </xf>
    <xf numFmtId="4" fontId="16" fillId="0" borderId="18" xfId="8" applyNumberFormat="1" applyFont="1" applyFill="1" applyBorder="1" applyAlignment="1">
      <alignment vertical="center"/>
    </xf>
    <xf numFmtId="4" fontId="16" fillId="0" borderId="18" xfId="8" applyNumberFormat="1" applyFont="1" applyBorder="1" applyAlignment="1">
      <alignment vertical="center"/>
    </xf>
    <xf numFmtId="4" fontId="30" fillId="0" borderId="18" xfId="8" applyNumberFormat="1" applyFont="1" applyFill="1" applyBorder="1" applyAlignment="1">
      <alignment vertical="center"/>
    </xf>
    <xf numFmtId="4" fontId="50" fillId="0" borderId="18" xfId="8" applyNumberFormat="1" applyFont="1" applyFill="1" applyBorder="1" applyAlignment="1">
      <alignment horizontal="right" vertical="center" wrapText="1"/>
    </xf>
    <xf numFmtId="0" fontId="16" fillId="0" borderId="18" xfId="8" applyFont="1" applyFill="1" applyBorder="1" applyAlignment="1">
      <alignment horizontal="left" vertical="center"/>
    </xf>
    <xf numFmtId="0" fontId="16" fillId="0" borderId="6" xfId="8" applyFont="1" applyFill="1" applyBorder="1" applyAlignment="1">
      <alignment horizontal="left" vertical="center"/>
    </xf>
    <xf numFmtId="4" fontId="16" fillId="0" borderId="6" xfId="8" applyNumberFormat="1" applyFont="1" applyBorder="1" applyAlignment="1">
      <alignment horizontal="right" vertical="center" wrapText="1"/>
    </xf>
    <xf numFmtId="4" fontId="30" fillId="0" borderId="6" xfId="8" applyNumberFormat="1" applyFont="1" applyFill="1" applyBorder="1" applyAlignment="1">
      <alignment vertical="center"/>
    </xf>
    <xf numFmtId="4" fontId="50" fillId="0" borderId="6" xfId="8" applyNumberFormat="1" applyFont="1" applyFill="1" applyBorder="1" applyAlignment="1">
      <alignment horizontal="right" vertical="center" wrapText="1"/>
    </xf>
    <xf numFmtId="4" fontId="16" fillId="0" borderId="6" xfId="8" applyNumberFormat="1" applyFont="1" applyBorder="1" applyAlignment="1">
      <alignment horizontal="right" vertical="center"/>
    </xf>
    <xf numFmtId="4" fontId="16" fillId="0" borderId="13" xfId="8" applyNumberFormat="1" applyFont="1" applyBorder="1" applyAlignment="1">
      <alignment horizontal="right" vertical="center"/>
    </xf>
    <xf numFmtId="4" fontId="16" fillId="0" borderId="10" xfId="8" applyNumberFormat="1" applyFont="1" applyBorder="1" applyAlignment="1">
      <alignment vertical="center"/>
    </xf>
    <xf numFmtId="10" fontId="16" fillId="0" borderId="10" xfId="4" applyNumberFormat="1" applyFont="1" applyBorder="1" applyAlignment="1">
      <alignment horizontal="right" vertical="center"/>
    </xf>
    <xf numFmtId="4" fontId="16" fillId="0" borderId="6" xfId="8" applyNumberFormat="1" applyFont="1" applyBorder="1" applyAlignment="1">
      <alignment vertical="center"/>
    </xf>
    <xf numFmtId="0" fontId="52" fillId="0" borderId="18" xfId="9" applyFont="1" applyBorder="1" applyAlignment="1">
      <alignment vertical="center"/>
    </xf>
    <xf numFmtId="0" fontId="51" fillId="0" borderId="18" xfId="9" applyFont="1" applyBorder="1" applyAlignment="1">
      <alignment vertical="center"/>
    </xf>
    <xf numFmtId="3" fontId="16" fillId="0" borderId="18" xfId="9" applyNumberFormat="1" applyFont="1" applyBorder="1" applyAlignment="1">
      <alignment vertical="center"/>
    </xf>
    <xf numFmtId="3" fontId="51" fillId="0" borderId="18" xfId="9" applyNumberFormat="1" applyFont="1" applyBorder="1" applyAlignment="1">
      <alignment vertical="center"/>
    </xf>
    <xf numFmtId="0" fontId="51" fillId="0" borderId="6" xfId="9" applyFont="1" applyBorder="1" applyAlignment="1">
      <alignment vertical="center"/>
    </xf>
    <xf numFmtId="3" fontId="16" fillId="0" borderId="6" xfId="9" applyNumberFormat="1" applyFont="1" applyBorder="1" applyAlignment="1">
      <alignment vertical="center"/>
    </xf>
    <xf numFmtId="3" fontId="51" fillId="0" borderId="6" xfId="9" applyNumberFormat="1" applyFont="1" applyBorder="1" applyAlignment="1">
      <alignment vertical="center"/>
    </xf>
    <xf numFmtId="0" fontId="16" fillId="4" borderId="5" xfId="8" applyFont="1" applyFill="1" applyBorder="1" applyAlignment="1">
      <alignment horizontal="center" vertical="center" wrapText="1"/>
    </xf>
    <xf numFmtId="0" fontId="16" fillId="4" borderId="3" xfId="8" applyFont="1" applyFill="1" applyBorder="1" applyAlignment="1">
      <alignment horizontal="center" vertical="center" wrapText="1"/>
    </xf>
    <xf numFmtId="0" fontId="51" fillId="4" borderId="6" xfId="9" applyNumberFormat="1" applyFont="1" applyFill="1" applyBorder="1" applyAlignment="1">
      <alignment horizontal="center" vertical="center" wrapText="1"/>
    </xf>
    <xf numFmtId="2" fontId="51" fillId="4" borderId="5" xfId="9" applyNumberFormat="1" applyFont="1" applyFill="1" applyBorder="1" applyAlignment="1">
      <alignment horizontal="center" vertical="center" wrapText="1"/>
    </xf>
    <xf numFmtId="49" fontId="15" fillId="0" borderId="0" xfId="8" applyNumberFormat="1" applyFont="1" applyFill="1" applyBorder="1" applyAlignment="1">
      <alignment horizontal="left" vertical="top" wrapText="1"/>
    </xf>
    <xf numFmtId="4" fontId="26" fillId="0" borderId="1" xfId="0" applyNumberFormat="1" applyFont="1" applyBorder="1" applyAlignment="1">
      <alignment vertical="center"/>
    </xf>
    <xf numFmtId="9" fontId="26" fillId="0" borderId="5" xfId="11" applyNumberFormat="1" applyFont="1" applyBorder="1" applyAlignment="1">
      <alignment vertical="center"/>
    </xf>
    <xf numFmtId="41" fontId="26" fillId="0" borderId="6" xfId="0" applyNumberFormat="1" applyFont="1" applyBorder="1"/>
    <xf numFmtId="0" fontId="3" fillId="0" borderId="0" xfId="9"/>
    <xf numFmtId="0" fontId="32" fillId="0" borderId="0" xfId="9" applyFont="1" applyAlignment="1">
      <alignment wrapText="1"/>
    </xf>
    <xf numFmtId="0" fontId="35" fillId="0" borderId="0" xfId="9" applyFont="1" applyAlignment="1">
      <alignment wrapText="1"/>
    </xf>
    <xf numFmtId="0" fontId="35" fillId="0" borderId="0" xfId="9" applyFont="1" applyAlignment="1"/>
    <xf numFmtId="0" fontId="34" fillId="0" borderId="0" xfId="9" applyFont="1" applyAlignment="1"/>
    <xf numFmtId="0" fontId="36" fillId="0" borderId="0" xfId="9" applyFont="1" applyBorder="1" applyAlignment="1">
      <alignment vertical="center"/>
    </xf>
    <xf numFmtId="0" fontId="28" fillId="0" borderId="0" xfId="9" applyFont="1"/>
    <xf numFmtId="0" fontId="28" fillId="0" borderId="0" xfId="9" applyFont="1" applyBorder="1"/>
    <xf numFmtId="4" fontId="28" fillId="0" borderId="0" xfId="9" applyNumberFormat="1" applyFont="1" applyBorder="1"/>
    <xf numFmtId="10" fontId="13" fillId="0" borderId="0" xfId="9" applyNumberFormat="1" applyFont="1" applyBorder="1" applyAlignment="1">
      <alignment horizontal="right" vertical="center"/>
    </xf>
    <xf numFmtId="0" fontId="47" fillId="4" borderId="5" xfId="0" applyFont="1" applyFill="1" applyBorder="1" applyAlignment="1">
      <alignment horizontal="center" vertical="center" wrapText="1"/>
    </xf>
    <xf numFmtId="0" fontId="47" fillId="4" borderId="6" xfId="0" applyFont="1" applyFill="1" applyBorder="1" applyAlignment="1">
      <alignment horizontal="center" vertical="center" wrapText="1"/>
    </xf>
    <xf numFmtId="3" fontId="26" fillId="4" borderId="5" xfId="0" applyNumberFormat="1" applyFont="1" applyFill="1" applyBorder="1" applyAlignment="1">
      <alignment horizontal="center" vertical="center"/>
    </xf>
    <xf numFmtId="49" fontId="16" fillId="0" borderId="0" xfId="0" applyNumberFormat="1" applyFont="1" applyAlignment="1">
      <alignment horizontal="justify" vertical="top"/>
    </xf>
    <xf numFmtId="49" fontId="44" fillId="0" borderId="0" xfId="0" applyNumberFormat="1" applyFont="1" applyAlignment="1">
      <alignment horizontal="justify" vertical="top" wrapText="1"/>
    </xf>
    <xf numFmtId="49" fontId="16" fillId="0" borderId="0" xfId="0" applyNumberFormat="1" applyFont="1" applyAlignment="1">
      <alignment horizontal="justify" vertical="top" wrapText="1"/>
    </xf>
    <xf numFmtId="0" fontId="7" fillId="0" borderId="8" xfId="0" applyFont="1" applyFill="1" applyBorder="1" applyAlignment="1">
      <alignment horizontal="center"/>
    </xf>
    <xf numFmtId="0" fontId="16" fillId="4" borderId="2"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5" xfId="6" applyFont="1" applyFill="1" applyBorder="1" applyAlignment="1">
      <alignment horizontal="center" vertical="center" wrapText="1"/>
    </xf>
    <xf numFmtId="0" fontId="26" fillId="4" borderId="5" xfId="2" applyFont="1" applyFill="1" applyBorder="1" applyAlignment="1">
      <alignment horizontal="center" vertical="center" wrapText="1"/>
    </xf>
    <xf numFmtId="0" fontId="26" fillId="4" borderId="2" xfId="2" applyFont="1" applyFill="1" applyBorder="1" applyAlignment="1">
      <alignment horizontal="center" vertical="center" wrapText="1"/>
    </xf>
    <xf numFmtId="0" fontId="26" fillId="4" borderId="5" xfId="0" applyFont="1" applyFill="1" applyBorder="1" applyAlignment="1">
      <alignment horizontal="center" vertical="center"/>
    </xf>
    <xf numFmtId="0" fontId="26" fillId="4" borderId="5" xfId="0" applyFont="1" applyFill="1" applyBorder="1" applyAlignment="1">
      <alignment horizontal="center" vertical="center" wrapText="1"/>
    </xf>
    <xf numFmtId="0" fontId="9" fillId="0" borderId="0" xfId="2" applyFont="1" applyBorder="1" applyAlignment="1">
      <alignment horizontal="center" vertical="center" wrapText="1"/>
    </xf>
    <xf numFmtId="0" fontId="7" fillId="0" borderId="0" xfId="0" applyFont="1" applyFill="1" applyAlignment="1">
      <alignment horizontal="center"/>
    </xf>
    <xf numFmtId="49" fontId="26" fillId="0" borderId="0" xfId="0" applyNumberFormat="1" applyFont="1" applyFill="1" applyAlignment="1">
      <alignment horizontal="justify" vertical="top"/>
    </xf>
    <xf numFmtId="3" fontId="44" fillId="0" borderId="18" xfId="9" applyNumberFormat="1" applyFont="1" applyBorder="1" applyAlignment="1">
      <alignment vertical="center"/>
    </xf>
    <xf numFmtId="164" fontId="44" fillId="0" borderId="7" xfId="2" applyNumberFormat="1" applyFont="1" applyBorder="1" applyAlignment="1">
      <alignment horizontal="center" vertical="center"/>
    </xf>
    <xf numFmtId="164" fontId="16" fillId="0" borderId="7" xfId="2" applyNumberFormat="1" applyFont="1" applyBorder="1" applyAlignment="1">
      <alignment horizontal="center" vertical="center"/>
    </xf>
    <xf numFmtId="164" fontId="44" fillId="0" borderId="18" xfId="2" applyNumberFormat="1" applyFont="1" applyBorder="1" applyAlignment="1">
      <alignment horizontal="center" vertical="center"/>
    </xf>
    <xf numFmtId="164" fontId="16" fillId="0" borderId="18" xfId="2" applyNumberFormat="1" applyFont="1" applyBorder="1" applyAlignment="1">
      <alignment horizontal="center" vertical="center"/>
    </xf>
    <xf numFmtId="164" fontId="16" fillId="0" borderId="6" xfId="2" applyNumberFormat="1" applyFont="1" applyBorder="1" applyAlignment="1">
      <alignment horizontal="center" vertical="center"/>
    </xf>
    <xf numFmtId="164" fontId="40" fillId="0" borderId="1" xfId="0" applyNumberFormat="1" applyFont="1" applyBorder="1" applyAlignment="1">
      <alignment horizontal="center" vertical="center"/>
    </xf>
    <xf numFmtId="0" fontId="16" fillId="2" borderId="10" xfId="6" applyFont="1" applyFill="1" applyBorder="1" applyAlignment="1">
      <alignment vertical="center" wrapText="1"/>
    </xf>
    <xf numFmtId="4" fontId="16" fillId="2" borderId="6" xfId="6" applyNumberFormat="1" applyFont="1" applyFill="1" applyBorder="1" applyAlignment="1">
      <alignment horizontal="right" vertical="center"/>
    </xf>
    <xf numFmtId="0" fontId="16" fillId="2" borderId="9" xfId="6" applyFont="1" applyFill="1" applyBorder="1" applyAlignment="1">
      <alignment vertical="center" wrapText="1"/>
    </xf>
    <xf numFmtId="3" fontId="16" fillId="2" borderId="9" xfId="6" applyNumberFormat="1" applyFont="1" applyFill="1" applyBorder="1" applyAlignment="1">
      <alignment vertical="center"/>
    </xf>
    <xf numFmtId="3" fontId="16" fillId="2" borderId="1" xfId="6" applyNumberFormat="1" applyFont="1" applyFill="1" applyBorder="1" applyAlignment="1">
      <alignment horizontal="right" vertical="center"/>
    </xf>
    <xf numFmtId="3" fontId="16" fillId="2" borderId="9" xfId="6" applyNumberFormat="1" applyFont="1" applyFill="1" applyBorder="1" applyAlignment="1">
      <alignment horizontal="right" vertical="center"/>
    </xf>
    <xf numFmtId="4" fontId="16" fillId="2" borderId="10" xfId="6" applyNumberFormat="1" applyFont="1" applyFill="1" applyBorder="1" applyAlignment="1">
      <alignment vertical="center"/>
    </xf>
    <xf numFmtId="4" fontId="16" fillId="2" borderId="10" xfId="6" applyNumberFormat="1" applyFont="1" applyFill="1" applyBorder="1" applyAlignment="1">
      <alignment horizontal="right" vertical="center"/>
    </xf>
    <xf numFmtId="3" fontId="16" fillId="0" borderId="9" xfId="6" applyNumberFormat="1" applyFont="1" applyBorder="1" applyAlignment="1">
      <alignment vertical="center"/>
    </xf>
    <xf numFmtId="4" fontId="16" fillId="0" borderId="18" xfId="1" applyNumberFormat="1" applyFont="1" applyBorder="1" applyAlignment="1">
      <alignment vertical="center"/>
    </xf>
    <xf numFmtId="3" fontId="19" fillId="0" borderId="0" xfId="6" applyNumberFormat="1"/>
    <xf numFmtId="41" fontId="16" fillId="0" borderId="6" xfId="2" applyNumberFormat="1" applyFont="1" applyFill="1" applyBorder="1" applyAlignment="1">
      <alignment horizontal="center" vertical="center"/>
    </xf>
    <xf numFmtId="0" fontId="7" fillId="4" borderId="5" xfId="0" applyFont="1" applyFill="1" applyBorder="1" applyAlignment="1">
      <alignment horizontal="center" vertical="center"/>
    </xf>
    <xf numFmtId="0" fontId="16" fillId="0" borderId="2" xfId="5" applyFont="1" applyFill="1" applyBorder="1" applyAlignment="1">
      <alignment vertical="center" wrapText="1"/>
    </xf>
    <xf numFmtId="49" fontId="40" fillId="0" borderId="0" xfId="0" applyNumberFormat="1" applyFont="1" applyFill="1" applyAlignment="1">
      <alignment vertical="top"/>
    </xf>
    <xf numFmtId="0" fontId="4" fillId="8" borderId="0" xfId="2" applyFont="1" applyFill="1" applyAlignment="1">
      <alignment vertical="center"/>
    </xf>
    <xf numFmtId="0" fontId="58" fillId="0" borderId="0" xfId="2" applyFont="1"/>
    <xf numFmtId="0" fontId="58" fillId="0" borderId="0" xfId="2" applyFont="1" applyFill="1" applyBorder="1"/>
    <xf numFmtId="0" fontId="58" fillId="0" borderId="0" xfId="0" applyFont="1"/>
    <xf numFmtId="0" fontId="58" fillId="0" borderId="0" xfId="6" applyFont="1"/>
    <xf numFmtId="0" fontId="26" fillId="0" borderId="6" xfId="0" applyNumberFormat="1" applyFont="1" applyBorder="1" applyAlignment="1">
      <alignment vertical="center"/>
    </xf>
    <xf numFmtId="0" fontId="26" fillId="0" borderId="7" xfId="0" applyFont="1" applyBorder="1" applyAlignment="1">
      <alignment vertical="center"/>
    </xf>
    <xf numFmtId="10" fontId="16" fillId="0" borderId="14" xfId="4" applyNumberFormat="1" applyFont="1" applyBorder="1" applyAlignment="1">
      <alignment horizontal="center" vertical="center"/>
    </xf>
    <xf numFmtId="169" fontId="16" fillId="0" borderId="8" xfId="4" applyNumberFormat="1" applyFont="1" applyBorder="1" applyAlignment="1">
      <alignment horizontal="center" vertical="center"/>
    </xf>
    <xf numFmtId="4" fontId="44" fillId="0" borderId="7" xfId="2" applyNumberFormat="1" applyFont="1" applyBorder="1" applyAlignment="1">
      <alignment horizontal="right"/>
    </xf>
    <xf numFmtId="4" fontId="16" fillId="0" borderId="7" xfId="2" applyNumberFormat="1" applyFont="1" applyFill="1" applyBorder="1" applyAlignment="1"/>
    <xf numFmtId="0" fontId="44" fillId="0" borderId="7" xfId="2" applyFont="1" applyFill="1" applyBorder="1" applyAlignment="1">
      <alignment wrapText="1"/>
    </xf>
    <xf numFmtId="4" fontId="44" fillId="0" borderId="7" xfId="2" applyNumberFormat="1" applyFont="1" applyFill="1" applyBorder="1" applyAlignment="1">
      <alignment wrapText="1"/>
    </xf>
    <xf numFmtId="0" fontId="44" fillId="0" borderId="7" xfId="2" applyFont="1" applyFill="1" applyBorder="1" applyAlignment="1">
      <alignment vertical="center"/>
    </xf>
    <xf numFmtId="4" fontId="44" fillId="0" borderId="7" xfId="2" applyNumberFormat="1" applyFont="1" applyFill="1" applyBorder="1" applyAlignment="1"/>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2"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2" xfId="2" applyFont="1" applyFill="1" applyBorder="1" applyAlignment="1">
      <alignment horizontal="center" vertical="center" wrapText="1"/>
    </xf>
    <xf numFmtId="3" fontId="44" fillId="0" borderId="18" xfId="6" applyNumberFormat="1" applyFont="1" applyBorder="1" applyAlignment="1" applyProtection="1">
      <alignment vertical="center"/>
    </xf>
    <xf numFmtId="164" fontId="16" fillId="0" borderId="1" xfId="4" applyNumberFormat="1" applyFont="1" applyBorder="1" applyAlignment="1" applyProtection="1">
      <alignment horizontal="center" vertical="center"/>
    </xf>
    <xf numFmtId="164" fontId="16" fillId="0" borderId="18" xfId="4" applyNumberFormat="1" applyFont="1" applyBorder="1" applyAlignment="1" applyProtection="1">
      <alignment horizontal="center" vertical="center"/>
    </xf>
    <xf numFmtId="164" fontId="16" fillId="0" borderId="6" xfId="4" applyNumberFormat="1" applyFont="1" applyBorder="1" applyAlignment="1" applyProtection="1">
      <alignment horizontal="center" vertical="center"/>
    </xf>
    <xf numFmtId="3" fontId="16" fillId="0" borderId="1" xfId="6" applyNumberFormat="1" applyFont="1" applyBorder="1" applyAlignment="1" applyProtection="1">
      <alignment vertical="center"/>
      <protection locked="0"/>
    </xf>
    <xf numFmtId="4" fontId="16" fillId="0" borderId="18" xfId="6" applyNumberFormat="1" applyFont="1" applyBorder="1" applyAlignment="1" applyProtection="1">
      <alignment vertical="center"/>
      <protection locked="0"/>
    </xf>
    <xf numFmtId="4" fontId="16" fillId="2" borderId="6" xfId="6" applyNumberFormat="1" applyFont="1" applyFill="1" applyBorder="1" applyAlignment="1" applyProtection="1">
      <alignment vertical="center"/>
      <protection locked="0"/>
    </xf>
    <xf numFmtId="4" fontId="16" fillId="2" borderId="6" xfId="6" applyNumberFormat="1" applyFont="1" applyFill="1" applyBorder="1" applyAlignment="1" applyProtection="1">
      <alignment horizontal="right" vertical="center"/>
      <protection locked="0"/>
    </xf>
    <xf numFmtId="0" fontId="16" fillId="4" borderId="5" xfId="2" applyFont="1" applyFill="1" applyBorder="1" applyAlignment="1">
      <alignment horizontal="center" vertical="center" wrapText="1"/>
    </xf>
    <xf numFmtId="0" fontId="16" fillId="4" borderId="2" xfId="2" applyFont="1" applyFill="1" applyBorder="1" applyAlignment="1">
      <alignment horizontal="center" vertical="center" wrapText="1"/>
    </xf>
    <xf numFmtId="0" fontId="9" fillId="0" borderId="0" xfId="2" applyFont="1" applyBorder="1" applyAlignment="1">
      <alignment horizontal="center" vertical="center" wrapText="1"/>
    </xf>
    <xf numFmtId="4" fontId="14" fillId="0" borderId="0" xfId="2" applyNumberFormat="1" applyFont="1" applyBorder="1" applyAlignment="1">
      <alignment horizontal="right" vertical="center"/>
    </xf>
    <xf numFmtId="4" fontId="9" fillId="0" borderId="0" xfId="2" applyNumberFormat="1" applyFont="1" applyBorder="1" applyAlignment="1">
      <alignment horizontal="right" vertical="center"/>
    </xf>
    <xf numFmtId="0" fontId="26" fillId="0" borderId="18" xfId="0" applyFont="1" applyBorder="1" applyAlignment="1" applyProtection="1">
      <alignment vertical="center"/>
      <protection locked="0"/>
    </xf>
    <xf numFmtId="0" fontId="26" fillId="0" borderId="6" xfId="0" applyFont="1" applyBorder="1" applyAlignment="1" applyProtection="1">
      <alignment vertical="center"/>
      <protection locked="0"/>
    </xf>
    <xf numFmtId="41" fontId="26" fillId="0" borderId="18" xfId="0" applyNumberFormat="1" applyFont="1" applyBorder="1" applyAlignment="1" applyProtection="1">
      <alignment vertical="center"/>
      <protection locked="0"/>
    </xf>
    <xf numFmtId="41" fontId="26" fillId="0" borderId="18" xfId="0" applyNumberFormat="1" applyFont="1" applyBorder="1" applyAlignment="1" applyProtection="1">
      <alignment horizontal="right" vertical="center"/>
      <protection locked="0"/>
    </xf>
    <xf numFmtId="41" fontId="26" fillId="0" borderId="6" xfId="0" applyNumberFormat="1" applyFont="1" applyBorder="1" applyAlignment="1" applyProtection="1">
      <alignment vertical="center"/>
      <protection locked="0"/>
    </xf>
    <xf numFmtId="0" fontId="16" fillId="4" borderId="5" xfId="2" applyFont="1" applyFill="1" applyBorder="1" applyAlignment="1">
      <alignment horizontal="center" vertical="center" wrapText="1"/>
    </xf>
    <xf numFmtId="0" fontId="16" fillId="4" borderId="2" xfId="2" applyFont="1" applyFill="1" applyBorder="1" applyAlignment="1">
      <alignment horizontal="center" vertical="center" wrapText="1"/>
    </xf>
    <xf numFmtId="0" fontId="44" fillId="0" borderId="2" xfId="2" applyFont="1" applyBorder="1" applyAlignment="1">
      <alignment vertical="center"/>
    </xf>
    <xf numFmtId="0" fontId="44" fillId="0" borderId="4" xfId="2" applyFont="1" applyBorder="1" applyAlignment="1">
      <alignment vertical="center"/>
    </xf>
    <xf numFmtId="0" fontId="44" fillId="0" borderId="3" xfId="2" applyFont="1" applyBorder="1" applyAlignment="1">
      <alignment vertical="center"/>
    </xf>
    <xf numFmtId="164" fontId="16" fillId="0" borderId="19" xfId="4" applyNumberFormat="1" applyFont="1" applyBorder="1" applyAlignment="1">
      <alignment horizontal="center" vertical="center"/>
    </xf>
    <xf numFmtId="0" fontId="44" fillId="0" borderId="7" xfId="2" applyFont="1" applyFill="1" applyBorder="1" applyAlignment="1">
      <alignment vertical="center" wrapText="1"/>
    </xf>
    <xf numFmtId="0" fontId="44" fillId="0" borderId="0" xfId="2" applyFont="1" applyFill="1" applyBorder="1" applyAlignment="1">
      <alignment vertical="center" wrapText="1"/>
    </xf>
    <xf numFmtId="0" fontId="16" fillId="0" borderId="7"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44" fillId="0" borderId="0" xfId="2" applyFont="1" applyFill="1" applyBorder="1" applyAlignment="1">
      <alignment vertical="center"/>
    </xf>
    <xf numFmtId="164" fontId="16" fillId="0" borderId="7" xfId="4" applyNumberFormat="1" applyFont="1" applyFill="1" applyBorder="1" applyAlignment="1">
      <alignment horizontal="center" vertical="center"/>
    </xf>
    <xf numFmtId="164" fontId="16" fillId="0" borderId="0" xfId="4" applyNumberFormat="1" applyFont="1" applyFill="1" applyBorder="1" applyAlignment="1">
      <alignment horizontal="center" vertical="center"/>
    </xf>
    <xf numFmtId="10" fontId="16" fillId="0" borderId="7" xfId="4" applyNumberFormat="1" applyFont="1" applyFill="1" applyBorder="1" applyAlignment="1">
      <alignment horizontal="center" vertical="center"/>
    </xf>
    <xf numFmtId="10" fontId="16" fillId="0" borderId="0" xfId="4" applyNumberFormat="1" applyFont="1" applyFill="1" applyBorder="1" applyAlignment="1">
      <alignment horizontal="center" vertical="center"/>
    </xf>
    <xf numFmtId="169" fontId="16" fillId="0" borderId="0" xfId="4" applyNumberFormat="1" applyFont="1" applyFill="1" applyBorder="1" applyAlignment="1">
      <alignment horizontal="center" vertical="center"/>
    </xf>
    <xf numFmtId="169" fontId="16" fillId="0" borderId="7" xfId="4" applyNumberFormat="1" applyFont="1" applyFill="1" applyBorder="1" applyAlignment="1">
      <alignment horizontal="center" vertical="center"/>
    </xf>
    <xf numFmtId="0" fontId="40" fillId="0" borderId="2" xfId="0" applyFont="1" applyBorder="1" applyAlignment="1">
      <alignment vertical="center"/>
    </xf>
    <xf numFmtId="0" fontId="40" fillId="0" borderId="4" xfId="0" applyFont="1" applyBorder="1" applyAlignment="1">
      <alignment vertical="center"/>
    </xf>
    <xf numFmtId="0" fontId="40" fillId="0" borderId="3" xfId="0" applyFont="1" applyBorder="1" applyAlignment="1">
      <alignment vertical="center"/>
    </xf>
    <xf numFmtId="0" fontId="26" fillId="0" borderId="0" xfId="0" applyNumberFormat="1" applyFont="1" applyBorder="1" applyAlignment="1">
      <alignment vertical="center"/>
    </xf>
    <xf numFmtId="0" fontId="40" fillId="0" borderId="7" xfId="0" applyFont="1" applyFill="1" applyBorder="1" applyAlignment="1">
      <alignment vertical="center"/>
    </xf>
    <xf numFmtId="164" fontId="26" fillId="0" borderId="7" xfId="0" applyNumberFormat="1" applyFont="1" applyFill="1" applyBorder="1" applyAlignment="1">
      <alignment horizontal="center" vertical="center"/>
    </xf>
    <xf numFmtId="164" fontId="40" fillId="0" borderId="7" xfId="0" applyNumberFormat="1" applyFont="1" applyFill="1" applyBorder="1" applyAlignment="1">
      <alignment horizontal="center" vertical="center"/>
    </xf>
    <xf numFmtId="164" fontId="40"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0" fontId="8" fillId="0" borderId="8" xfId="0" applyFont="1" applyFill="1" applyBorder="1" applyAlignment="1">
      <alignment horizontal="center"/>
    </xf>
    <xf numFmtId="0" fontId="6" fillId="0" borderId="19" xfId="0" applyFont="1" applyBorder="1" applyAlignment="1">
      <alignment horizontal="center" vertical="center"/>
    </xf>
    <xf numFmtId="169" fontId="16" fillId="0" borderId="14" xfId="4" applyNumberFormat="1" applyFont="1" applyBorder="1" applyAlignment="1">
      <alignment horizontal="center" vertical="center"/>
    </xf>
    <xf numFmtId="0" fontId="0" fillId="0" borderId="7" xfId="0" applyBorder="1"/>
    <xf numFmtId="0" fontId="59" fillId="0" borderId="0" xfId="15" applyAlignment="1">
      <alignment wrapText="1"/>
    </xf>
    <xf numFmtId="0" fontId="7" fillId="0" borderId="0" xfId="16" applyAlignment="1">
      <alignment wrapText="1"/>
    </xf>
    <xf numFmtId="0" fontId="7" fillId="0" borderId="8" xfId="16" applyBorder="1" applyAlignment="1">
      <alignment horizontal="center"/>
    </xf>
    <xf numFmtId="0" fontId="7" fillId="0" borderId="0" xfId="16" applyFill="1" applyAlignment="1">
      <alignment wrapText="1"/>
    </xf>
    <xf numFmtId="0" fontId="7" fillId="0" borderId="0" xfId="16"/>
    <xf numFmtId="41" fontId="16" fillId="0" borderId="18" xfId="6" applyNumberFormat="1" applyFont="1" applyBorder="1" applyAlignment="1" applyProtection="1">
      <alignment horizontal="right" vertical="center"/>
      <protection locked="0"/>
    </xf>
    <xf numFmtId="41" fontId="16" fillId="0" borderId="18" xfId="6" applyNumberFormat="1" applyFont="1" applyBorder="1" applyAlignment="1">
      <alignment horizontal="right" vertical="center"/>
    </xf>
    <xf numFmtId="41" fontId="16" fillId="0" borderId="6" xfId="6" applyNumberFormat="1" applyFont="1" applyBorder="1" applyAlignment="1" applyProtection="1">
      <alignment horizontal="right" vertical="center"/>
      <protection locked="0"/>
    </xf>
    <xf numFmtId="41" fontId="16" fillId="0" borderId="18" xfId="0" applyNumberFormat="1" applyFont="1" applyBorder="1" applyAlignment="1">
      <alignment vertical="center"/>
    </xf>
    <xf numFmtId="0" fontId="7" fillId="0" borderId="0" xfId="16" applyFill="1" applyAlignment="1">
      <alignment horizontal="left"/>
    </xf>
    <xf numFmtId="0" fontId="7" fillId="0" borderId="0" xfId="16" applyAlignment="1">
      <alignment horizontal="left"/>
    </xf>
    <xf numFmtId="41" fontId="16" fillId="0" borderId="18" xfId="2" applyNumberFormat="1" applyFont="1" applyFill="1" applyBorder="1" applyAlignment="1">
      <alignment horizontal="right" vertical="center"/>
    </xf>
    <xf numFmtId="0" fontId="53" fillId="0" borderId="0" xfId="9" applyFont="1" applyAlignment="1">
      <alignment horizontal="center" vertical="center" wrapText="1"/>
    </xf>
    <xf numFmtId="0" fontId="35" fillId="0" borderId="0" xfId="9" applyFont="1" applyAlignment="1">
      <alignment horizontal="center"/>
    </xf>
    <xf numFmtId="0" fontId="57" fillId="0" borderId="0" xfId="9" applyFont="1" applyBorder="1" applyAlignment="1">
      <alignment horizontal="center" vertical="center"/>
    </xf>
    <xf numFmtId="0" fontId="34" fillId="0" borderId="0" xfId="9" applyFont="1" applyAlignment="1">
      <alignment horizontal="left" wrapText="1"/>
    </xf>
    <xf numFmtId="0" fontId="20" fillId="4" borderId="0" xfId="0" applyFont="1" applyFill="1" applyAlignment="1">
      <alignment horizontal="left" vertical="top" wrapText="1"/>
    </xf>
    <xf numFmtId="0" fontId="43" fillId="0" borderId="0" xfId="0" applyFont="1" applyAlignment="1">
      <alignment horizontal="center" vertical="top"/>
    </xf>
    <xf numFmtId="0" fontId="43" fillId="0" borderId="0" xfId="0" applyFont="1" applyAlignment="1">
      <alignment horizontal="center" vertical="center"/>
    </xf>
    <xf numFmtId="0" fontId="43" fillId="0" borderId="0" xfId="0" applyFont="1" applyFill="1" applyAlignment="1">
      <alignment horizontal="center" vertical="center"/>
    </xf>
    <xf numFmtId="0" fontId="44" fillId="0" borderId="9" xfId="6" applyFont="1" applyBorder="1" applyAlignment="1">
      <alignment horizontal="center" vertical="center" wrapText="1"/>
    </xf>
    <xf numFmtId="0" fontId="44" fillId="0" borderId="11" xfId="6" applyFont="1" applyBorder="1" applyAlignment="1">
      <alignment horizontal="center" vertical="center" wrapText="1"/>
    </xf>
    <xf numFmtId="0" fontId="44" fillId="0" borderId="0" xfId="6" applyFont="1" applyBorder="1" applyAlignment="1">
      <alignment horizontal="center" vertical="center" wrapText="1"/>
    </xf>
    <xf numFmtId="0" fontId="44" fillId="0" borderId="8" xfId="6" applyFont="1" applyBorder="1" applyAlignment="1">
      <alignment horizontal="center" vertical="center" wrapText="1"/>
    </xf>
    <xf numFmtId="0" fontId="56" fillId="5" borderId="0" xfId="6" applyFont="1" applyFill="1" applyAlignment="1">
      <alignment horizontal="center" vertical="center" wrapText="1"/>
    </xf>
    <xf numFmtId="0" fontId="14" fillId="0" borderId="0" xfId="6" applyFont="1" applyAlignment="1">
      <alignment horizontal="left"/>
    </xf>
    <xf numFmtId="0" fontId="16" fillId="4" borderId="2" xfId="6" applyFont="1" applyFill="1" applyBorder="1" applyAlignment="1">
      <alignment horizontal="center" vertical="center" wrapText="1"/>
    </xf>
    <xf numFmtId="0" fontId="44" fillId="4" borderId="2" xfId="2" applyFont="1" applyFill="1" applyBorder="1" applyAlignment="1">
      <alignment horizontal="center" vertical="center" wrapText="1"/>
    </xf>
    <xf numFmtId="0" fontId="44" fillId="4" borderId="3" xfId="2" applyFont="1" applyFill="1" applyBorder="1" applyAlignment="1">
      <alignment horizontal="center" vertical="center" wrapText="1"/>
    </xf>
    <xf numFmtId="0" fontId="44" fillId="4" borderId="4"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4" xfId="2" applyFont="1" applyFill="1" applyBorder="1" applyAlignment="1">
      <alignment horizontal="center" vertical="center" wrapText="1"/>
    </xf>
    <xf numFmtId="0" fontId="16" fillId="4" borderId="3" xfId="2" applyFont="1" applyFill="1" applyBorder="1" applyAlignment="1">
      <alignment horizontal="center" vertical="center" wrapText="1"/>
    </xf>
    <xf numFmtId="0" fontId="44" fillId="0" borderId="2" xfId="6" applyFont="1" applyBorder="1" applyAlignment="1">
      <alignment horizontal="center" vertical="center"/>
    </xf>
    <xf numFmtId="0" fontId="44" fillId="0" borderId="4" xfId="6" applyFont="1" applyBorder="1" applyAlignment="1">
      <alignment horizontal="center" vertical="center"/>
    </xf>
    <xf numFmtId="0" fontId="44" fillId="0" borderId="11" xfId="6" applyFont="1" applyBorder="1" applyAlignment="1">
      <alignment horizontal="center" vertical="center"/>
    </xf>
    <xf numFmtId="0" fontId="44" fillId="0" borderId="12" xfId="6" applyFont="1" applyBorder="1" applyAlignment="1">
      <alignment horizontal="center" vertical="center"/>
    </xf>
    <xf numFmtId="0" fontId="44" fillId="2" borderId="7" xfId="6" applyFont="1" applyFill="1" applyBorder="1" applyAlignment="1">
      <alignment horizontal="center" vertical="center" wrapText="1"/>
    </xf>
    <xf numFmtId="0" fontId="44" fillId="2" borderId="0" xfId="6" applyFont="1" applyFill="1" applyBorder="1" applyAlignment="1">
      <alignment horizontal="center" vertical="center" wrapText="1"/>
    </xf>
    <xf numFmtId="0" fontId="44" fillId="2" borderId="8" xfId="6" applyFont="1" applyFill="1" applyBorder="1" applyAlignment="1">
      <alignment horizontal="center" vertical="center" wrapText="1"/>
    </xf>
    <xf numFmtId="0" fontId="44" fillId="0" borderId="7" xfId="6" applyFont="1" applyBorder="1" applyAlignment="1">
      <alignment horizontal="center" vertical="center" wrapText="1"/>
    </xf>
    <xf numFmtId="0" fontId="8" fillId="0" borderId="0" xfId="6" applyFont="1" applyAlignment="1">
      <alignment horizontal="left" wrapText="1"/>
    </xf>
    <xf numFmtId="0" fontId="16" fillId="4" borderId="2" xfId="2" applyFont="1" applyFill="1" applyBorder="1" applyAlignment="1">
      <alignment horizontal="center" vertical="center" wrapText="1"/>
    </xf>
    <xf numFmtId="0" fontId="16" fillId="4" borderId="5" xfId="6" applyFont="1" applyFill="1" applyBorder="1" applyAlignment="1">
      <alignment horizontal="center" vertical="center" wrapText="1"/>
    </xf>
    <xf numFmtId="0" fontId="16" fillId="4" borderId="1" xfId="6" applyFont="1" applyFill="1" applyBorder="1" applyAlignment="1">
      <alignment horizontal="center" vertical="center" wrapText="1"/>
    </xf>
    <xf numFmtId="0" fontId="16" fillId="4" borderId="18" xfId="6" applyFont="1" applyFill="1" applyBorder="1" applyAlignment="1">
      <alignment horizontal="center" vertical="center" wrapText="1"/>
    </xf>
    <xf numFmtId="0" fontId="16" fillId="4" borderId="6" xfId="6" applyFont="1" applyFill="1" applyBorder="1" applyAlignment="1">
      <alignment horizontal="center" vertical="center" wrapText="1"/>
    </xf>
    <xf numFmtId="0" fontId="16" fillId="4" borderId="12" xfId="6" applyFont="1" applyFill="1" applyBorder="1" applyAlignment="1">
      <alignment horizontal="center" vertical="center" wrapText="1"/>
    </xf>
    <xf numFmtId="0" fontId="16" fillId="4" borderId="14" xfId="6" applyFont="1" applyFill="1" applyBorder="1" applyAlignment="1">
      <alignment horizontal="center" vertical="center" wrapText="1"/>
    </xf>
    <xf numFmtId="0" fontId="16" fillId="4" borderId="3" xfId="6" applyFont="1" applyFill="1" applyBorder="1" applyAlignment="1">
      <alignment horizontal="center" vertical="center" wrapText="1"/>
    </xf>
    <xf numFmtId="0" fontId="44" fillId="4" borderId="2" xfId="6" applyFont="1" applyFill="1" applyBorder="1" applyAlignment="1">
      <alignment horizontal="center" vertical="center" wrapText="1"/>
    </xf>
    <xf numFmtId="0" fontId="44" fillId="4" borderId="4" xfId="6" applyFont="1" applyFill="1" applyBorder="1" applyAlignment="1">
      <alignment horizontal="center" vertical="center" wrapText="1"/>
    </xf>
    <xf numFmtId="0" fontId="44" fillId="4" borderId="3" xfId="6" applyFont="1" applyFill="1" applyBorder="1" applyAlignment="1">
      <alignment horizontal="center" vertical="center" wrapText="1"/>
    </xf>
    <xf numFmtId="0" fontId="44" fillId="0" borderId="3" xfId="6" applyFont="1" applyBorder="1" applyAlignment="1">
      <alignment horizontal="center" vertical="center"/>
    </xf>
    <xf numFmtId="0" fontId="44" fillId="0" borderId="2" xfId="6" applyFont="1" applyBorder="1" applyAlignment="1">
      <alignment horizontal="center" vertical="center" wrapText="1"/>
    </xf>
    <xf numFmtId="0" fontId="44" fillId="0" borderId="4" xfId="6" applyFont="1" applyBorder="1" applyAlignment="1">
      <alignment horizontal="center" vertical="center" wrapText="1"/>
    </xf>
    <xf numFmtId="0" fontId="44" fillId="0" borderId="3" xfId="6" applyFont="1" applyBorder="1" applyAlignment="1">
      <alignment horizontal="center" vertical="center" wrapText="1"/>
    </xf>
    <xf numFmtId="0" fontId="14" fillId="0" borderId="0" xfId="6" applyFont="1" applyAlignment="1">
      <alignment horizontal="left" wrapText="1"/>
    </xf>
    <xf numFmtId="0" fontId="56" fillId="5" borderId="0" xfId="2" applyFont="1" applyFill="1" applyAlignment="1">
      <alignment horizontal="center" vertical="center" wrapText="1"/>
    </xf>
    <xf numFmtId="0" fontId="8" fillId="0" borderId="0" xfId="2" applyFont="1" applyAlignment="1">
      <alignment horizontal="left" wrapText="1"/>
    </xf>
    <xf numFmtId="0" fontId="26" fillId="4" borderId="5" xfId="2" applyFont="1" applyFill="1" applyBorder="1" applyAlignment="1">
      <alignment horizontal="center" vertical="center" wrapText="1"/>
    </xf>
    <xf numFmtId="0" fontId="26" fillId="4" borderId="2" xfId="2" applyFont="1" applyFill="1" applyBorder="1" applyAlignment="1">
      <alignment horizontal="center" vertical="center" wrapText="1"/>
    </xf>
    <xf numFmtId="0" fontId="26" fillId="4" borderId="4" xfId="2" applyFont="1" applyFill="1" applyBorder="1" applyAlignment="1">
      <alignment horizontal="center" vertical="center" wrapText="1"/>
    </xf>
    <xf numFmtId="0" fontId="26" fillId="4" borderId="1"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16" fillId="4" borderId="18" xfId="2" applyFont="1" applyFill="1" applyBorder="1" applyAlignment="1">
      <alignment horizontal="center" vertical="center" wrapText="1"/>
    </xf>
    <xf numFmtId="0" fontId="16" fillId="4" borderId="6" xfId="2" applyFont="1" applyFill="1" applyBorder="1" applyAlignment="1">
      <alignment horizontal="center" vertical="center" wrapText="1"/>
    </xf>
    <xf numFmtId="0" fontId="26" fillId="0" borderId="0" xfId="0" applyFont="1" applyAlignment="1">
      <alignment horizontal="left" vertical="top" wrapText="1"/>
    </xf>
    <xf numFmtId="0" fontId="8" fillId="0" borderId="0" xfId="0" applyFont="1" applyAlignment="1">
      <alignment wrapText="1"/>
    </xf>
    <xf numFmtId="0" fontId="26" fillId="4" borderId="5" xfId="0" applyFont="1" applyFill="1" applyBorder="1" applyAlignment="1">
      <alignment horizontal="center" vertical="center"/>
    </xf>
    <xf numFmtId="0" fontId="26" fillId="4" borderId="5" xfId="0" applyFont="1" applyFill="1" applyBorder="1" applyAlignment="1">
      <alignment horizontal="left" vertical="center" wrapText="1"/>
    </xf>
    <xf numFmtId="0" fontId="26" fillId="4" borderId="5" xfId="0" applyFont="1" applyFill="1" applyBorder="1" applyAlignment="1">
      <alignment horizontal="center" vertical="center" wrapText="1"/>
    </xf>
    <xf numFmtId="0" fontId="8" fillId="0" borderId="13" xfId="0" applyFont="1" applyBorder="1" applyAlignment="1">
      <alignment horizontal="left" wrapText="1"/>
    </xf>
    <xf numFmtId="0" fontId="26" fillId="4" borderId="1" xfId="0" applyFont="1" applyFill="1" applyBorder="1" applyAlignment="1">
      <alignment horizontal="center" vertical="center"/>
    </xf>
    <xf numFmtId="0" fontId="26" fillId="4" borderId="6" xfId="0" applyFont="1" applyFill="1" applyBorder="1" applyAlignment="1">
      <alignment horizontal="center" vertical="center"/>
    </xf>
    <xf numFmtId="0" fontId="40" fillId="4" borderId="2"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26" fillId="4" borderId="18"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3" xfId="0" applyFont="1" applyFill="1" applyBorder="1" applyAlignment="1">
      <alignment horizontal="center" vertical="center"/>
    </xf>
    <xf numFmtId="0" fontId="8" fillId="0" borderId="0" xfId="0" applyFont="1" applyAlignment="1">
      <alignment horizontal="left" wrapText="1"/>
    </xf>
    <xf numFmtId="0" fontId="47" fillId="4" borderId="5" xfId="0" applyFont="1" applyFill="1" applyBorder="1" applyAlignment="1">
      <alignment horizontal="center" vertical="center" wrapText="1"/>
    </xf>
    <xf numFmtId="0" fontId="15" fillId="0" borderId="0" xfId="2" applyFont="1" applyAlignment="1">
      <alignment horizontal="left" wrapText="1"/>
    </xf>
    <xf numFmtId="0" fontId="4" fillId="6" borderId="0" xfId="2" applyFont="1" applyFill="1" applyAlignment="1">
      <alignment horizontal="center" vertical="center"/>
    </xf>
    <xf numFmtId="0" fontId="14" fillId="0" borderId="0" xfId="2" applyFont="1" applyAlignment="1">
      <alignment horizontal="left" wrapText="1"/>
    </xf>
    <xf numFmtId="0" fontId="9" fillId="0" borderId="0" xfId="2" applyFont="1" applyAlignment="1">
      <alignment horizontal="left" wrapText="1"/>
    </xf>
    <xf numFmtId="0" fontId="44" fillId="0" borderId="2" xfId="2" applyFont="1" applyBorder="1" applyAlignment="1">
      <alignment horizontal="center" vertical="center"/>
    </xf>
    <xf numFmtId="0" fontId="44" fillId="0" borderId="4" xfId="2" applyFont="1" applyBorder="1" applyAlignment="1">
      <alignment horizontal="center" vertical="center"/>
    </xf>
    <xf numFmtId="0" fontId="44" fillId="0" borderId="3" xfId="2" applyFont="1" applyBorder="1" applyAlignment="1">
      <alignment horizontal="center" vertical="center"/>
    </xf>
    <xf numFmtId="0" fontId="8" fillId="0" borderId="0" xfId="0" applyFont="1" applyBorder="1" applyAlignment="1">
      <alignment horizontal="left" wrapText="1"/>
    </xf>
    <xf numFmtId="0" fontId="8" fillId="0" borderId="0" xfId="0" applyFont="1" applyFill="1" applyBorder="1" applyAlignment="1">
      <alignment horizontal="left"/>
    </xf>
    <xf numFmtId="0" fontId="8" fillId="0" borderId="0" xfId="0" applyFont="1" applyFill="1" applyBorder="1" applyAlignment="1">
      <alignment horizontal="left" wrapText="1"/>
    </xf>
    <xf numFmtId="0" fontId="26" fillId="4" borderId="1"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 fillId="6" borderId="0" xfId="1" applyFill="1" applyAlignment="1">
      <alignment horizontal="center" vertical="center"/>
    </xf>
    <xf numFmtId="0" fontId="16" fillId="4" borderId="1" xfId="5" applyFont="1" applyFill="1" applyBorder="1" applyAlignment="1">
      <alignment horizontal="center" vertical="center" wrapText="1"/>
    </xf>
    <xf numFmtId="0" fontId="16" fillId="4" borderId="18" xfId="5" applyFont="1" applyFill="1" applyBorder="1" applyAlignment="1">
      <alignment horizontal="center" vertical="center" wrapText="1"/>
    </xf>
    <xf numFmtId="0" fontId="16" fillId="4" borderId="6" xfId="5" applyFont="1" applyFill="1" applyBorder="1" applyAlignment="1">
      <alignment horizontal="center" vertical="center" wrapText="1"/>
    </xf>
    <xf numFmtId="0" fontId="46" fillId="4" borderId="2" xfId="5" applyFont="1" applyFill="1" applyBorder="1" applyAlignment="1">
      <alignment horizontal="left" vertical="center" wrapText="1"/>
    </xf>
    <xf numFmtId="0" fontId="46" fillId="4" borderId="4" xfId="5" applyFont="1" applyFill="1" applyBorder="1" applyAlignment="1">
      <alignment horizontal="left" vertical="center" wrapText="1"/>
    </xf>
    <xf numFmtId="0" fontId="46" fillId="4" borderId="3" xfId="5" applyFont="1" applyFill="1" applyBorder="1" applyAlignment="1">
      <alignment horizontal="left" vertical="center" wrapText="1"/>
    </xf>
    <xf numFmtId="0" fontId="16" fillId="4" borderId="2" xfId="5" applyFont="1" applyFill="1" applyBorder="1" applyAlignment="1">
      <alignment horizontal="left" vertical="center" wrapText="1"/>
    </xf>
    <xf numFmtId="0" fontId="16" fillId="4" borderId="4" xfId="5" applyFont="1" applyFill="1" applyBorder="1" applyAlignment="1">
      <alignment horizontal="left" vertical="center" wrapText="1"/>
    </xf>
    <xf numFmtId="0" fontId="16" fillId="4" borderId="3" xfId="5" applyFont="1" applyFill="1" applyBorder="1" applyAlignment="1">
      <alignment horizontal="left" vertical="center" wrapText="1"/>
    </xf>
    <xf numFmtId="0" fontId="16" fillId="4" borderId="2" xfId="5" applyFont="1" applyFill="1" applyBorder="1" applyAlignment="1">
      <alignment horizontal="center" vertical="center" wrapText="1"/>
    </xf>
    <xf numFmtId="0" fontId="16" fillId="4" borderId="3" xfId="5" applyFont="1" applyFill="1" applyBorder="1" applyAlignment="1">
      <alignment horizontal="center" vertical="center" wrapText="1"/>
    </xf>
    <xf numFmtId="0" fontId="16" fillId="4" borderId="5" xfId="5" applyFont="1" applyFill="1" applyBorder="1" applyAlignment="1">
      <alignment horizontal="center" vertical="center" wrapText="1"/>
    </xf>
    <xf numFmtId="0" fontId="46" fillId="4" borderId="5" xfId="5" applyFont="1" applyFill="1" applyBorder="1" applyAlignment="1">
      <alignment horizontal="center" vertical="center" wrapText="1"/>
    </xf>
    <xf numFmtId="0" fontId="15" fillId="2" borderId="0" xfId="2" applyFont="1" applyFill="1" applyAlignment="1">
      <alignment horizontal="left" wrapText="1"/>
    </xf>
    <xf numFmtId="0" fontId="3" fillId="2" borderId="0" xfId="2" applyFont="1" applyFill="1" applyAlignment="1"/>
    <xf numFmtId="0" fontId="44" fillId="4" borderId="2" xfId="5" applyFont="1" applyFill="1" applyBorder="1" applyAlignment="1">
      <alignment horizontal="center" vertical="center" wrapText="1"/>
    </xf>
    <xf numFmtId="0" fontId="44" fillId="4" borderId="4" xfId="5" applyFont="1" applyFill="1" applyBorder="1" applyAlignment="1">
      <alignment horizontal="center" vertical="center" wrapText="1"/>
    </xf>
    <xf numFmtId="0" fontId="44" fillId="4" borderId="3" xfId="5" applyFont="1" applyFill="1" applyBorder="1" applyAlignment="1">
      <alignment horizontal="center" vertical="center" wrapText="1"/>
    </xf>
    <xf numFmtId="0" fontId="14" fillId="0" borderId="0" xfId="2" applyNumberFormat="1" applyFont="1" applyAlignment="1">
      <alignment horizontal="left" wrapText="1"/>
    </xf>
    <xf numFmtId="0" fontId="16" fillId="4" borderId="2" xfId="2" applyFont="1" applyFill="1" applyBorder="1" applyAlignment="1">
      <alignment horizontal="center" vertical="center"/>
    </xf>
    <xf numFmtId="0" fontId="16" fillId="4" borderId="4" xfId="2" applyFont="1" applyFill="1" applyBorder="1" applyAlignment="1">
      <alignment horizontal="center" vertical="center"/>
    </xf>
    <xf numFmtId="0" fontId="44" fillId="0" borderId="9"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4" fontId="15" fillId="0" borderId="0" xfId="2" applyNumberFormat="1" applyFont="1" applyAlignment="1">
      <alignment horizontal="left" vertical="top" wrapText="1"/>
    </xf>
    <xf numFmtId="0" fontId="15" fillId="0" borderId="0" xfId="2" applyFont="1" applyAlignment="1">
      <alignment horizontal="left" vertical="top" wrapText="1"/>
    </xf>
    <xf numFmtId="0" fontId="40" fillId="0" borderId="13" xfId="0" applyFont="1" applyBorder="1" applyAlignment="1">
      <alignment horizontal="left" wrapText="1"/>
    </xf>
    <xf numFmtId="4" fontId="15" fillId="0" borderId="11" xfId="2" applyNumberFormat="1" applyFont="1" applyBorder="1" applyAlignment="1">
      <alignment horizontal="left" vertical="top" wrapText="1"/>
    </xf>
    <xf numFmtId="0" fontId="14" fillId="0" borderId="0" xfId="2" applyFont="1" applyFill="1" applyBorder="1" applyAlignment="1">
      <alignment horizontal="left" wrapText="1"/>
    </xf>
    <xf numFmtId="0" fontId="46" fillId="4" borderId="1" xfId="5" applyFont="1" applyFill="1" applyBorder="1" applyAlignment="1">
      <alignment horizontal="center" vertical="center" wrapText="1"/>
    </xf>
    <xf numFmtId="0" fontId="46" fillId="4" borderId="6" xfId="5" applyFont="1" applyFill="1" applyBorder="1" applyAlignment="1">
      <alignment horizontal="center" vertical="center" wrapText="1"/>
    </xf>
    <xf numFmtId="4" fontId="16" fillId="4" borderId="2" xfId="5" applyNumberFormat="1" applyFont="1" applyFill="1" applyBorder="1" applyAlignment="1">
      <alignment horizontal="center" vertical="center"/>
    </xf>
    <xf numFmtId="4" fontId="16" fillId="4" borderId="4" xfId="5" applyNumberFormat="1" applyFont="1" applyFill="1" applyBorder="1" applyAlignment="1">
      <alignment horizontal="center" vertical="center"/>
    </xf>
    <xf numFmtId="4" fontId="16" fillId="4" borderId="3" xfId="5" applyNumberFormat="1" applyFont="1" applyFill="1" applyBorder="1" applyAlignment="1">
      <alignment horizontal="center" vertical="center"/>
    </xf>
    <xf numFmtId="0" fontId="11" fillId="0" borderId="0" xfId="2" applyFont="1" applyAlignment="1">
      <alignment horizontal="center"/>
    </xf>
    <xf numFmtId="0" fontId="44" fillId="0" borderId="2" xfId="2" applyFont="1" applyFill="1" applyBorder="1" applyAlignment="1">
      <alignment horizontal="center" vertical="center"/>
    </xf>
    <xf numFmtId="0" fontId="44" fillId="0" borderId="4" xfId="2" applyFont="1" applyFill="1" applyBorder="1" applyAlignment="1">
      <alignment horizontal="center" vertical="center"/>
    </xf>
    <xf numFmtId="0" fontId="44" fillId="0" borderId="3" xfId="2" applyFont="1" applyFill="1" applyBorder="1" applyAlignment="1">
      <alignment horizontal="center" vertical="center"/>
    </xf>
    <xf numFmtId="0" fontId="44" fillId="0" borderId="2" xfId="2" applyFont="1" applyBorder="1" applyAlignment="1">
      <alignment horizontal="center" vertical="center" wrapText="1"/>
    </xf>
    <xf numFmtId="0" fontId="44" fillId="0" borderId="4" xfId="2" applyFont="1" applyBorder="1" applyAlignment="1">
      <alignment horizontal="center" vertical="center" wrapText="1"/>
    </xf>
    <xf numFmtId="0" fontId="44" fillId="0" borderId="3" xfId="2" applyFont="1" applyBorder="1" applyAlignment="1">
      <alignment horizontal="center" vertical="center" wrapText="1"/>
    </xf>
    <xf numFmtId="0" fontId="15" fillId="0" borderId="0" xfId="2" applyFont="1" applyAlignment="1">
      <alignment horizontal="justify" vertical="top" wrapText="1"/>
    </xf>
    <xf numFmtId="0" fontId="16" fillId="4" borderId="4" xfId="5" applyFont="1" applyFill="1" applyBorder="1" applyAlignment="1">
      <alignment horizontal="center" vertical="center" wrapText="1"/>
    </xf>
    <xf numFmtId="0" fontId="8" fillId="0" borderId="13" xfId="2" applyFont="1" applyBorder="1" applyAlignment="1">
      <alignment horizontal="left" wrapText="1"/>
    </xf>
    <xf numFmtId="0" fontId="16" fillId="4" borderId="18" xfId="2" applyFont="1" applyFill="1" applyBorder="1" applyAlignment="1">
      <alignment vertical="center"/>
    </xf>
    <xf numFmtId="0" fontId="16" fillId="4" borderId="6" xfId="2" applyFont="1" applyFill="1" applyBorder="1" applyAlignment="1">
      <alignment vertical="center"/>
    </xf>
    <xf numFmtId="0" fontId="14" fillId="0" borderId="13" xfId="2" applyFont="1" applyBorder="1" applyAlignment="1">
      <alignment horizontal="left"/>
    </xf>
    <xf numFmtId="0" fontId="16" fillId="4" borderId="7" xfId="2" applyFont="1" applyFill="1" applyBorder="1" applyAlignment="1">
      <alignment horizontal="center" vertical="center" wrapText="1"/>
    </xf>
    <xf numFmtId="0" fontId="16" fillId="4" borderId="0" xfId="2" applyFont="1" applyFill="1" applyBorder="1" applyAlignment="1">
      <alignment horizontal="center" vertical="center" wrapText="1"/>
    </xf>
    <xf numFmtId="0" fontId="16" fillId="4" borderId="10" xfId="2" applyFont="1" applyFill="1" applyBorder="1" applyAlignment="1">
      <alignment horizontal="center" vertical="center" wrapText="1"/>
    </xf>
    <xf numFmtId="0" fontId="16" fillId="4" borderId="13" xfId="2" applyFont="1" applyFill="1" applyBorder="1" applyAlignment="1">
      <alignment horizontal="center" vertical="center" wrapText="1"/>
    </xf>
    <xf numFmtId="0" fontId="16" fillId="4" borderId="2" xfId="2" applyFont="1" applyFill="1" applyBorder="1" applyAlignment="1">
      <alignment horizontal="left" vertical="center" wrapText="1"/>
    </xf>
    <xf numFmtId="0" fontId="16" fillId="4" borderId="4" xfId="2" applyFont="1" applyFill="1" applyBorder="1" applyAlignment="1">
      <alignment horizontal="left" vertical="center" wrapText="1"/>
    </xf>
    <xf numFmtId="0" fontId="16" fillId="4" borderId="3" xfId="2" applyFont="1" applyFill="1" applyBorder="1" applyAlignment="1">
      <alignment horizontal="left" vertical="center" wrapText="1"/>
    </xf>
    <xf numFmtId="0" fontId="9" fillId="0" borderId="0" xfId="2" applyFont="1" applyBorder="1" applyAlignment="1">
      <alignment horizontal="center" vertical="center" wrapText="1"/>
    </xf>
    <xf numFmtId="0" fontId="14" fillId="0" borderId="13" xfId="2" applyFont="1" applyBorder="1" applyAlignment="1">
      <alignment horizontal="left" wrapText="1"/>
    </xf>
    <xf numFmtId="0" fontId="16" fillId="0" borderId="0" xfId="6" applyFont="1" applyAlignment="1">
      <alignment horizontal="left" vertical="top" wrapText="1"/>
    </xf>
    <xf numFmtId="0" fontId="56" fillId="7" borderId="0" xfId="6" applyFont="1" applyFill="1" applyAlignment="1">
      <alignment horizontal="center" vertical="center"/>
    </xf>
    <xf numFmtId="0" fontId="14" fillId="0" borderId="0" xfId="6" applyFont="1" applyBorder="1" applyAlignment="1">
      <alignment horizontal="left" wrapText="1"/>
    </xf>
    <xf numFmtId="0" fontId="26" fillId="4" borderId="5" xfId="0" applyFont="1" applyFill="1" applyBorder="1" applyAlignment="1">
      <alignment horizontal="center"/>
    </xf>
    <xf numFmtId="0" fontId="47" fillId="4" borderId="5" xfId="0" applyFont="1" applyFill="1" applyBorder="1" applyAlignment="1">
      <alignment horizontal="left" vertical="center" wrapText="1"/>
    </xf>
    <xf numFmtId="0" fontId="4" fillId="8" borderId="0" xfId="2" applyFont="1" applyFill="1" applyAlignment="1">
      <alignment horizontal="center" vertical="center"/>
    </xf>
    <xf numFmtId="0" fontId="40" fillId="0" borderId="2" xfId="0" applyFont="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14" fillId="0" borderId="0" xfId="2" applyFont="1" applyAlignment="1">
      <alignment horizontal="left"/>
    </xf>
    <xf numFmtId="0" fontId="26" fillId="0" borderId="6" xfId="0" applyFont="1" applyBorder="1" applyAlignment="1">
      <alignment horizontal="left" vertical="center"/>
    </xf>
    <xf numFmtId="0" fontId="26" fillId="0" borderId="18" xfId="0" applyFont="1" applyBorder="1" applyAlignment="1">
      <alignment horizontal="left" vertical="center"/>
    </xf>
    <xf numFmtId="0" fontId="26" fillId="0" borderId="18" xfId="0" applyFont="1" applyBorder="1" applyAlignment="1">
      <alignment horizontal="left" vertical="center" wrapText="1"/>
    </xf>
    <xf numFmtId="0" fontId="26" fillId="4" borderId="5" xfId="0" applyFont="1" applyFill="1" applyBorder="1" applyAlignment="1">
      <alignment horizontal="left" vertical="center"/>
    </xf>
    <xf numFmtId="0" fontId="4" fillId="9" borderId="0" xfId="2" applyFont="1" applyFill="1" applyAlignment="1">
      <alignment horizontal="center" vertical="center"/>
    </xf>
    <xf numFmtId="0" fontId="26" fillId="4" borderId="5" xfId="0" applyFont="1" applyFill="1" applyBorder="1" applyAlignment="1">
      <alignment horizontal="left"/>
    </xf>
    <xf numFmtId="0" fontId="26" fillId="4" borderId="4" xfId="0" applyFont="1" applyFill="1" applyBorder="1" applyAlignment="1">
      <alignment horizontal="center" vertical="center" wrapText="1"/>
    </xf>
    <xf numFmtId="0" fontId="16" fillId="0" borderId="0" xfId="2" applyFont="1" applyFill="1" applyBorder="1" applyAlignment="1">
      <alignment horizontal="justify" vertical="top" wrapText="1"/>
    </xf>
    <xf numFmtId="0" fontId="47" fillId="4" borderId="1"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30" fillId="0" borderId="0" xfId="2" applyFont="1" applyAlignment="1">
      <alignment horizontal="justify" vertical="top" wrapText="1"/>
    </xf>
    <xf numFmtId="0" fontId="55" fillId="0" borderId="0" xfId="1" applyFont="1" applyAlignment="1">
      <alignment horizontal="justify" vertical="top" wrapText="1"/>
    </xf>
    <xf numFmtId="0" fontId="26" fillId="4" borderId="2" xfId="0" applyFont="1" applyFill="1" applyBorder="1" applyAlignment="1">
      <alignment horizontal="left"/>
    </xf>
    <xf numFmtId="0" fontId="26" fillId="4" borderId="4" xfId="0" applyFont="1" applyFill="1" applyBorder="1" applyAlignment="1">
      <alignment horizontal="left"/>
    </xf>
    <xf numFmtId="0" fontId="26" fillId="4" borderId="3" xfId="0" applyFont="1" applyFill="1" applyBorder="1" applyAlignment="1">
      <alignment horizontal="left"/>
    </xf>
    <xf numFmtId="0" fontId="15" fillId="0" borderId="0" xfId="7" applyFont="1" applyFill="1" applyBorder="1" applyAlignment="1">
      <alignment horizontal="justify" vertical="top" wrapText="1"/>
    </xf>
    <xf numFmtId="0" fontId="2" fillId="0" borderId="0" xfId="1" applyAlignment="1">
      <alignment horizontal="justify" vertical="top" wrapText="1"/>
    </xf>
    <xf numFmtId="0" fontId="16" fillId="0" borderId="0" xfId="2" applyFont="1" applyAlignment="1">
      <alignment horizontal="justify" vertical="top" wrapText="1"/>
    </xf>
    <xf numFmtId="0" fontId="15" fillId="0" borderId="0" xfId="2" applyFont="1" applyFill="1" applyBorder="1" applyAlignment="1">
      <alignment horizontal="justify" vertical="top" wrapText="1"/>
    </xf>
    <xf numFmtId="2" fontId="14" fillId="0" borderId="0" xfId="2" applyNumberFormat="1" applyFont="1" applyAlignment="1">
      <alignment horizontal="left" wrapText="1"/>
    </xf>
    <xf numFmtId="3" fontId="26" fillId="4" borderId="5" xfId="0" applyNumberFormat="1" applyFont="1" applyFill="1" applyBorder="1" applyAlignment="1">
      <alignment horizontal="center" vertical="center"/>
    </xf>
    <xf numFmtId="3" fontId="26" fillId="4" borderId="5" xfId="0" applyNumberFormat="1" applyFont="1" applyFill="1" applyBorder="1" applyAlignment="1">
      <alignment horizontal="left"/>
    </xf>
    <xf numFmtId="3" fontId="26" fillId="4" borderId="5"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xf>
    <xf numFmtId="3" fontId="26" fillId="4" borderId="18" xfId="0" applyNumberFormat="1" applyFont="1" applyFill="1" applyBorder="1" applyAlignment="1">
      <alignment horizontal="center" vertical="center"/>
    </xf>
    <xf numFmtId="3" fontId="26" fillId="4" borderId="6" xfId="0" applyNumberFormat="1" applyFont="1" applyFill="1" applyBorder="1" applyAlignment="1">
      <alignment horizontal="center" vertical="center"/>
    </xf>
    <xf numFmtId="3" fontId="40" fillId="4" borderId="2" xfId="0" applyNumberFormat="1" applyFont="1" applyFill="1" applyBorder="1" applyAlignment="1">
      <alignment horizontal="center" vertical="center"/>
    </xf>
    <xf numFmtId="3" fontId="40" fillId="4" borderId="4" xfId="0" applyNumberFormat="1" applyFont="1" applyFill="1" applyBorder="1" applyAlignment="1">
      <alignment horizontal="center" vertical="center"/>
    </xf>
    <xf numFmtId="3" fontId="40" fillId="4" borderId="3" xfId="0" applyNumberFormat="1" applyFont="1" applyFill="1" applyBorder="1" applyAlignment="1">
      <alignment horizontal="center" vertical="center"/>
    </xf>
    <xf numFmtId="0" fontId="14" fillId="0" borderId="0" xfId="8" applyFont="1" applyAlignment="1">
      <alignment horizontal="left" wrapText="1"/>
    </xf>
    <xf numFmtId="0" fontId="40" fillId="4" borderId="5" xfId="0" applyFont="1" applyFill="1" applyBorder="1" applyAlignment="1">
      <alignment horizontal="center" vertical="center"/>
    </xf>
    <xf numFmtId="0" fontId="40" fillId="4" borderId="1" xfId="0" applyFont="1" applyFill="1" applyBorder="1" applyAlignment="1">
      <alignment horizontal="center" vertical="center"/>
    </xf>
    <xf numFmtId="0" fontId="40" fillId="4" borderId="18" xfId="0" applyFont="1" applyFill="1" applyBorder="1" applyAlignment="1">
      <alignment horizontal="center" vertical="center"/>
    </xf>
    <xf numFmtId="0" fontId="40" fillId="4" borderId="6" xfId="0" applyFont="1" applyFill="1" applyBorder="1" applyAlignment="1">
      <alignment horizontal="center" vertical="center"/>
    </xf>
    <xf numFmtId="49" fontId="15" fillId="0" borderId="11" xfId="8" applyNumberFormat="1" applyFont="1" applyFill="1" applyBorder="1" applyAlignment="1">
      <alignment horizontal="justify" vertical="top" wrapText="1"/>
    </xf>
    <xf numFmtId="2" fontId="51" fillId="4" borderId="2" xfId="9" applyNumberFormat="1" applyFont="1" applyFill="1" applyBorder="1" applyAlignment="1">
      <alignment horizontal="center" vertical="center"/>
    </xf>
    <xf numFmtId="2" fontId="51" fillId="4" borderId="3" xfId="9" applyNumberFormat="1" applyFont="1" applyFill="1" applyBorder="1" applyAlignment="1">
      <alignment horizontal="center" vertical="center"/>
    </xf>
    <xf numFmtId="0" fontId="4" fillId="9" borderId="0" xfId="8" applyFont="1" applyFill="1" applyAlignment="1">
      <alignment horizontal="center" vertical="center"/>
    </xf>
    <xf numFmtId="0" fontId="14" fillId="0" borderId="13" xfId="8" applyFont="1" applyBorder="1" applyAlignment="1">
      <alignment horizontal="left" wrapText="1"/>
    </xf>
    <xf numFmtId="0" fontId="16" fillId="4" borderId="1" xfId="8" applyFont="1" applyFill="1" applyBorder="1" applyAlignment="1">
      <alignment horizontal="center" vertical="center" wrapText="1"/>
    </xf>
    <xf numFmtId="0" fontId="16" fillId="4" borderId="18" xfId="8" applyFont="1" applyFill="1" applyBorder="1" applyAlignment="1">
      <alignment horizontal="center" vertical="center" wrapText="1"/>
    </xf>
    <xf numFmtId="0" fontId="16" fillId="4" borderId="6" xfId="8" applyFont="1" applyFill="1" applyBorder="1" applyAlignment="1">
      <alignment horizontal="center" vertical="center" wrapText="1"/>
    </xf>
    <xf numFmtId="0" fontId="16" fillId="4" borderId="2" xfId="8" applyFont="1" applyFill="1" applyBorder="1" applyAlignment="1">
      <alignment horizontal="center" vertical="center" wrapText="1"/>
    </xf>
    <xf numFmtId="0" fontId="16" fillId="4" borderId="4" xfId="8" applyFont="1" applyFill="1" applyBorder="1" applyAlignment="1">
      <alignment horizontal="center" vertical="center" wrapText="1"/>
    </xf>
    <xf numFmtId="0" fontId="16" fillId="4" borderId="3" xfId="8" applyFont="1" applyFill="1" applyBorder="1" applyAlignment="1">
      <alignment horizontal="center" vertical="center" wrapText="1"/>
    </xf>
    <xf numFmtId="4" fontId="16" fillId="4" borderId="2" xfId="8" applyNumberFormat="1" applyFont="1" applyFill="1" applyBorder="1" applyAlignment="1">
      <alignment horizontal="center" vertical="center" wrapText="1"/>
    </xf>
    <xf numFmtId="4" fontId="16" fillId="4" borderId="4" xfId="8" applyNumberFormat="1" applyFont="1" applyFill="1" applyBorder="1" applyAlignment="1">
      <alignment horizontal="center" vertical="center" wrapText="1"/>
    </xf>
    <xf numFmtId="4" fontId="16" fillId="4" borderId="3" xfId="8" applyNumberFormat="1" applyFont="1" applyFill="1" applyBorder="1" applyAlignment="1">
      <alignment horizontal="center" vertical="center" wrapText="1"/>
    </xf>
    <xf numFmtId="0" fontId="14" fillId="0" borderId="0" xfId="9" applyFont="1" applyBorder="1" applyAlignment="1">
      <alignment horizontal="left" wrapText="1"/>
    </xf>
    <xf numFmtId="0" fontId="51" fillId="4" borderId="1" xfId="9" applyFont="1" applyFill="1" applyBorder="1" applyAlignment="1">
      <alignment horizontal="center" vertical="center"/>
    </xf>
    <xf numFmtId="0" fontId="51" fillId="4" borderId="18" xfId="9" applyFont="1" applyFill="1" applyBorder="1" applyAlignment="1">
      <alignment horizontal="center" vertical="center"/>
    </xf>
    <xf numFmtId="0" fontId="51" fillId="4" borderId="6" xfId="9" applyFont="1" applyFill="1" applyBorder="1" applyAlignment="1">
      <alignment horizontal="center" vertical="center"/>
    </xf>
    <xf numFmtId="0" fontId="52" fillId="4" borderId="2" xfId="9" applyNumberFormat="1" applyFont="1" applyFill="1" applyBorder="1" applyAlignment="1">
      <alignment horizontal="center" vertical="center" wrapText="1"/>
    </xf>
    <xf numFmtId="0" fontId="52" fillId="4" borderId="3" xfId="9" applyNumberFormat="1" applyFont="1" applyFill="1" applyBorder="1" applyAlignment="1">
      <alignment horizontal="center" vertical="center" wrapText="1"/>
    </xf>
    <xf numFmtId="0" fontId="44" fillId="4" borderId="2" xfId="8" applyFont="1" applyFill="1" applyBorder="1" applyAlignment="1">
      <alignment horizontal="center" vertical="center" wrapText="1"/>
    </xf>
    <xf numFmtId="0" fontId="44" fillId="4" borderId="4" xfId="8" applyFont="1" applyFill="1" applyBorder="1" applyAlignment="1">
      <alignment horizontal="center" vertical="center" wrapText="1"/>
    </xf>
    <xf numFmtId="0" fontId="44" fillId="4" borderId="3" xfId="8" applyFont="1" applyFill="1" applyBorder="1" applyAlignment="1">
      <alignment horizontal="center" vertical="center" wrapText="1"/>
    </xf>
    <xf numFmtId="17" fontId="40" fillId="4" borderId="2" xfId="0" applyNumberFormat="1" applyFont="1" applyFill="1" applyBorder="1" applyAlignment="1">
      <alignment horizontal="center" vertical="center"/>
    </xf>
    <xf numFmtId="0" fontId="11" fillId="0" borderId="0" xfId="10" applyFont="1" applyBorder="1" applyAlignment="1">
      <alignment horizontal="left" wrapText="1"/>
    </xf>
    <xf numFmtId="0" fontId="4" fillId="10" borderId="0" xfId="2" applyFont="1" applyFill="1" applyAlignment="1">
      <alignment horizontal="center" vertical="center"/>
    </xf>
    <xf numFmtId="0" fontId="14" fillId="0" borderId="0" xfId="10" applyFont="1" applyAlignment="1">
      <alignment horizontal="left" wrapText="1"/>
    </xf>
    <xf numFmtId="0" fontId="26" fillId="4" borderId="2"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8" fillId="0" borderId="18" xfId="0" applyFont="1" applyBorder="1" applyAlignment="1">
      <alignment horizontal="left"/>
    </xf>
    <xf numFmtId="0" fontId="7" fillId="0" borderId="6" xfId="0" applyFont="1" applyBorder="1" applyAlignment="1">
      <alignment horizontal="left"/>
    </xf>
    <xf numFmtId="0" fontId="26" fillId="0" borderId="11" xfId="0" applyFont="1" applyBorder="1" applyAlignment="1">
      <alignment horizontal="left" vertical="top"/>
    </xf>
    <xf numFmtId="0" fontId="26" fillId="0" borderId="0" xfId="0" applyFont="1" applyBorder="1" applyAlignment="1">
      <alignment horizontal="left" vertical="top"/>
    </xf>
    <xf numFmtId="0" fontId="7" fillId="4" borderId="9"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4" xfId="0" applyFont="1" applyFill="1" applyBorder="1" applyAlignment="1">
      <alignment horizontal="center" vertical="center"/>
    </xf>
    <xf numFmtId="0" fontId="36" fillId="0" borderId="0" xfId="9" applyFont="1" applyAlignment="1">
      <alignment horizontal="center" wrapText="1"/>
    </xf>
    <xf numFmtId="0" fontId="36" fillId="0" borderId="0" xfId="9" applyFont="1" applyAlignment="1">
      <alignment horizontal="center"/>
    </xf>
    <xf numFmtId="0" fontId="9" fillId="0" borderId="0" xfId="9" applyFont="1" applyBorder="1" applyAlignment="1">
      <alignment horizontal="center" wrapText="1"/>
    </xf>
    <xf numFmtId="0" fontId="28" fillId="0" borderId="0" xfId="9" applyFont="1" applyAlignment="1">
      <alignment horizontal="center" wrapText="1"/>
    </xf>
    <xf numFmtId="0" fontId="59" fillId="0" borderId="0" xfId="15" applyAlignment="1">
      <alignment horizontal="center"/>
    </xf>
    <xf numFmtId="0" fontId="28" fillId="0" borderId="0" xfId="9" applyFont="1" applyAlignment="1">
      <alignment horizontal="center"/>
    </xf>
  </cellXfs>
  <cellStyles count="17">
    <cellStyle name="Hiperłącze" xfId="15" builtinId="8" customBuiltin="1"/>
    <cellStyle name="Normalny" xfId="0" builtinId="0"/>
    <cellStyle name="Normalny 2" xfId="1" xr:uid="{00000000-0005-0000-0000-000001000000}"/>
    <cellStyle name="Normalny 2 2" xfId="2" xr:uid="{00000000-0005-0000-0000-000002000000}"/>
    <cellStyle name="Normalny 2 2 2 2" xfId="7" xr:uid="{00000000-0005-0000-0000-000003000000}"/>
    <cellStyle name="Normalny 2 3" xfId="6" xr:uid="{00000000-0005-0000-0000-000004000000}"/>
    <cellStyle name="Normalny 2 4" xfId="14" xr:uid="{00000000-0005-0000-0000-000005000000}"/>
    <cellStyle name="Normalny 2 5" xfId="8" xr:uid="{00000000-0005-0000-0000-000006000000}"/>
    <cellStyle name="Normalny 3" xfId="12" xr:uid="{00000000-0005-0000-0000-000007000000}"/>
    <cellStyle name="Normalny 3 3" xfId="9" xr:uid="{00000000-0005-0000-0000-000008000000}"/>
    <cellStyle name="Normalny 6" xfId="3" xr:uid="{00000000-0005-0000-0000-000009000000}"/>
    <cellStyle name="Normalny_TAB 3_3" xfId="5" xr:uid="{00000000-0005-0000-0000-00000A000000}"/>
    <cellStyle name="Normalny_tab do kwartalnika-NFZ" xfId="10" xr:uid="{00000000-0005-0000-0000-00000B000000}"/>
    <cellStyle name="Odwiedzone hiperłącze" xfId="16" builtinId="9" customBuiltin="1"/>
    <cellStyle name="Procentowy" xfId="11" builtinId="5"/>
    <cellStyle name="Procentowy 2" xfId="4" xr:uid="{00000000-0005-0000-0000-00000D000000}"/>
    <cellStyle name="Procentowy 3" xfId="13" xr:uid="{00000000-0005-0000-0000-00000E000000}"/>
  </cellStyles>
  <dxfs count="0"/>
  <tableStyles count="0" defaultTableStyle="TableStyleMedium2" defaultPivotStyle="PivotStyleLight16"/>
  <colors>
    <mruColors>
      <color rgb="FFE7CF3D"/>
      <color rgb="FFE2DE42"/>
      <color rgb="FFE4E43C"/>
      <color rgb="FFB8DC44"/>
      <color rgb="FF33CC33"/>
      <color rgb="FF0066FF"/>
      <color rgb="FF00CC00"/>
      <color rgb="FFFCF004"/>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0"/>
      <c:rotY val="0"/>
      <c:depthPercent val="50"/>
      <c:rAngAx val="0"/>
      <c:perspective val="13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2744084889075388E-2"/>
          <c:y val="2.0149754840782911E-2"/>
          <c:w val="0.92090702430949523"/>
          <c:h val="0.63176733309819133"/>
        </c:manualLayout>
      </c:layout>
      <c:bar3DChart>
        <c:barDir val="col"/>
        <c:grouping val="standard"/>
        <c:varyColors val="0"/>
        <c:ser>
          <c:idx val="0"/>
          <c:order val="0"/>
          <c:tx>
            <c:strRef>
              <c:f>'Tab 2 (12) i wykres 1'!$C$3</c:f>
              <c:strCache>
                <c:ptCount val="1"/>
                <c:pt idx="0">
                  <c:v>Przeciętna miesięczna 
liczba świadczeniobiorców 
w I kwartale 2022 r.</c:v>
                </c:pt>
              </c:strCache>
            </c:strRef>
          </c:tx>
          <c:spPr>
            <a:solidFill>
              <a:srgbClr val="E7CF3D"/>
            </a:solidFill>
            <a:ln w="9525" cap="flat" cmpd="sng" algn="ctr">
              <a:solidFill>
                <a:schemeClr val="accent6">
                  <a:shade val="76000"/>
                  <a:lumMod val="75000"/>
                </a:schemeClr>
              </a:solidFill>
              <a:round/>
            </a:ln>
            <a:effectLst/>
            <a:scene3d>
              <a:camera prst="orthographicFront"/>
              <a:lightRig rig="threePt" dir="t"/>
            </a:scene3d>
            <a:sp3d contourW="9525">
              <a:bevelT w="165100" prst="coolSlant"/>
              <a:contourClr>
                <a:schemeClr val="accent6">
                  <a:shade val="76000"/>
                  <a:lumMod val="75000"/>
                </a:schemeClr>
              </a:contourClr>
            </a:sp3d>
          </c:spPr>
          <c:invertIfNegative val="0"/>
          <c:cat>
            <c:strRef>
              <c:f>'Tab 2 (12) i wykres 1'!$A$4:$A$22</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2 (12) i wykres 1'!$C$4:$C$22</c:f>
              <c:numCache>
                <c:formatCode>#,##0</c:formatCode>
                <c:ptCount val="19"/>
                <c:pt idx="0">
                  <c:v>37611</c:v>
                </c:pt>
                <c:pt idx="1">
                  <c:v>67957</c:v>
                </c:pt>
                <c:pt idx="2">
                  <c:v>128747</c:v>
                </c:pt>
                <c:pt idx="3">
                  <c:v>13440</c:v>
                </c:pt>
                <c:pt idx="4">
                  <c:v>85535</c:v>
                </c:pt>
                <c:pt idx="5">
                  <c:v>86454</c:v>
                </c:pt>
                <c:pt idx="6">
                  <c:v>154353</c:v>
                </c:pt>
                <c:pt idx="7">
                  <c:v>20196</c:v>
                </c:pt>
                <c:pt idx="8">
                  <c:v>57710</c:v>
                </c:pt>
                <c:pt idx="9">
                  <c:v>71597</c:v>
                </c:pt>
                <c:pt idx="10">
                  <c:v>32699</c:v>
                </c:pt>
                <c:pt idx="11">
                  <c:v>28584</c:v>
                </c:pt>
                <c:pt idx="12">
                  <c:v>54694</c:v>
                </c:pt>
                <c:pt idx="13">
                  <c:v>36726</c:v>
                </c:pt>
                <c:pt idx="14">
                  <c:v>105912</c:v>
                </c:pt>
                <c:pt idx="15">
                  <c:v>21535</c:v>
                </c:pt>
                <c:pt idx="16">
                  <c:v>95</c:v>
                </c:pt>
                <c:pt idx="17">
                  <c:v>443</c:v>
                </c:pt>
                <c:pt idx="18">
                  <c:v>48</c:v>
                </c:pt>
              </c:numCache>
            </c:numRef>
          </c:val>
          <c:shape val="cylinder"/>
          <c:extLst>
            <c:ext xmlns:c16="http://schemas.microsoft.com/office/drawing/2014/chart" uri="{C3380CC4-5D6E-409C-BE32-E72D297353CC}">
              <c16:uniqueId val="{00000000-2E20-43E4-AD31-1A707B7B6B08}"/>
            </c:ext>
          </c:extLst>
        </c:ser>
        <c:ser>
          <c:idx val="1"/>
          <c:order val="1"/>
          <c:tx>
            <c:strRef>
              <c:f>'Tab 2 (12) i wykres 1'!$B$3</c:f>
              <c:strCache>
                <c:ptCount val="1"/>
                <c:pt idx="0">
                  <c:v>Liczba ubezpieczonych
stan na 31 marca 2022 r.
</c:v>
                </c:pt>
              </c:strCache>
            </c:strRef>
          </c:tx>
          <c:spPr>
            <a:solidFill>
              <a:srgbClr val="00B050"/>
            </a:solidFill>
            <a:ln w="9525" cap="flat" cmpd="sng" algn="ctr">
              <a:solidFill>
                <a:schemeClr val="accent6">
                  <a:tint val="77000"/>
                  <a:lumMod val="75000"/>
                </a:schemeClr>
              </a:solidFill>
              <a:round/>
            </a:ln>
            <a:effectLst/>
            <a:scene3d>
              <a:camera prst="orthographicFront"/>
              <a:lightRig rig="threePt" dir="t"/>
            </a:scene3d>
            <a:sp3d contourW="9525">
              <a:bevelT w="152400" h="50800" prst="softRound"/>
              <a:contourClr>
                <a:schemeClr val="accent6">
                  <a:tint val="77000"/>
                  <a:lumMod val="75000"/>
                </a:schemeClr>
              </a:contourClr>
            </a:sp3d>
          </c:spPr>
          <c:invertIfNegative val="0"/>
          <c:cat>
            <c:strRef>
              <c:f>'Tab 2 (12) i wykres 1'!$A$4:$A$22</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2 (12) i wykres 1'!$B$4:$B$22</c:f>
              <c:numCache>
                <c:formatCode>#,##0</c:formatCode>
                <c:ptCount val="19"/>
                <c:pt idx="0">
                  <c:v>38322</c:v>
                </c:pt>
                <c:pt idx="1">
                  <c:v>60834</c:v>
                </c:pt>
                <c:pt idx="2">
                  <c:v>143656</c:v>
                </c:pt>
                <c:pt idx="3">
                  <c:v>13345</c:v>
                </c:pt>
                <c:pt idx="4">
                  <c:v>89169</c:v>
                </c:pt>
                <c:pt idx="5">
                  <c:v>132702</c:v>
                </c:pt>
                <c:pt idx="6">
                  <c:v>159290</c:v>
                </c:pt>
                <c:pt idx="7">
                  <c:v>24335</c:v>
                </c:pt>
                <c:pt idx="8">
                  <c:v>83042</c:v>
                </c:pt>
                <c:pt idx="9">
                  <c:v>79293</c:v>
                </c:pt>
                <c:pt idx="10">
                  <c:v>37595</c:v>
                </c:pt>
                <c:pt idx="11">
                  <c:v>31224</c:v>
                </c:pt>
                <c:pt idx="12">
                  <c:v>62960</c:v>
                </c:pt>
                <c:pt idx="13">
                  <c:v>39582</c:v>
                </c:pt>
                <c:pt idx="14">
                  <c:v>109444</c:v>
                </c:pt>
                <c:pt idx="15">
                  <c:v>22715</c:v>
                </c:pt>
              </c:numCache>
            </c:numRef>
          </c:val>
          <c:shape val="cylinder"/>
          <c:extLst>
            <c:ext xmlns:c16="http://schemas.microsoft.com/office/drawing/2014/chart" uri="{C3380CC4-5D6E-409C-BE32-E72D297353CC}">
              <c16:uniqueId val="{00000001-2E20-43E4-AD31-1A707B7B6B08}"/>
            </c:ext>
          </c:extLst>
        </c:ser>
        <c:dLbls>
          <c:showLegendKey val="0"/>
          <c:showVal val="0"/>
          <c:showCatName val="0"/>
          <c:showSerName val="0"/>
          <c:showPercent val="0"/>
          <c:showBubbleSize val="0"/>
        </c:dLbls>
        <c:gapWidth val="65"/>
        <c:shape val="box"/>
        <c:axId val="142105231"/>
        <c:axId val="1209563439"/>
        <c:axId val="1209422863"/>
      </c:bar3DChart>
      <c:catAx>
        <c:axId val="14210523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tx1"/>
                </a:solidFill>
                <a:latin typeface="Arial" panose="020B0604020202020204" pitchFamily="34" charset="0"/>
                <a:ea typeface="+mn-ea"/>
                <a:cs typeface="Arial" panose="020B0604020202020204" pitchFamily="34" charset="0"/>
              </a:defRPr>
            </a:pPr>
            <a:endParaRPr lang="pl-PL"/>
          </a:p>
        </c:txPr>
        <c:crossAx val="1209563439"/>
        <c:crosses val="autoZero"/>
        <c:auto val="1"/>
        <c:lblAlgn val="ctr"/>
        <c:lblOffset val="100"/>
        <c:noMultiLvlLbl val="0"/>
      </c:catAx>
      <c:valAx>
        <c:axId val="1209563439"/>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pl-PL"/>
          </a:p>
        </c:txPr>
        <c:crossAx val="142105231"/>
        <c:crosses val="autoZero"/>
        <c:crossBetween val="between"/>
      </c:valAx>
      <c:serAx>
        <c:axId val="1209422863"/>
        <c:scaling>
          <c:orientation val="minMax"/>
        </c:scaling>
        <c:delete val="1"/>
        <c:axPos val="b"/>
        <c:majorTickMark val="none"/>
        <c:minorTickMark val="none"/>
        <c:tickLblPos val="nextTo"/>
        <c:crossAx val="1209563439"/>
        <c:crosses val="autoZero"/>
      </c:serAx>
      <c:spPr>
        <a:noFill/>
        <a:ln>
          <a:noFill/>
        </a:ln>
        <a:effectLst>
          <a:outerShdw blurRad="50800" dist="50800" algn="ctr" rotWithShape="0">
            <a:srgbClr val="000000">
              <a:alpha val="43137"/>
            </a:srgbClr>
          </a:outerShdw>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noFill/>
      <a:round/>
    </a:ln>
    <a:effectLst/>
  </c:spPr>
  <c:txPr>
    <a:bodyPr/>
    <a:lstStyle/>
    <a:p>
      <a:pPr>
        <a:defRPr/>
      </a:pPr>
      <a:endParaRPr lang="pl-PL"/>
    </a:p>
  </c:txPr>
  <c:printSettings>
    <c:headerFooter/>
    <c:pageMargins b="0.55118110236220474" l="0.51181102362204722" r="0.51181102362204722" t="0.55118110236220474"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4905987380939E-2"/>
          <c:y val="5.0361361511591242E-2"/>
          <c:w val="0.91504573706199932"/>
          <c:h val="0.65836983206224586"/>
        </c:manualLayout>
      </c:layout>
      <c:barChart>
        <c:barDir val="col"/>
        <c:grouping val="clustered"/>
        <c:varyColors val="0"/>
        <c:ser>
          <c:idx val="1"/>
          <c:order val="1"/>
          <c:tx>
            <c:strRef>
              <c:f>'Tab 3 (13) i wykres 2'!$B$3</c:f>
              <c:strCache>
                <c:ptCount val="1"/>
                <c:pt idx="0">
                  <c:v>Świadczenia rolne 
wypłacane z FER</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cat>
            <c:strRef>
              <c:f>'Tab 3 (13) i wykres 2'!$A$6:$A$24</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3 (13) i wykres 2'!$B$6:$B$24</c:f>
              <c:numCache>
                <c:formatCode>#,##0.00</c:formatCode>
                <c:ptCount val="19"/>
                <c:pt idx="0">
                  <c:v>1334.79</c:v>
                </c:pt>
                <c:pt idx="1">
                  <c:v>1399.83</c:v>
                </c:pt>
                <c:pt idx="2">
                  <c:v>1375.58</c:v>
                </c:pt>
                <c:pt idx="3">
                  <c:v>1301.46</c:v>
                </c:pt>
                <c:pt idx="4">
                  <c:v>1384.92</c:v>
                </c:pt>
                <c:pt idx="5">
                  <c:v>1347.96</c:v>
                </c:pt>
                <c:pt idx="6">
                  <c:v>1379.51</c:v>
                </c:pt>
                <c:pt idx="7">
                  <c:v>1383.39</c:v>
                </c:pt>
                <c:pt idx="8">
                  <c:v>1362.85</c:v>
                </c:pt>
                <c:pt idx="9">
                  <c:v>1401.07</c:v>
                </c:pt>
                <c:pt idx="10">
                  <c:v>1372.55</c:v>
                </c:pt>
                <c:pt idx="11">
                  <c:v>1303.78</c:v>
                </c:pt>
                <c:pt idx="12">
                  <c:v>1371.24</c:v>
                </c:pt>
                <c:pt idx="13">
                  <c:v>1387.84</c:v>
                </c:pt>
                <c:pt idx="14">
                  <c:v>1341.76</c:v>
                </c:pt>
                <c:pt idx="15">
                  <c:v>1364.47</c:v>
                </c:pt>
                <c:pt idx="16">
                  <c:v>694.76</c:v>
                </c:pt>
                <c:pt idx="17">
                  <c:v>603.52</c:v>
                </c:pt>
                <c:pt idx="18">
                  <c:v>560.21</c:v>
                </c:pt>
              </c:numCache>
            </c:numRef>
          </c:val>
          <c:extLst>
            <c:ext xmlns:c16="http://schemas.microsoft.com/office/drawing/2014/chart" uri="{C3380CC4-5D6E-409C-BE32-E72D297353CC}">
              <c16:uniqueId val="{00000000-B088-4575-BBFB-7AB32AFF3753}"/>
            </c:ext>
          </c:extLst>
        </c:ser>
        <c:dLbls>
          <c:showLegendKey val="0"/>
          <c:showVal val="0"/>
          <c:showCatName val="0"/>
          <c:showSerName val="0"/>
          <c:showPercent val="0"/>
          <c:showBubbleSize val="0"/>
        </c:dLbls>
        <c:gapWidth val="150"/>
        <c:axId val="110786832"/>
        <c:axId val="158109696"/>
      </c:barChart>
      <c:lineChart>
        <c:grouping val="stacked"/>
        <c:varyColors val="0"/>
        <c:ser>
          <c:idx val="0"/>
          <c:order val="0"/>
          <c:tx>
            <c:strRef>
              <c:f>'Tab 3 (13) i wykres 2'!$C$3</c:f>
              <c:strCache>
                <c:ptCount val="1"/>
                <c:pt idx="0">
                  <c:v>Świadczenia realizowane przez KRUS ogółem</c:v>
                </c:pt>
              </c:strCache>
            </c:strRef>
          </c:tx>
          <c:spPr>
            <a:ln w="15875" cap="rnd">
              <a:solidFill>
                <a:schemeClr val="accent1"/>
              </a:solidFill>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cat>
            <c:strRef>
              <c:f>'Tab 3 (13) i wykres 2'!$A$6:$A$24</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3 (13) i wykres 2'!$C$6:$C$24</c:f>
              <c:numCache>
                <c:formatCode>#,##0.00</c:formatCode>
                <c:ptCount val="19"/>
                <c:pt idx="0">
                  <c:v>1497.85</c:v>
                </c:pt>
                <c:pt idx="1">
                  <c:v>1470.31</c:v>
                </c:pt>
                <c:pt idx="2">
                  <c:v>1465.25</c:v>
                </c:pt>
                <c:pt idx="3">
                  <c:v>1568.51</c:v>
                </c:pt>
                <c:pt idx="4">
                  <c:v>1457.78</c:v>
                </c:pt>
                <c:pt idx="5">
                  <c:v>1426.59</c:v>
                </c:pt>
                <c:pt idx="6">
                  <c:v>1435.59</c:v>
                </c:pt>
                <c:pt idx="7">
                  <c:v>1490.7</c:v>
                </c:pt>
                <c:pt idx="8">
                  <c:v>1443.42</c:v>
                </c:pt>
                <c:pt idx="9">
                  <c:v>1454.73</c:v>
                </c:pt>
                <c:pt idx="10">
                  <c:v>1469.57</c:v>
                </c:pt>
                <c:pt idx="11">
                  <c:v>1587.24</c:v>
                </c:pt>
                <c:pt idx="12">
                  <c:v>1447.16</c:v>
                </c:pt>
                <c:pt idx="13">
                  <c:v>1477</c:v>
                </c:pt>
                <c:pt idx="14">
                  <c:v>1424.66</c:v>
                </c:pt>
                <c:pt idx="15">
                  <c:v>1503.56</c:v>
                </c:pt>
                <c:pt idx="16">
                  <c:v>694.76</c:v>
                </c:pt>
                <c:pt idx="17">
                  <c:v>603.52</c:v>
                </c:pt>
                <c:pt idx="18">
                  <c:v>560.21</c:v>
                </c:pt>
              </c:numCache>
            </c:numRef>
          </c:val>
          <c:smooth val="0"/>
          <c:extLst>
            <c:ext xmlns:c16="http://schemas.microsoft.com/office/drawing/2014/chart" uri="{C3380CC4-5D6E-409C-BE32-E72D297353CC}">
              <c16:uniqueId val="{00000001-B088-4575-BBFB-7AB32AFF3753}"/>
            </c:ext>
          </c:extLst>
        </c:ser>
        <c:dLbls>
          <c:showLegendKey val="0"/>
          <c:showVal val="0"/>
          <c:showCatName val="0"/>
          <c:showSerName val="0"/>
          <c:showPercent val="0"/>
          <c:showBubbleSize val="0"/>
        </c:dLbls>
        <c:marker val="1"/>
        <c:smooth val="0"/>
        <c:axId val="110786832"/>
        <c:axId val="158109696"/>
      </c:lineChart>
      <c:catAx>
        <c:axId val="11078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crossAx val="158109696"/>
        <c:crosses val="autoZero"/>
        <c:auto val="1"/>
        <c:lblAlgn val="ctr"/>
        <c:lblOffset val="100"/>
        <c:noMultiLvlLbl val="0"/>
      </c:catAx>
      <c:valAx>
        <c:axId val="158109696"/>
        <c:scaling>
          <c:orientation val="minMax"/>
          <c:max val="1600"/>
          <c:min val="0"/>
        </c:scaling>
        <c:delete val="0"/>
        <c:axPos val="l"/>
        <c:majorGridlines>
          <c:spPr>
            <a:ln w="9525" cap="flat" cmpd="sng" algn="ctr">
              <a:solidFill>
                <a:schemeClr val="tx1">
                  <a:lumMod val="15000"/>
                  <a:lumOff val="85000"/>
                </a:schemeClr>
              </a:solidFill>
              <a:round/>
            </a:ln>
            <a:effectLst/>
          </c:spPr>
        </c:majorGridlines>
        <c:numFmt formatCode="0\ &quot;zł&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crossAx val="110786832"/>
        <c:crosses val="autoZero"/>
        <c:crossBetween val="between"/>
      </c:valAx>
      <c:spPr>
        <a:noFill/>
        <a:ln>
          <a:noFill/>
        </a:ln>
        <a:effectLst/>
      </c:spPr>
    </c:plotArea>
    <c:legend>
      <c:legendPos val="b"/>
      <c:layout>
        <c:manualLayout>
          <c:xMode val="edge"/>
          <c:yMode val="edge"/>
          <c:x val="0.18757600774303237"/>
          <c:y val="0.93039136956045843"/>
          <c:w val="0.6248479845139352"/>
          <c:h val="6.960863043954161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57999999999999996" l="0.4" r="0.43" t="0.74803149606299213" header="0.31496062992125984" footer="0.3149606299212598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pl-PL" sz="1000" baseline="0">
                <a:solidFill>
                  <a:sysClr val="windowText" lastClr="000000"/>
                </a:solidFill>
                <a:latin typeface="Arial" panose="020B0604020202020204" pitchFamily="34" charset="0"/>
                <a:cs typeface="Arial" panose="020B0604020202020204" pitchFamily="34" charset="0"/>
              </a:rPr>
              <a:t>WYKRES NR 3. STRUKTURA WYDATKÓW NA ŚWIADCZENIA FINANSOWANE </a:t>
            </a:r>
          </a:p>
          <a:p>
            <a:pPr>
              <a:defRPr sz="1000">
                <a:solidFill>
                  <a:sysClr val="windowText" lastClr="000000"/>
                </a:solidFill>
                <a:latin typeface="Arial" panose="020B0604020202020204" pitchFamily="34" charset="0"/>
                <a:cs typeface="Arial" panose="020B0604020202020204" pitchFamily="34" charset="0"/>
              </a:defRPr>
            </a:pPr>
            <a:r>
              <a:rPr lang="pl-PL" sz="1000" baseline="0">
                <a:solidFill>
                  <a:sysClr val="windowText" lastClr="000000"/>
                </a:solidFill>
                <a:latin typeface="Arial" panose="020B0604020202020204" pitchFamily="34" charset="0"/>
                <a:cs typeface="Arial" panose="020B0604020202020204" pitchFamily="34" charset="0"/>
              </a:rPr>
              <a:t> </a:t>
            </a:r>
            <a:br>
              <a:rPr lang="pl-PL" sz="1000" baseline="0">
                <a:solidFill>
                  <a:sysClr val="windowText" lastClr="000000"/>
                </a:solidFill>
                <a:latin typeface="Arial" panose="020B0604020202020204" pitchFamily="34" charset="0"/>
                <a:cs typeface="Arial" panose="020B0604020202020204" pitchFamily="34" charset="0"/>
              </a:rPr>
            </a:br>
            <a:r>
              <a:rPr lang="pl-PL" sz="1000" baseline="0">
                <a:solidFill>
                  <a:sysClr val="windowText" lastClr="000000"/>
                </a:solidFill>
                <a:latin typeface="Arial" panose="020B0604020202020204" pitchFamily="34" charset="0"/>
                <a:cs typeface="Arial" panose="020B0604020202020204" pitchFamily="34" charset="0"/>
              </a:rPr>
              <a:t>Z FUNDUSZU EMERYTALNO-RENTOWEGO </a:t>
            </a:r>
          </a:p>
        </c:rich>
      </c:tx>
      <c:layout>
        <c:manualLayout>
          <c:xMode val="edge"/>
          <c:yMode val="edge"/>
          <c:x val="0.25385757316774082"/>
          <c:y val="1.5405025638259002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302681992337167E-3"/>
          <c:y val="0.11278685846976949"/>
          <c:w val="0.98927203065134106"/>
          <c:h val="0.88721314153023045"/>
        </c:manualLayout>
      </c:layout>
      <c:pie3DChart>
        <c:varyColors val="1"/>
        <c:ser>
          <c:idx val="0"/>
          <c:order val="0"/>
          <c:explosion val="22"/>
          <c:dPt>
            <c:idx val="0"/>
            <c:bubble3D val="0"/>
            <c:explosion val="1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719-48CC-A436-BE2122243FBC}"/>
              </c:ext>
            </c:extLst>
          </c:dPt>
          <c:dPt>
            <c:idx val="1"/>
            <c:bubble3D val="0"/>
            <c:explosion val="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719-48CC-A436-BE2122243FB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719-48CC-A436-BE2122243FB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719-48CC-A436-BE2122243FBC}"/>
              </c:ext>
            </c:extLst>
          </c:dPt>
          <c:dLbls>
            <c:dLbl>
              <c:idx val="0"/>
              <c:layout>
                <c:manualLayout>
                  <c:x val="-2.5891502052736454E-2"/>
                  <c:y val="4.6088835049464968E-2"/>
                </c:manualLayout>
              </c:layout>
              <c:tx>
                <c:rich>
                  <a:bodyPr/>
                  <a:lstStyle/>
                  <a:p>
                    <a:fld id="{B38BC7CE-E3F8-4C41-AF16-B94983C1E998}" type="CELLRANGE">
                      <a:rPr lang="en-US"/>
                      <a:pPr/>
                      <a:t>[ZAKRES KOMÓREK]</a:t>
                    </a:fld>
                    <a:endParaRPr lang="en-US" baseline="0"/>
                  </a:p>
                  <a:p>
                    <a:fld id="{E19731A4-E90F-42F4-90FA-AD1BEFBD9776}"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1644136427971167"/>
                      <c:h val="0.1024817008388338"/>
                    </c:manualLayout>
                  </c15:layout>
                  <c15:dlblFieldTable/>
                  <c15:showDataLabelsRange val="1"/>
                </c:ext>
                <c:ext xmlns:c16="http://schemas.microsoft.com/office/drawing/2014/chart" uri="{C3380CC4-5D6E-409C-BE32-E72D297353CC}">
                  <c16:uniqueId val="{00000001-7719-48CC-A436-BE2122243FBC}"/>
                </c:ext>
              </c:extLst>
            </c:dLbl>
            <c:dLbl>
              <c:idx val="1"/>
              <c:layout>
                <c:manualLayout>
                  <c:x val="-5.5920546311294311E-2"/>
                  <c:y val="-2.2606108667979755E-2"/>
                </c:manualLayout>
              </c:layout>
              <c:tx>
                <c:rich>
                  <a:bodyPr/>
                  <a:lstStyle/>
                  <a:p>
                    <a:fld id="{631F6613-DDE9-4823-9C0D-1D4D1D018AFC}" type="CELLRANGE">
                      <a:rPr lang="en-US"/>
                      <a:pPr/>
                      <a:t>[ZAKRES KOMÓREK]</a:t>
                    </a:fld>
                    <a:endParaRPr lang="en-US" baseline="0"/>
                  </a:p>
                  <a:p>
                    <a:fld id="{EDDD4726-76DE-4270-8CBE-0FE8B3D6E574}"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22343433159314252"/>
                      <c:h val="0.10197440572694698"/>
                    </c:manualLayout>
                  </c15:layout>
                  <c15:dlblFieldTable/>
                  <c15:showDataLabelsRange val="1"/>
                </c:ext>
                <c:ext xmlns:c16="http://schemas.microsoft.com/office/drawing/2014/chart" uri="{C3380CC4-5D6E-409C-BE32-E72D297353CC}">
                  <c16:uniqueId val="{00000003-7719-48CC-A436-BE2122243FBC}"/>
                </c:ext>
              </c:extLst>
            </c:dLbl>
            <c:dLbl>
              <c:idx val="2"/>
              <c:layout>
                <c:manualLayout>
                  <c:x val="-4.025280285213189E-3"/>
                  <c:y val="-2.652588019716684E-2"/>
                </c:manualLayout>
              </c:layout>
              <c:tx>
                <c:rich>
                  <a:bodyPr/>
                  <a:lstStyle/>
                  <a:p>
                    <a:fld id="{A726CD15-C052-4EDD-82C0-F8A4D6D3D028}" type="CELLRANGE">
                      <a:rPr lang="en-US"/>
                      <a:pPr/>
                      <a:t>[ZAKRES KOMÓREK]</a:t>
                    </a:fld>
                    <a:endParaRPr lang="en-US" baseline="0"/>
                  </a:p>
                  <a:p>
                    <a:fld id="{020E826B-1BF9-4E4E-AC5E-9AF3D0CE5F82}"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14519965933271312"/>
                      <c:h val="9.918860089913395E-2"/>
                    </c:manualLayout>
                  </c15:layout>
                  <c15:dlblFieldTable/>
                  <c15:showDataLabelsRange val="1"/>
                </c:ext>
                <c:ext xmlns:c16="http://schemas.microsoft.com/office/drawing/2014/chart" uri="{C3380CC4-5D6E-409C-BE32-E72D297353CC}">
                  <c16:uniqueId val="{00000005-7719-48CC-A436-BE2122243FBC}"/>
                </c:ext>
              </c:extLst>
            </c:dLbl>
            <c:dLbl>
              <c:idx val="3"/>
              <c:layout>
                <c:manualLayout>
                  <c:x val="0.27337025287785688"/>
                  <c:y val="4.4369144816915201E-2"/>
                </c:manualLayout>
              </c:layout>
              <c:tx>
                <c:rich>
                  <a:bodyPr/>
                  <a:lstStyle/>
                  <a:p>
                    <a:fld id="{A69BCE51-9732-40BE-803E-4CBFD40F5EFC}" type="CELLRANGE">
                      <a:rPr lang="en-US"/>
                      <a:pPr/>
                      <a:t>[ZAKRES KOMÓREK]</a:t>
                    </a:fld>
                    <a:endParaRPr lang="en-US" baseline="0"/>
                  </a:p>
                  <a:p>
                    <a:fld id="{79F3F91A-0D35-4BCF-BAE4-0028E0E0D79D}"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27198395216911503"/>
                      <c:h val="0.14171048925671187"/>
                    </c:manualLayout>
                  </c15:layout>
                  <c15:dlblFieldTable/>
                  <c15:showDataLabelsRange val="1"/>
                </c:ext>
                <c:ext xmlns:c16="http://schemas.microsoft.com/office/drawing/2014/chart" uri="{C3380CC4-5D6E-409C-BE32-E72D297353CC}">
                  <c16:uniqueId val="{00000007-7719-48CC-A436-BE2122243FBC}"/>
                </c:ext>
              </c:extLst>
            </c:dLbl>
            <c:spPr>
              <a:gradFill flip="none" rotWithShape="1">
                <a:gsLst>
                  <a:gs pos="0">
                    <a:srgbClr val="818183">
                      <a:lumMod val="5000"/>
                      <a:lumOff val="95000"/>
                    </a:srgbClr>
                  </a:gs>
                  <a:gs pos="74000">
                    <a:srgbClr val="818183">
                      <a:lumMod val="45000"/>
                      <a:lumOff val="55000"/>
                    </a:srgbClr>
                  </a:gs>
                  <a:gs pos="83000">
                    <a:srgbClr val="818183">
                      <a:lumMod val="45000"/>
                      <a:lumOff val="55000"/>
                    </a:srgbClr>
                  </a:gs>
                  <a:gs pos="100000">
                    <a:srgbClr val="818183">
                      <a:lumMod val="30000"/>
                      <a:lumOff val="70000"/>
                    </a:srgbClr>
                  </a:gs>
                </a:gsLst>
                <a:lin ang="5400000" scaled="1"/>
                <a:tileRect/>
              </a:gra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inEnd"/>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DataLabelsRange val="1"/>
              </c:ext>
            </c:extLst>
          </c:dLbls>
          <c:cat>
            <c:strRef>
              <c:f>'Wykres 3'!$B$4:$E$4</c:f>
              <c:strCache>
                <c:ptCount val="4"/>
                <c:pt idx="0">
                  <c:v>Emerytury</c:v>
                </c:pt>
                <c:pt idx="1">
                  <c:v>Renty z tytułu niezdolności do pracy</c:v>
                </c:pt>
                <c:pt idx="2">
                  <c:v>Renty rodzinne</c:v>
                </c:pt>
                <c:pt idx="3">
                  <c:v>Emerytury finansowane z Funduszu Emerytalno-Rentowego, a wypłacane przez MON, MSWiA i MS</c:v>
                </c:pt>
              </c:strCache>
            </c:strRef>
          </c:cat>
          <c:val>
            <c:numRef>
              <c:f>'Wykres 3'!$B$5:$E$5</c:f>
              <c:numCache>
                <c:formatCode>#,##0.00</c:formatCode>
                <c:ptCount val="4"/>
                <c:pt idx="0">
                  <c:v>3218322730.2700009</c:v>
                </c:pt>
                <c:pt idx="1">
                  <c:v>712259047.56999993</c:v>
                </c:pt>
                <c:pt idx="2">
                  <c:v>192507285.97999996</c:v>
                </c:pt>
                <c:pt idx="3">
                  <c:v>1080666.8699999999</c:v>
                </c:pt>
              </c:numCache>
            </c:numRef>
          </c:val>
          <c:extLst>
            <c:ext xmlns:c15="http://schemas.microsoft.com/office/drawing/2012/chart" uri="{02D57815-91ED-43cb-92C2-25804820EDAC}">
              <c15:datalabelsRange>
                <c15:f>'Wykres 3'!$B$6:$E$6</c15:f>
                <c15:dlblRangeCache>
                  <c:ptCount val="4"/>
                  <c:pt idx="0">
                    <c:v>78,03%</c:v>
                  </c:pt>
                  <c:pt idx="1">
                    <c:v>17,27%</c:v>
                  </c:pt>
                  <c:pt idx="2">
                    <c:v>4,67%</c:v>
                  </c:pt>
                  <c:pt idx="3">
                    <c:v>0,03%</c:v>
                  </c:pt>
                </c15:dlblRangeCache>
              </c15:datalabelsRange>
            </c:ext>
            <c:ext xmlns:c16="http://schemas.microsoft.com/office/drawing/2014/chart" uri="{C3380CC4-5D6E-409C-BE32-E72D297353CC}">
              <c16:uniqueId val="{00000008-7719-48CC-A436-BE2122243FBC}"/>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719-48CC-A436-BE2122243FB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719-48CC-A436-BE2122243FB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719-48CC-A436-BE2122243FB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719-48CC-A436-BE2122243FBC}"/>
              </c:ext>
            </c:extLst>
          </c:dPt>
          <c:dLbls>
            <c:delete val="1"/>
          </c:dLbls>
          <c:cat>
            <c:strRef>
              <c:f>'Wykres 3'!$B$4:$E$4</c:f>
              <c:strCache>
                <c:ptCount val="4"/>
                <c:pt idx="0">
                  <c:v>Emerytury</c:v>
                </c:pt>
                <c:pt idx="1">
                  <c:v>Renty z tytułu niezdolności do pracy</c:v>
                </c:pt>
                <c:pt idx="2">
                  <c:v>Renty rodzinne</c:v>
                </c:pt>
                <c:pt idx="3">
                  <c:v>Emerytury finansowane z Funduszu Emerytalno-Rentowego, a wypłacane przez MON, MSWiA i MS</c:v>
                </c:pt>
              </c:strCache>
            </c:strRef>
          </c:cat>
          <c:val>
            <c:numRef>
              <c:f>'Wykres 3'!$B$6:$E$6</c:f>
              <c:numCache>
                <c:formatCode>0.00%</c:formatCode>
                <c:ptCount val="4"/>
                <c:pt idx="0">
                  <c:v>0.78029999999999999</c:v>
                </c:pt>
                <c:pt idx="1">
                  <c:v>0.17269999999999999</c:v>
                </c:pt>
                <c:pt idx="2">
                  <c:v>4.6699999999999998E-2</c:v>
                </c:pt>
                <c:pt idx="3">
                  <c:v>2.9999999999999997E-4</c:v>
                </c:pt>
              </c:numCache>
            </c:numRef>
          </c:val>
          <c:extLst>
            <c:ext xmlns:c16="http://schemas.microsoft.com/office/drawing/2014/chart" uri="{C3380CC4-5D6E-409C-BE32-E72D297353CC}">
              <c16:uniqueId val="{00000011-7719-48CC-A436-BE2122243FBC}"/>
            </c:ext>
          </c:extLst>
        </c:ser>
        <c:dLbls>
          <c:dLblPos val="inEnd"/>
          <c:showLegendKey val="0"/>
          <c:showVal val="0"/>
          <c:showCatName val="0"/>
          <c:showSerName val="0"/>
          <c:showPercent val="1"/>
          <c:showBubbleSize val="0"/>
          <c:showLeaderLines val="0"/>
        </c:dLbls>
      </c:pie3DChart>
      <c:spPr>
        <a:gradFill flip="none" rotWithShape="1">
          <a:gsLst>
            <a:gs pos="0">
              <a:schemeClr val="bg1">
                <a:lumMod val="8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4803149606299213" l="0.70866141732283472" r="0.70866141732283472" t="0.47244094488188981" header="0.31496062992125984" footer="0.3149606299212598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r>
              <a:rPr lang="en-US" sz="1000">
                <a:latin typeface="Arial" panose="020B0604020202020204" pitchFamily="34" charset="0"/>
                <a:cs typeface="Arial" panose="020B0604020202020204" pitchFamily="34" charset="0"/>
              </a:rPr>
              <a:t>W</a:t>
            </a:r>
            <a:r>
              <a:rPr lang="pl-PL" sz="1000">
                <a:latin typeface="Arial" panose="020B0604020202020204" pitchFamily="34" charset="0"/>
                <a:cs typeface="Arial" panose="020B0604020202020204" pitchFamily="34" charset="0"/>
              </a:rPr>
              <a:t>YKRES NR 4. STRUKTURA WYDATKÓW NA ŚWIADCZENIA FINANSOWANE</a:t>
            </a:r>
          </a:p>
          <a:p>
            <a:pPr>
              <a:defRPr sz="1000"/>
            </a:pPr>
            <a:r>
              <a:rPr lang="pl-PL" sz="1000">
                <a:latin typeface="Arial" panose="020B0604020202020204" pitchFamily="34" charset="0"/>
                <a:cs typeface="Arial" panose="020B0604020202020204" pitchFamily="34" charset="0"/>
              </a:rPr>
              <a:t> </a:t>
            </a:r>
            <a:br>
              <a:rPr lang="pl-PL" sz="1000">
                <a:latin typeface="Arial" panose="020B0604020202020204" pitchFamily="34" charset="0"/>
                <a:cs typeface="Arial" panose="020B0604020202020204" pitchFamily="34" charset="0"/>
              </a:rPr>
            </a:br>
            <a:r>
              <a:rPr lang="pl-PL" sz="1000">
                <a:latin typeface="Arial" panose="020B0604020202020204" pitchFamily="34" charset="0"/>
                <a:cs typeface="Arial" panose="020B0604020202020204" pitchFamily="34" charset="0"/>
              </a:rPr>
              <a:t>Z FUNDUSZU SKŁADKOWEGO</a:t>
            </a:r>
            <a:endParaRPr lang="en-US" sz="1000">
              <a:latin typeface="Arial" panose="020B0604020202020204" pitchFamily="34" charset="0"/>
              <a:cs typeface="Arial" panose="020B0604020202020204" pitchFamily="34" charset="0"/>
            </a:endParaRPr>
          </a:p>
        </c:rich>
      </c:tx>
      <c:layout>
        <c:manualLayout>
          <c:xMode val="edge"/>
          <c:yMode val="edge"/>
          <c:x val="0.11369449212799546"/>
          <c:y val="3.2389496551292821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pl-PL"/>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13012578305355E-2"/>
          <c:y val="0.19444126852672997"/>
          <c:w val="0.96033801235596417"/>
          <c:h val="0.80436508339683344"/>
        </c:manualLayout>
      </c:layout>
      <c:pie3DChart>
        <c:varyColors val="1"/>
        <c:ser>
          <c:idx val="0"/>
          <c:order val="0"/>
          <c:explosion val="7"/>
          <c:dPt>
            <c:idx val="0"/>
            <c:bubble3D val="0"/>
            <c:explosion val="41"/>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B8A-4508-89C5-594A2D983123}"/>
              </c:ext>
            </c:extLst>
          </c:dPt>
          <c:dPt>
            <c:idx val="1"/>
            <c:bubble3D val="0"/>
            <c:explosion val="5"/>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B8A-4508-89C5-594A2D983123}"/>
              </c:ext>
            </c:extLst>
          </c:dPt>
          <c:dLbls>
            <c:dLbl>
              <c:idx val="0"/>
              <c:layout>
                <c:manualLayout>
                  <c:x val="8.0357705557316958E-2"/>
                  <c:y val="-3.193613443687626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081155507394249"/>
                      <c:h val="8.6279871030113517E-2"/>
                    </c:manualLayout>
                  </c15:layout>
                </c:ext>
                <c:ext xmlns:c16="http://schemas.microsoft.com/office/drawing/2014/chart" uri="{C3380CC4-5D6E-409C-BE32-E72D297353CC}">
                  <c16:uniqueId val="{00000001-8B8A-4508-89C5-594A2D983123}"/>
                </c:ext>
              </c:extLst>
            </c:dLbl>
            <c:dLbl>
              <c:idx val="1"/>
              <c:layout>
                <c:manualLayout>
                  <c:x val="-6.4905956721280147E-2"/>
                  <c:y val="-3.511404622809245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63984140567261"/>
                      <c:h val="0.12183102514114995"/>
                    </c:manualLayout>
                  </c15:layout>
                </c:ext>
                <c:ext xmlns:c16="http://schemas.microsoft.com/office/drawing/2014/chart" uri="{C3380CC4-5D6E-409C-BE32-E72D297353CC}">
                  <c16:uniqueId val="{00000003-8B8A-4508-89C5-594A2D983123}"/>
                </c:ext>
              </c:extLst>
            </c:dLbl>
            <c:spPr>
              <a:gradFill flip="none" rotWithShape="1">
                <a:gsLst>
                  <a:gs pos="29000">
                    <a:srgbClr val="70AD47">
                      <a:lumMod val="5000"/>
                      <a:lumOff val="95000"/>
                    </a:srgbClr>
                  </a:gs>
                  <a:gs pos="74000">
                    <a:srgbClr val="70AD47">
                      <a:lumMod val="45000"/>
                      <a:lumOff val="55000"/>
                    </a:srgbClr>
                  </a:gs>
                  <a:gs pos="83000">
                    <a:srgbClr val="70AD47">
                      <a:lumMod val="45000"/>
                      <a:lumOff val="55000"/>
                    </a:srgbClr>
                  </a:gs>
                  <a:gs pos="100000">
                    <a:srgbClr val="70AD47">
                      <a:lumMod val="30000"/>
                      <a:lumOff val="70000"/>
                    </a:srgbClr>
                  </a:gs>
                </a:gsLst>
                <a:lin ang="5400000" scaled="1"/>
                <a:tileRect/>
              </a:grad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ct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pattFill prst="pct75">
                    <a:fgClr>
                      <a:schemeClr val="dk1">
                        <a:lumMod val="75000"/>
                        <a:lumOff val="25000"/>
                      </a:schemeClr>
                    </a:fgClr>
                    <a:bgClr>
                      <a:schemeClr val="dk1">
                        <a:lumMod val="65000"/>
                        <a:lumOff val="35000"/>
                      </a:schemeClr>
                    </a:bgClr>
                  </a:pattFill>
                  <a:ln>
                    <a:noFill/>
                  </a:ln>
                </c15:spPr>
              </c:ext>
            </c:extLst>
          </c:dLbls>
          <c:cat>
            <c:strRef>
              <c:f>'Wykres 4'!$B$31:$C$31</c:f>
              <c:strCache>
                <c:ptCount val="2"/>
                <c:pt idx="0">
                  <c:v>Zasiłki chorobowe</c:v>
                </c:pt>
                <c:pt idx="1">
                  <c:v>Jednorazowe odszkodowania</c:v>
                </c:pt>
              </c:strCache>
            </c:strRef>
          </c:cat>
          <c:val>
            <c:numRef>
              <c:f>'Wykres 4'!$B$32:$C$32</c:f>
              <c:numCache>
                <c:formatCode>#,##0.00</c:formatCode>
                <c:ptCount val="2"/>
                <c:pt idx="0">
                  <c:v>119661206</c:v>
                </c:pt>
                <c:pt idx="1">
                  <c:v>16685678.5</c:v>
                </c:pt>
              </c:numCache>
            </c:numRef>
          </c:val>
          <c:extLst>
            <c:ext xmlns:c16="http://schemas.microsoft.com/office/drawing/2014/chart" uri="{C3380CC4-5D6E-409C-BE32-E72D297353CC}">
              <c16:uniqueId val="{00000004-8B8A-4508-89C5-594A2D983123}"/>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8B8A-4508-89C5-594A2D98312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8B8A-4508-89C5-594A2D98312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l-PL"/>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'Wykres 4'!$B$31:$C$31</c:f>
              <c:strCache>
                <c:ptCount val="2"/>
                <c:pt idx="0">
                  <c:v>Zasiłki chorobowe</c:v>
                </c:pt>
                <c:pt idx="1">
                  <c:v>Jednorazowe odszkodowania</c:v>
                </c:pt>
              </c:strCache>
            </c:strRef>
          </c:cat>
          <c:val>
            <c:numRef>
              <c:f>'Wykres 4'!$B$33:$C$33</c:f>
              <c:numCache>
                <c:formatCode>0%</c:formatCode>
                <c:ptCount val="2"/>
                <c:pt idx="0">
                  <c:v>0.87762332405915733</c:v>
                </c:pt>
                <c:pt idx="1">
                  <c:v>0.12237667594084264</c:v>
                </c:pt>
              </c:numCache>
            </c:numRef>
          </c:val>
          <c:extLst>
            <c:ext xmlns:c16="http://schemas.microsoft.com/office/drawing/2014/chart" uri="{C3380CC4-5D6E-409C-BE32-E72D297353CC}">
              <c16:uniqueId val="{00000009-8B8A-4508-89C5-594A2D983123}"/>
            </c:ext>
          </c:extLst>
        </c:ser>
        <c:dLbls>
          <c:dLblPos val="ctr"/>
          <c:showLegendKey val="0"/>
          <c:showVal val="0"/>
          <c:showCatName val="1"/>
          <c:showSerName val="0"/>
          <c:showPercent val="0"/>
          <c:showBubbleSize val="0"/>
          <c:showLeaderLines val="0"/>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l-PL"/>
    </a:p>
  </c:txPr>
  <c:printSettings>
    <c:headerFooter/>
    <c:pageMargins b="0.74803149606299213" l="0.70866141732283472" r="0.70866141732283472" t="0.74803149606299213" header="0.31496062992125984" footer="0.31496062992125984"/>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sz="1000" baseline="0">
                <a:solidFill>
                  <a:sysClr val="windowText" lastClr="000000"/>
                </a:solidFill>
                <a:latin typeface="Arial" panose="020B0604020202020204" pitchFamily="34" charset="0"/>
                <a:cs typeface="Arial" panose="020B0604020202020204" pitchFamily="34" charset="0"/>
              </a:rPr>
              <a:t>WYKRES NR </a:t>
            </a:r>
            <a:r>
              <a:rPr lang="pl-PL" sz="1000" baseline="0">
                <a:solidFill>
                  <a:sysClr val="windowText" lastClr="000000"/>
                </a:solidFill>
                <a:latin typeface="Arial" panose="020B0604020202020204" pitchFamily="34" charset="0"/>
                <a:cs typeface="Arial" panose="020B0604020202020204" pitchFamily="34" charset="0"/>
              </a:rPr>
              <a:t>5</a:t>
            </a:r>
            <a:r>
              <a:rPr lang="en-US" sz="1000" baseline="0">
                <a:solidFill>
                  <a:sysClr val="windowText" lastClr="000000"/>
                </a:solidFill>
                <a:latin typeface="Arial" panose="020B0604020202020204" pitchFamily="34" charset="0"/>
                <a:cs typeface="Arial" panose="020B0604020202020204" pitchFamily="34" charset="0"/>
              </a:rPr>
              <a:t>. </a:t>
            </a:r>
            <a:r>
              <a:rPr lang="pl-PL" sz="1000" baseline="0">
                <a:solidFill>
                  <a:sysClr val="windowText" lastClr="000000"/>
                </a:solidFill>
                <a:latin typeface="Arial" panose="020B0604020202020204" pitchFamily="34" charset="0"/>
                <a:cs typeface="Arial" panose="020B0604020202020204" pitchFamily="34" charset="0"/>
              </a:rPr>
              <a:t>W</a:t>
            </a:r>
            <a:r>
              <a:rPr lang="en-US" sz="1000" baseline="0">
                <a:solidFill>
                  <a:sysClr val="windowText" lastClr="000000"/>
                </a:solidFill>
                <a:latin typeface="Arial" panose="020B0604020202020204" pitchFamily="34" charset="0"/>
                <a:cs typeface="Arial" panose="020B0604020202020204" pitchFamily="34" charset="0"/>
              </a:rPr>
              <a:t>YPADKI PRZY PRACY ROLNICZEJ</a:t>
            </a:r>
            <a:r>
              <a:rPr lang="pl-PL" sz="1000" baseline="0">
                <a:solidFill>
                  <a:sysClr val="windowText" lastClr="000000"/>
                </a:solidFill>
                <a:latin typeface="Arial" panose="020B0604020202020204" pitchFamily="34" charset="0"/>
                <a:cs typeface="Arial" panose="020B0604020202020204" pitchFamily="34" charset="0"/>
              </a:rPr>
              <a:t> </a:t>
            </a:r>
            <a:endParaRPr lang="en-US" sz="1000" baseline="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2958253707841001"/>
          <c:y val="2.483824841354821E-2"/>
        </c:manualLayout>
      </c:layout>
      <c:overlay val="1"/>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pl-P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0842316484622166"/>
          <c:w val="1"/>
          <c:h val="0.89118508458649348"/>
        </c:manualLayout>
      </c:layout>
      <c:pie3DChart>
        <c:varyColors val="1"/>
        <c:ser>
          <c:idx val="0"/>
          <c:order val="0"/>
          <c:explosion val="46"/>
          <c:dPt>
            <c:idx val="0"/>
            <c:bubble3D val="0"/>
            <c:explosion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68A-4DA7-ABBB-17928848600B}"/>
              </c:ext>
            </c:extLst>
          </c:dPt>
          <c:dPt>
            <c:idx val="1"/>
            <c:bubble3D val="0"/>
            <c:explosion val="5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68A-4DA7-ABBB-17928848600B}"/>
              </c:ext>
            </c:extLst>
          </c:dPt>
          <c:dPt>
            <c:idx val="2"/>
            <c:bubble3D val="0"/>
            <c:explosion val="3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68A-4DA7-ABBB-17928848600B}"/>
              </c:ext>
            </c:extLst>
          </c:dPt>
          <c:dPt>
            <c:idx val="3"/>
            <c:bubble3D val="0"/>
            <c:explosion val="29"/>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68A-4DA7-ABBB-17928848600B}"/>
              </c:ext>
            </c:extLst>
          </c:dPt>
          <c:dPt>
            <c:idx val="4"/>
            <c:bubble3D val="0"/>
            <c:explosion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68A-4DA7-ABBB-17928848600B}"/>
              </c:ext>
            </c:extLst>
          </c:dPt>
          <c:dLbls>
            <c:dLbl>
              <c:idx val="0"/>
              <c:layout>
                <c:manualLayout>
                  <c:x val="2.397559613756519E-2"/>
                  <c:y val="-0.25648020060753129"/>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1667886251749823"/>
                      <c:h val="7.1107816739673702E-2"/>
                    </c:manualLayout>
                  </c15:layout>
                </c:ext>
                <c:ext xmlns:c16="http://schemas.microsoft.com/office/drawing/2014/chart" uri="{C3380CC4-5D6E-409C-BE32-E72D297353CC}">
                  <c16:uniqueId val="{00000001-068A-4DA7-ABBB-17928848600B}"/>
                </c:ext>
              </c:extLst>
            </c:dLbl>
            <c:dLbl>
              <c:idx val="1"/>
              <c:layout>
                <c:manualLayout>
                  <c:x val="0.21030832052367954"/>
                  <c:y val="-4.29891950392988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8A-4DA7-ABBB-17928848600B}"/>
                </c:ext>
              </c:extLst>
            </c:dLbl>
            <c:dLbl>
              <c:idx val="2"/>
              <c:layout>
                <c:manualLayout>
                  <c:x val="-4.1238523286360254E-2"/>
                  <c:y val="2.42646651848524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8A-4DA7-ABBB-17928848600B}"/>
                </c:ext>
              </c:extLst>
            </c:dLbl>
            <c:dLbl>
              <c:idx val="3"/>
              <c:layout>
                <c:manualLayout>
                  <c:x val="8.916988553592348E-3"/>
                  <c:y val="-0.3195147982208546"/>
                </c:manualLayout>
              </c:layout>
              <c:tx>
                <c:rich>
                  <a:bodyPr/>
                  <a:lstStyle/>
                  <a:p>
                    <a:fld id="{13E713F5-AE13-40AB-930D-D8F490BDEAC1}" type="CATEGORYNAME">
                      <a:rPr lang="en-US" baseline="0">
                        <a:solidFill>
                          <a:sysClr val="windowText" lastClr="000000"/>
                        </a:solidFill>
                      </a:rPr>
                      <a:pPr/>
                      <a:t>[NAZWA KATEGORII]</a:t>
                    </a:fld>
                    <a:r>
                      <a:rPr lang="en-US" baseline="0">
                        <a:solidFill>
                          <a:sysClr val="windowText" lastClr="000000"/>
                        </a:solidFill>
                      </a:rPr>
                      <a:t>
</a:t>
                    </a:r>
                    <a:fld id="{2D3BA567-C563-423F-8CCF-5A8E6C071579}" type="PERCENTAGE">
                      <a:rPr lang="en-US" baseline="0">
                        <a:solidFill>
                          <a:sysClr val="windowText" lastClr="000000"/>
                        </a:solidFill>
                      </a:rPr>
                      <a:pPr/>
                      <a:t>[PROCENTOWE]</a:t>
                    </a:fld>
                    <a:endParaRPr lang="en-US"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20134378197575487"/>
                      <c:h val="0.15945393047293005"/>
                    </c:manualLayout>
                  </c15:layout>
                  <c15:dlblFieldTable/>
                  <c15:showDataLabelsRange val="0"/>
                </c:ext>
                <c:ext xmlns:c16="http://schemas.microsoft.com/office/drawing/2014/chart" uri="{C3380CC4-5D6E-409C-BE32-E72D297353CC}">
                  <c16:uniqueId val="{00000007-068A-4DA7-ABBB-17928848600B}"/>
                </c:ext>
              </c:extLst>
            </c:dLbl>
            <c:dLbl>
              <c:idx val="4"/>
              <c:layout>
                <c:manualLayout>
                  <c:x val="0.17569488289875904"/>
                  <c:y val="-8.084197447755493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412345369179448"/>
                      <c:h val="7.8363254894047871E-2"/>
                    </c:manualLayout>
                  </c15:layout>
                </c:ext>
                <c:ext xmlns:c16="http://schemas.microsoft.com/office/drawing/2014/chart" uri="{C3380CC4-5D6E-409C-BE32-E72D297353CC}">
                  <c16:uniqueId val="{00000009-068A-4DA7-ABBB-17928848600B}"/>
                </c:ext>
              </c:extLst>
            </c:dLbl>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ext>
            </c:extLst>
          </c:dLbls>
          <c:cat>
            <c:strRef>
              <c:f>'Wykres 5'!$C$19:$G$19</c:f>
              <c:strCache>
                <c:ptCount val="5"/>
                <c:pt idx="0">
                  <c:v>Upadek osób</c:v>
                </c:pt>
                <c:pt idx="1">
                  <c:v>Upadek przedmiotów</c:v>
                </c:pt>
                <c:pt idx="2">
                  <c:v>Pochwycenie, uderzenie przez części ruchome maszyn i urządzeń</c:v>
                </c:pt>
                <c:pt idx="3">
                  <c:v>Uderzenie, przygniecenie, pogryzienie przez zwierzęta </c:v>
                </c:pt>
                <c:pt idx="4">
                  <c:v>Pozostałe</c:v>
                </c:pt>
              </c:strCache>
            </c:strRef>
          </c:cat>
          <c:val>
            <c:numRef>
              <c:f>'Wykres 5'!$C$20:$G$20</c:f>
              <c:numCache>
                <c:formatCode>#,##0</c:formatCode>
                <c:ptCount val="5"/>
                <c:pt idx="0">
                  <c:v>1140</c:v>
                </c:pt>
                <c:pt idx="1">
                  <c:v>158</c:v>
                </c:pt>
                <c:pt idx="2">
                  <c:v>300</c:v>
                </c:pt>
                <c:pt idx="3">
                  <c:v>273</c:v>
                </c:pt>
                <c:pt idx="4">
                  <c:v>491</c:v>
                </c:pt>
              </c:numCache>
            </c:numRef>
          </c:val>
          <c:extLst>
            <c:ext xmlns:c16="http://schemas.microsoft.com/office/drawing/2014/chart" uri="{C3380CC4-5D6E-409C-BE32-E72D297353CC}">
              <c16:uniqueId val="{0000000A-068A-4DA7-ABBB-17928848600B}"/>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68A-4DA7-ABBB-17928848600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68A-4DA7-ABBB-17928848600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68A-4DA7-ABBB-17928848600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2-068A-4DA7-ABBB-17928848600B}"/>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068A-4DA7-ABBB-17928848600B}"/>
              </c:ext>
            </c:extLst>
          </c:dPt>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l-PL"/>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 5'!$C$19:$G$19</c:f>
              <c:strCache>
                <c:ptCount val="5"/>
                <c:pt idx="0">
                  <c:v>Upadek osób</c:v>
                </c:pt>
                <c:pt idx="1">
                  <c:v>Upadek przedmiotów</c:v>
                </c:pt>
                <c:pt idx="2">
                  <c:v>Pochwycenie, uderzenie przez części ruchome maszyn i urządzeń</c:v>
                </c:pt>
                <c:pt idx="3">
                  <c:v>Uderzenie, przygniecenie, pogryzienie przez zwierzęta </c:v>
                </c:pt>
                <c:pt idx="4">
                  <c:v>Pozostałe</c:v>
                </c:pt>
              </c:strCache>
            </c:strRef>
          </c:cat>
          <c:val>
            <c:numRef>
              <c:f>'Wykres 5'!$C$21:$G$21</c:f>
              <c:numCache>
                <c:formatCode>0%</c:formatCode>
                <c:ptCount val="5"/>
                <c:pt idx="0">
                  <c:v>0.48</c:v>
                </c:pt>
                <c:pt idx="1">
                  <c:v>7.0000000000000007E-2</c:v>
                </c:pt>
                <c:pt idx="2">
                  <c:v>0.13</c:v>
                </c:pt>
                <c:pt idx="3">
                  <c:v>0.11</c:v>
                </c:pt>
                <c:pt idx="4">
                  <c:v>0.21</c:v>
                </c:pt>
              </c:numCache>
            </c:numRef>
          </c:val>
          <c:extLst>
            <c:ext xmlns:c16="http://schemas.microsoft.com/office/drawing/2014/chart" uri="{C3380CC4-5D6E-409C-BE32-E72D297353CC}">
              <c16:uniqueId val="{00000015-068A-4DA7-ABBB-17928848600B}"/>
            </c:ext>
          </c:extLst>
        </c:ser>
        <c:dLbls>
          <c:dLblPos val="outEnd"/>
          <c:showLegendKey val="0"/>
          <c:showVal val="0"/>
          <c:showCatName val="1"/>
          <c:showSerName val="0"/>
          <c:showPercent val="0"/>
          <c:showBubbleSize val="0"/>
          <c:showLeaderLines val="0"/>
        </c:dLbls>
      </c:pie3DChart>
      <c:spPr>
        <a:gradFill>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2"/>
          </a:solidFill>
        </a:defRPr>
      </a:pPr>
      <a:endParaRPr lang="pl-PL"/>
    </a:p>
  </c:txPr>
  <c:printSettings>
    <c:headerFooter/>
    <c:pageMargins b="0.74803149606299213" l="0.56000000000000005" r="0.70866141732283472" t="0.74803149606299213" header="0.31496062992125984" footer="0.31496062992125984"/>
    <c:pageSetup paperSize="9" orientation="landscape"/>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771524</xdr:colOff>
      <xdr:row>19</xdr:row>
      <xdr:rowOff>200026</xdr:rowOff>
    </xdr:from>
    <xdr:to>
      <xdr:col>1</xdr:col>
      <xdr:colOff>4200523</xdr:colOff>
      <xdr:row>32</xdr:row>
      <xdr:rowOff>66676</xdr:rowOff>
    </xdr:to>
    <xdr:pic>
      <xdr:nvPicPr>
        <xdr:cNvPr id="4" name="Obraz 3">
          <a:extLst>
            <a:ext uri="{FF2B5EF4-FFF2-40B4-BE49-F238E27FC236}">
              <a16:creationId xmlns:a16="http://schemas.microsoft.com/office/drawing/2014/main" id="{309C83E1-46DB-4EC5-9AB9-CC1E9EE09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4" y="5676901"/>
          <a:ext cx="4914899" cy="3333750"/>
        </a:xfrm>
        <a:prstGeom prst="rect">
          <a:avLst/>
        </a:prstGeom>
      </xdr:spPr>
    </xdr:pic>
    <xdr:clientData/>
  </xdr:twoCellAnchor>
  <xdr:twoCellAnchor editAs="oneCell">
    <xdr:from>
      <xdr:col>0</xdr:col>
      <xdr:colOff>1</xdr:colOff>
      <xdr:row>0</xdr:row>
      <xdr:rowOff>4</xdr:rowOff>
    </xdr:from>
    <xdr:to>
      <xdr:col>0</xdr:col>
      <xdr:colOff>1243311</xdr:colOff>
      <xdr:row>6</xdr:row>
      <xdr:rowOff>117004</xdr:rowOff>
    </xdr:to>
    <xdr:pic>
      <xdr:nvPicPr>
        <xdr:cNvPr id="6" name="Obraz 5">
          <a:extLst>
            <a:ext uri="{FF2B5EF4-FFF2-40B4-BE49-F238E27FC236}">
              <a16:creationId xmlns:a16="http://schemas.microsoft.com/office/drawing/2014/main" id="{B1E970E4-0617-4827-9B3D-17C668832C77}"/>
            </a:ext>
          </a:extLst>
        </xdr:cNvPr>
        <xdr:cNvPicPr>
          <a:picLocks noChangeAspect="1"/>
        </xdr:cNvPicPr>
      </xdr:nvPicPr>
      <xdr:blipFill>
        <a:blip xmlns:r="http://schemas.openxmlformats.org/officeDocument/2006/relationships" r:embed="rId2"/>
        <a:stretch>
          <a:fillRect/>
        </a:stretch>
      </xdr:blipFill>
      <xdr:spPr>
        <a:xfrm>
          <a:off x="1" y="4"/>
          <a:ext cx="1243310" cy="12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10583</xdr:colOff>
      <xdr:row>25</xdr:row>
      <xdr:rowOff>107158</xdr:rowOff>
    </xdr:from>
    <xdr:to>
      <xdr:col>4</xdr:col>
      <xdr:colOff>1250156</xdr:colOff>
      <xdr:row>47</xdr:row>
      <xdr:rowOff>571500</xdr:rowOff>
    </xdr:to>
    <xdr:graphicFrame macro="">
      <xdr:nvGraphicFramePr>
        <xdr:cNvPr id="2" name="Wykres 1">
          <a:extLst>
            <a:ext uri="{FF2B5EF4-FFF2-40B4-BE49-F238E27FC236}">
              <a16:creationId xmlns:a16="http://schemas.microsoft.com/office/drawing/2014/main" id="{5C0C0989-2676-490B-96EF-778A91C5A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11905</xdr:colOff>
      <xdr:row>27</xdr:row>
      <xdr:rowOff>23813</xdr:rowOff>
    </xdr:from>
    <xdr:to>
      <xdr:col>4</xdr:col>
      <xdr:colOff>750091</xdr:colOff>
      <xdr:row>48</xdr:row>
      <xdr:rowOff>166689</xdr:rowOff>
    </xdr:to>
    <xdr:graphicFrame macro="">
      <xdr:nvGraphicFramePr>
        <xdr:cNvPr id="2" name="Wykres 1">
          <a:extLst>
            <a:ext uri="{FF2B5EF4-FFF2-40B4-BE49-F238E27FC236}">
              <a16:creationId xmlns:a16="http://schemas.microsoft.com/office/drawing/2014/main" id="{B26AC939-6061-4436-B637-D14BBC5F1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1</xdr:row>
      <xdr:rowOff>142873</xdr:rowOff>
    </xdr:from>
    <xdr:to>
      <xdr:col>5</xdr:col>
      <xdr:colOff>1404937</xdr:colOff>
      <xdr:row>2</xdr:row>
      <xdr:rowOff>202406</xdr:rowOff>
    </xdr:to>
    <xdr:graphicFrame macro="">
      <xdr:nvGraphicFramePr>
        <xdr:cNvPr id="2" name="Wykres 1">
          <a:extLst>
            <a:ext uri="{FF2B5EF4-FFF2-40B4-BE49-F238E27FC236}">
              <a16:creationId xmlns:a16="http://schemas.microsoft.com/office/drawing/2014/main" id="{9EDCFA93-D3B7-44F6-BA18-6DEA5737AA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142875</xdr:rowOff>
    </xdr:from>
    <xdr:to>
      <xdr:col>6</xdr:col>
      <xdr:colOff>642936</xdr:colOff>
      <xdr:row>27</xdr:row>
      <xdr:rowOff>178594</xdr:rowOff>
    </xdr:to>
    <xdr:graphicFrame macro="">
      <xdr:nvGraphicFramePr>
        <xdr:cNvPr id="2" name="Wykres 1">
          <a:extLst>
            <a:ext uri="{FF2B5EF4-FFF2-40B4-BE49-F238E27FC236}">
              <a16:creationId xmlns:a16="http://schemas.microsoft.com/office/drawing/2014/main" id="{CE42AB8C-D4FA-484B-9AFF-680A5CBFE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35719</xdr:colOff>
      <xdr:row>1</xdr:row>
      <xdr:rowOff>226217</xdr:rowOff>
    </xdr:from>
    <xdr:to>
      <xdr:col>12</xdr:col>
      <xdr:colOff>654844</xdr:colOff>
      <xdr:row>17</xdr:row>
      <xdr:rowOff>83344</xdr:rowOff>
    </xdr:to>
    <xdr:graphicFrame macro="">
      <xdr:nvGraphicFramePr>
        <xdr:cNvPr id="2" name="Wykres 1">
          <a:extLst>
            <a:ext uri="{FF2B5EF4-FFF2-40B4-BE49-F238E27FC236}">
              <a16:creationId xmlns:a16="http://schemas.microsoft.com/office/drawing/2014/main" id="{2D4D032D-57C4-4000-9001-F67D4C05A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1390655</xdr:colOff>
      <xdr:row>27</xdr:row>
      <xdr:rowOff>85725</xdr:rowOff>
    </xdr:from>
    <xdr:to>
      <xdr:col>1</xdr:col>
      <xdr:colOff>2314258</xdr:colOff>
      <xdr:row>29</xdr:row>
      <xdr:rowOff>402600</xdr:rowOff>
    </xdr:to>
    <xdr:pic>
      <xdr:nvPicPr>
        <xdr:cNvPr id="3" name="Obraz 2">
          <a:extLst>
            <a:ext uri="{FF2B5EF4-FFF2-40B4-BE49-F238E27FC236}">
              <a16:creationId xmlns:a16="http://schemas.microsoft.com/office/drawing/2014/main" id="{270D8078-465D-4141-A344-9A9F95FE0135}"/>
            </a:ext>
          </a:extLst>
        </xdr:cNvPr>
        <xdr:cNvPicPr>
          <a:picLocks noChangeAspect="1"/>
        </xdr:cNvPicPr>
      </xdr:nvPicPr>
      <xdr:blipFill>
        <a:blip xmlns:r="http://schemas.openxmlformats.org/officeDocument/2006/relationships" r:embed="rId1"/>
        <a:stretch>
          <a:fillRect/>
        </a:stretch>
      </xdr:blipFill>
      <xdr:spPr>
        <a:xfrm>
          <a:off x="2876555" y="7715250"/>
          <a:ext cx="923603" cy="936000"/>
        </a:xfrm>
        <a:prstGeom prst="rect">
          <a:avLst/>
        </a:prstGeom>
      </xdr:spPr>
    </xdr:pic>
    <xdr:clientData/>
  </xdr:twoCellAnchor>
  <xdr:twoCellAnchor editAs="oneCell">
    <xdr:from>
      <xdr:col>0</xdr:col>
      <xdr:colOff>152401</xdr:colOff>
      <xdr:row>2</xdr:row>
      <xdr:rowOff>104775</xdr:rowOff>
    </xdr:from>
    <xdr:to>
      <xdr:col>1</xdr:col>
      <xdr:colOff>5019675</xdr:colOff>
      <xdr:row>25</xdr:row>
      <xdr:rowOff>62291</xdr:rowOff>
    </xdr:to>
    <xdr:pic>
      <xdr:nvPicPr>
        <xdr:cNvPr id="5" name="Obraz 4">
          <a:extLst>
            <a:ext uri="{FF2B5EF4-FFF2-40B4-BE49-F238E27FC236}">
              <a16:creationId xmlns:a16="http://schemas.microsoft.com/office/drawing/2014/main" id="{498A8A39-27A6-4EEB-9F80-E08E89DE8E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1" y="714375"/>
          <a:ext cx="6353174" cy="5767766"/>
        </a:xfrm>
        <a:prstGeom prst="rect">
          <a:avLst/>
        </a:prstGeom>
      </xdr:spPr>
    </xdr:pic>
    <xdr:clientData/>
  </xdr:twoCellAnchor>
</xdr:wsDr>
</file>

<file path=xl/theme/theme1.xml><?xml version="1.0" encoding="utf-8"?>
<a:theme xmlns:a="http://schemas.openxmlformats.org/drawingml/2006/main" name="Podstawa">
  <a:themeElements>
    <a:clrScheme name="Podstawa">
      <a:dk1>
        <a:srgbClr val="000000"/>
      </a:dk1>
      <a:lt1>
        <a:srgbClr val="FFFFFF"/>
      </a:lt1>
      <a:dk2>
        <a:srgbClr val="565349"/>
      </a:dk2>
      <a:lt2>
        <a:srgbClr val="DDDDDD"/>
      </a:lt2>
      <a:accent1>
        <a:srgbClr val="A6B727"/>
      </a:accent1>
      <a:accent2>
        <a:srgbClr val="DF5327"/>
      </a:accent2>
      <a:accent3>
        <a:srgbClr val="FE9E00"/>
      </a:accent3>
      <a:accent4>
        <a:srgbClr val="418AB3"/>
      </a:accent4>
      <a:accent5>
        <a:srgbClr val="D7D447"/>
      </a:accent5>
      <a:accent6>
        <a:srgbClr val="818183"/>
      </a:accent6>
      <a:hlink>
        <a:srgbClr val="F59E00"/>
      </a:hlink>
      <a:folHlink>
        <a:srgbClr val="B2B2B2"/>
      </a:folHlink>
    </a:clrScheme>
    <a:fontScheme name="Podstawa">
      <a:maj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Podstawa">
      <a:fillStyleLst>
        <a:solidFill>
          <a:schemeClr val="phClr"/>
        </a:solidFill>
        <a:solidFill>
          <a:schemeClr val="phClr">
            <a:tint val="55000"/>
            <a:satMod val="130000"/>
          </a:schemeClr>
        </a:solidFill>
        <a:gradFill rotWithShape="1">
          <a:gsLst>
            <a:gs pos="0">
              <a:schemeClr val="phClr"/>
            </a:gs>
            <a:gs pos="90000">
              <a:schemeClr val="phClr">
                <a:shade val="100000"/>
                <a:satMod val="105000"/>
              </a:schemeClr>
            </a:gs>
            <a:gs pos="100000">
              <a:schemeClr val="phClr">
                <a:shade val="80000"/>
                <a:satMod val="120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27000"/>
                <a:satMod val="120000"/>
              </a:schemeClr>
            </a:contourClr>
          </a:sp3d>
        </a:effectStyle>
      </a:effectStyleLst>
      <a:bgFillStyleLst>
        <a:solidFill>
          <a:schemeClr val="phClr"/>
        </a:solidFill>
        <a:solidFill>
          <a:schemeClr val="phClr">
            <a:tint val="95000"/>
            <a:shade val="95000"/>
            <a:satMod val="140000"/>
          </a:schemeClr>
        </a:solidFill>
        <a:solidFill>
          <a:schemeClr val="phClr">
            <a:tint val="90000"/>
            <a:shade val="85000"/>
            <a:satMod val="160000"/>
            <a:lumMod val="110000"/>
          </a:schemeClr>
        </a:solidFill>
      </a:bgFillStyleLst>
    </a:fmtScheme>
  </a:themeElements>
  <a:objectDefaults/>
  <a:extraClrSchemeLst/>
  <a:extLst>
    <a:ext uri="{05A4C25C-085E-4340-85A3-A5531E510DB2}">
      <thm15:themeFamily xmlns:thm15="http://schemas.microsoft.com/office/thememl/2012/main" name="Basis" id="{5665723A-49BA-4B57-8411-A56F8F207965}" vid="{90E45F77-AEFC-46EF-A7C1-5B338C297B0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3.bin"/><Relationship Id="rId1" Type="http://schemas.openxmlformats.org/officeDocument/2006/relationships/hyperlink" Target="http://www.krus.gov.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33"/>
  </sheetPr>
  <dimension ref="A1:F36"/>
  <sheetViews>
    <sheetView showGridLines="0" tabSelected="1" view="pageBreakPreview" zoomScaleNormal="100" zoomScaleSheetLayoutView="100" workbookViewId="0">
      <selection activeCell="G15" sqref="G15"/>
    </sheetView>
  </sheetViews>
  <sheetFormatPr defaultRowHeight="15"/>
  <cols>
    <col min="1" max="1" width="19.5" style="490" customWidth="1"/>
    <col min="2" max="2" width="67" style="490" customWidth="1"/>
    <col min="3" max="3" width="16.125" style="490" customWidth="1"/>
    <col min="4" max="4" width="16" style="490" customWidth="1"/>
    <col min="5" max="5" width="14.5" style="490" customWidth="1"/>
    <col min="6" max="6" width="15.125" style="490" customWidth="1"/>
    <col min="7" max="7" width="13.625" style="490" customWidth="1"/>
    <col min="8" max="8" width="14" style="490" bestFit="1" customWidth="1"/>
    <col min="9" max="9" width="21.75" style="490" bestFit="1" customWidth="1"/>
    <col min="10" max="16384" width="9" style="490"/>
  </cols>
  <sheetData>
    <row r="1" spans="1:6" s="484" customFormat="1" ht="15" customHeight="1">
      <c r="B1" s="485"/>
    </row>
    <row r="2" spans="1:6" s="484" customFormat="1" ht="12.75" customHeight="1">
      <c r="B2" s="485"/>
    </row>
    <row r="3" spans="1:6" s="484" customFormat="1" ht="12.75" customHeight="1">
      <c r="B3" s="485"/>
    </row>
    <row r="4" spans="1:6" s="484" customFormat="1" ht="12.75" customHeight="1">
      <c r="B4" s="485"/>
    </row>
    <row r="5" spans="1:6" s="484" customFormat="1" ht="12.75" customHeight="1">
      <c r="B5" s="485"/>
    </row>
    <row r="6" spans="1:6" s="484" customFormat="1" ht="24" customHeight="1">
      <c r="B6" s="617" t="s">
        <v>570</v>
      </c>
    </row>
    <row r="7" spans="1:6" s="484" customFormat="1" ht="12.75" customHeight="1">
      <c r="B7" s="617"/>
    </row>
    <row r="8" spans="1:6" s="484" customFormat="1" ht="20.25" customHeight="1">
      <c r="A8" s="485" t="s">
        <v>280</v>
      </c>
      <c r="B8" s="485"/>
      <c r="C8" s="485"/>
      <c r="D8" s="485"/>
      <c r="E8" s="485"/>
      <c r="F8" s="485"/>
    </row>
    <row r="9" spans="1:6" s="484" customFormat="1" ht="21.75" customHeight="1"/>
    <row r="10" spans="1:6" s="484" customFormat="1" ht="21.75" customHeight="1"/>
    <row r="11" spans="1:6" s="484" customFormat="1" ht="21.75" customHeight="1"/>
    <row r="12" spans="1:6" s="484" customFormat="1" ht="21.75" customHeight="1"/>
    <row r="13" spans="1:6" s="484" customFormat="1" ht="21.75" customHeight="1"/>
    <row r="14" spans="1:6" s="484" customFormat="1" ht="21.75" customHeight="1"/>
    <row r="15" spans="1:6" s="484" customFormat="1" ht="86.25" customHeight="1">
      <c r="A15" s="614" t="s">
        <v>0</v>
      </c>
      <c r="B15" s="614"/>
      <c r="C15" s="486"/>
      <c r="F15" s="486"/>
    </row>
    <row r="16" spans="1:6" s="484" customFormat="1" ht="12.75"/>
    <row r="17" spans="1:6" s="484" customFormat="1" ht="41.25" customHeight="1">
      <c r="A17" s="615" t="s">
        <v>578</v>
      </c>
      <c r="B17" s="615"/>
      <c r="C17" s="487"/>
      <c r="F17" s="487"/>
    </row>
    <row r="18" spans="1:6" s="484" customFormat="1" ht="24" customHeight="1">
      <c r="A18" s="488"/>
      <c r="B18" s="488"/>
      <c r="C18" s="488"/>
      <c r="D18" s="488"/>
      <c r="E18" s="488"/>
      <c r="F18" s="488"/>
    </row>
    <row r="19" spans="1:6" s="484" customFormat="1" ht="21" customHeight="1"/>
    <row r="20" spans="1:6" s="484" customFormat="1" ht="21" customHeight="1"/>
    <row r="21" spans="1:6" s="484" customFormat="1" ht="21" customHeight="1"/>
    <row r="22" spans="1:6" s="484" customFormat="1" ht="21" customHeight="1"/>
    <row r="23" spans="1:6" s="484" customFormat="1" ht="21" customHeight="1"/>
    <row r="24" spans="1:6" s="484" customFormat="1" ht="21" customHeight="1"/>
    <row r="25" spans="1:6" s="484" customFormat="1" ht="21" customHeight="1"/>
    <row r="26" spans="1:6" s="484" customFormat="1" ht="21" customHeight="1"/>
    <row r="27" spans="1:6" s="484" customFormat="1" ht="21" customHeight="1"/>
    <row r="28" spans="1:6" s="484" customFormat="1" ht="21" customHeight="1"/>
    <row r="29" spans="1:6" s="484" customFormat="1" ht="21" customHeight="1"/>
    <row r="30" spans="1:6" s="484" customFormat="1" ht="21" customHeight="1"/>
    <row r="31" spans="1:6" s="484" customFormat="1" ht="21" customHeight="1"/>
    <row r="32" spans="1:6" s="484" customFormat="1" ht="21" customHeight="1"/>
    <row r="33" spans="1:6" s="484" customFormat="1" ht="21" customHeight="1"/>
    <row r="34" spans="1:6" s="484" customFormat="1" ht="21" customHeight="1">
      <c r="A34" s="616" t="s">
        <v>569</v>
      </c>
      <c r="B34" s="616"/>
      <c r="C34" s="489"/>
      <c r="D34" s="489"/>
      <c r="E34" s="489"/>
      <c r="F34" s="489"/>
    </row>
    <row r="35" spans="1:6" ht="14.25" customHeight="1">
      <c r="C35" s="491"/>
      <c r="D35" s="491"/>
      <c r="E35" s="491"/>
      <c r="F35" s="491"/>
    </row>
    <row r="36" spans="1:6">
      <c r="C36" s="492"/>
      <c r="D36" s="492"/>
      <c r="E36" s="493"/>
      <c r="F36" s="491"/>
    </row>
  </sheetData>
  <mergeCells count="4">
    <mergeCell ref="A15:B15"/>
    <mergeCell ref="A17:B17"/>
    <mergeCell ref="A34:B34"/>
    <mergeCell ref="B6:B7"/>
  </mergeCells>
  <pageMargins left="0.70866141732283472" right="0.55000000000000004" top="0.74803149606299213" bottom="0.74803149606299213" header="0.31496062992125984" footer="0.31496062992125984"/>
  <pageSetup paperSize="9" fitToWidth="2"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H59"/>
  <sheetViews>
    <sheetView showGridLines="0" view="pageBreakPreview" zoomScaleNormal="100" zoomScaleSheetLayoutView="100" workbookViewId="0">
      <selection activeCell="G15" sqref="G15"/>
    </sheetView>
  </sheetViews>
  <sheetFormatPr defaultRowHeight="15"/>
  <cols>
    <col min="1" max="1" width="76" customWidth="1"/>
    <col min="2" max="2" width="6.625" customWidth="1"/>
    <col min="3" max="3" width="6" customWidth="1"/>
  </cols>
  <sheetData>
    <row r="1" spans="1:3" ht="15" customHeight="1">
      <c r="A1" s="120" t="s">
        <v>1</v>
      </c>
      <c r="B1" s="73"/>
      <c r="C1" s="73"/>
    </row>
    <row r="2" spans="1:3" ht="15" customHeight="1">
      <c r="A2" s="82"/>
      <c r="B2" s="91" t="s">
        <v>296</v>
      </c>
      <c r="C2" s="92" t="s">
        <v>294</v>
      </c>
    </row>
    <row r="3" spans="1:3" ht="18.75" customHeight="1">
      <c r="A3" s="611" t="s">
        <v>292</v>
      </c>
      <c r="B3" s="500" t="s">
        <v>297</v>
      </c>
      <c r="C3" s="509">
        <v>5</v>
      </c>
    </row>
    <row r="4" spans="1:3" ht="24" customHeight="1">
      <c r="A4" s="612" t="s">
        <v>293</v>
      </c>
      <c r="B4" s="89" t="s">
        <v>297</v>
      </c>
      <c r="C4" s="93">
        <v>11</v>
      </c>
    </row>
    <row r="5" spans="1:3" ht="24" customHeight="1">
      <c r="A5" s="605" t="s">
        <v>496</v>
      </c>
      <c r="B5" s="89" t="s">
        <v>297</v>
      </c>
      <c r="C5" s="93">
        <v>11</v>
      </c>
    </row>
    <row r="6" spans="1:3" ht="24.75" customHeight="1">
      <c r="A6" s="119" t="s">
        <v>295</v>
      </c>
      <c r="B6" s="96"/>
      <c r="C6" s="93"/>
    </row>
    <row r="7" spans="1:3" ht="27" customHeight="1">
      <c r="A7" s="87" t="s">
        <v>483</v>
      </c>
      <c r="B7" s="94"/>
      <c r="C7" s="94"/>
    </row>
    <row r="8" spans="1:3" ht="24" customHeight="1">
      <c r="A8" s="603" t="s">
        <v>349</v>
      </c>
      <c r="B8" s="604">
        <v>1</v>
      </c>
      <c r="C8" s="90">
        <v>12</v>
      </c>
    </row>
    <row r="9" spans="1:3" ht="36" customHeight="1">
      <c r="A9" s="603" t="s">
        <v>350</v>
      </c>
      <c r="B9" s="604">
        <v>2</v>
      </c>
      <c r="C9" s="90">
        <v>13</v>
      </c>
    </row>
    <row r="10" spans="1:3" ht="24" customHeight="1">
      <c r="A10" s="603" t="s">
        <v>284</v>
      </c>
      <c r="B10" s="604">
        <v>3</v>
      </c>
      <c r="C10" s="90">
        <v>13</v>
      </c>
    </row>
    <row r="11" spans="1:3" ht="24" customHeight="1">
      <c r="A11" s="605" t="s">
        <v>507</v>
      </c>
      <c r="B11" s="604">
        <v>4</v>
      </c>
      <c r="C11" s="90">
        <v>14</v>
      </c>
    </row>
    <row r="12" spans="1:3" ht="24" customHeight="1">
      <c r="A12" s="605" t="s">
        <v>506</v>
      </c>
      <c r="B12" s="604">
        <v>5</v>
      </c>
      <c r="C12" s="90">
        <v>14</v>
      </c>
    </row>
    <row r="13" spans="1:3" ht="36" customHeight="1">
      <c r="A13" s="603" t="s">
        <v>339</v>
      </c>
      <c r="B13" s="604">
        <v>6</v>
      </c>
      <c r="C13" s="90">
        <v>15</v>
      </c>
    </row>
    <row r="14" spans="1:3" ht="36" customHeight="1">
      <c r="A14" s="605" t="s">
        <v>508</v>
      </c>
      <c r="B14" s="604">
        <v>7</v>
      </c>
      <c r="C14" s="90">
        <v>15</v>
      </c>
    </row>
    <row r="15" spans="1:3" ht="36" customHeight="1">
      <c r="A15" s="603" t="s">
        <v>340</v>
      </c>
      <c r="B15" s="604">
        <v>8</v>
      </c>
      <c r="C15" s="90">
        <v>16</v>
      </c>
    </row>
    <row r="16" spans="1:3" ht="36" customHeight="1">
      <c r="A16" s="605" t="s">
        <v>509</v>
      </c>
      <c r="B16" s="604">
        <v>9</v>
      </c>
      <c r="C16" s="90">
        <v>16</v>
      </c>
    </row>
    <row r="17" spans="1:3" ht="36" customHeight="1">
      <c r="A17" s="603" t="s">
        <v>537</v>
      </c>
      <c r="B17" s="604">
        <v>10</v>
      </c>
      <c r="C17" s="90">
        <v>17</v>
      </c>
    </row>
    <row r="18" spans="1:3" ht="30" customHeight="1">
      <c r="A18" s="87" t="s">
        <v>484</v>
      </c>
      <c r="B18" s="95"/>
      <c r="C18" s="95"/>
    </row>
    <row r="19" spans="1:3" ht="21.75" customHeight="1">
      <c r="A19" s="88" t="s">
        <v>485</v>
      </c>
      <c r="B19" s="89"/>
      <c r="C19" s="96"/>
    </row>
    <row r="20" spans="1:3" ht="24" customHeight="1">
      <c r="A20" s="603" t="s">
        <v>282</v>
      </c>
      <c r="B20" s="604" t="s">
        <v>624</v>
      </c>
      <c r="C20" s="90">
        <v>18</v>
      </c>
    </row>
    <row r="21" spans="1:3" ht="24" customHeight="1">
      <c r="A21" s="603" t="s">
        <v>554</v>
      </c>
      <c r="B21" s="604" t="s">
        <v>625</v>
      </c>
      <c r="C21" s="90">
        <v>19</v>
      </c>
    </row>
    <row r="22" spans="1:3" ht="24" customHeight="1">
      <c r="A22" s="603" t="s">
        <v>556</v>
      </c>
      <c r="B22" s="604" t="s">
        <v>626</v>
      </c>
      <c r="C22" s="90">
        <v>20</v>
      </c>
    </row>
    <row r="23" spans="1:3" ht="36" customHeight="1">
      <c r="A23" s="603" t="s">
        <v>546</v>
      </c>
      <c r="B23" s="604" t="s">
        <v>627</v>
      </c>
      <c r="C23" s="90">
        <v>21</v>
      </c>
    </row>
    <row r="24" spans="1:3" ht="24" customHeight="1">
      <c r="A24" s="603" t="s">
        <v>351</v>
      </c>
      <c r="B24" s="604" t="s">
        <v>656</v>
      </c>
      <c r="C24" s="90">
        <v>22</v>
      </c>
    </row>
    <row r="25" spans="1:3" ht="36" customHeight="1">
      <c r="A25" s="603" t="s">
        <v>547</v>
      </c>
      <c r="B25" s="604" t="s">
        <v>628</v>
      </c>
      <c r="C25" s="90">
        <v>24</v>
      </c>
    </row>
    <row r="26" spans="1:3" ht="24" customHeight="1">
      <c r="A26" s="603" t="s">
        <v>352</v>
      </c>
      <c r="B26" s="604" t="s">
        <v>629</v>
      </c>
      <c r="C26" s="90">
        <v>25</v>
      </c>
    </row>
    <row r="27" spans="1:3" ht="36" customHeight="1">
      <c r="A27" s="603" t="s">
        <v>548</v>
      </c>
      <c r="B27" s="604" t="s">
        <v>630</v>
      </c>
      <c r="C27" s="90">
        <v>26</v>
      </c>
    </row>
    <row r="28" spans="1:3" ht="18" customHeight="1">
      <c r="A28" s="74"/>
      <c r="B28" s="91" t="s">
        <v>296</v>
      </c>
      <c r="C28" s="92" t="s">
        <v>294</v>
      </c>
    </row>
    <row r="29" spans="1:3" ht="24" customHeight="1">
      <c r="A29" s="88" t="s">
        <v>495</v>
      </c>
      <c r="B29" s="89"/>
      <c r="C29" s="90"/>
    </row>
    <row r="30" spans="1:3" ht="24" customHeight="1">
      <c r="A30" s="603" t="s">
        <v>510</v>
      </c>
      <c r="B30" s="604" t="s">
        <v>652</v>
      </c>
      <c r="C30" s="90">
        <v>27</v>
      </c>
    </row>
    <row r="31" spans="1:3" ht="24" customHeight="1">
      <c r="A31" s="603" t="s">
        <v>353</v>
      </c>
      <c r="B31" s="604" t="s">
        <v>653</v>
      </c>
      <c r="C31" s="90">
        <v>27</v>
      </c>
    </row>
    <row r="32" spans="1:3" ht="24" customHeight="1">
      <c r="A32" s="603" t="s">
        <v>87</v>
      </c>
      <c r="B32" s="604" t="s">
        <v>654</v>
      </c>
      <c r="C32" s="90">
        <v>28</v>
      </c>
    </row>
    <row r="33" spans="1:6" ht="24" customHeight="1">
      <c r="A33" s="603" t="s">
        <v>355</v>
      </c>
      <c r="B33" s="604" t="s">
        <v>655</v>
      </c>
      <c r="C33" s="90">
        <v>28</v>
      </c>
    </row>
    <row r="34" spans="1:6" ht="30" customHeight="1">
      <c r="A34" s="88" t="s">
        <v>486</v>
      </c>
      <c r="B34" s="97"/>
      <c r="C34" s="97"/>
    </row>
    <row r="35" spans="1:6" ht="36" customHeight="1">
      <c r="A35" s="603" t="s">
        <v>283</v>
      </c>
      <c r="B35" s="604" t="s">
        <v>631</v>
      </c>
      <c r="C35" s="90">
        <v>29</v>
      </c>
    </row>
    <row r="36" spans="1:6" ht="24" customHeight="1">
      <c r="A36" s="88" t="s">
        <v>487</v>
      </c>
      <c r="B36" s="97"/>
      <c r="C36" s="97"/>
    </row>
    <row r="37" spans="1:6" ht="24" customHeight="1">
      <c r="A37" s="603" t="s">
        <v>285</v>
      </c>
      <c r="B37" s="604" t="s">
        <v>636</v>
      </c>
      <c r="C37" s="90">
        <v>30</v>
      </c>
    </row>
    <row r="38" spans="1:6" ht="24" customHeight="1">
      <c r="A38" s="603" t="s">
        <v>354</v>
      </c>
      <c r="B38" s="604" t="s">
        <v>637</v>
      </c>
      <c r="C38" s="90">
        <v>30</v>
      </c>
    </row>
    <row r="39" spans="1:6" ht="24" customHeight="1">
      <c r="A39" s="603" t="s">
        <v>286</v>
      </c>
      <c r="B39" s="604" t="s">
        <v>638</v>
      </c>
      <c r="C39" s="90">
        <v>32</v>
      </c>
    </row>
    <row r="40" spans="1:6" ht="24" customHeight="1">
      <c r="A40" s="603" t="s">
        <v>287</v>
      </c>
      <c r="B40" s="604" t="s">
        <v>639</v>
      </c>
      <c r="C40" s="90">
        <v>32</v>
      </c>
    </row>
    <row r="41" spans="1:6" ht="24" customHeight="1">
      <c r="A41" s="87" t="s">
        <v>343</v>
      </c>
      <c r="B41" s="94"/>
      <c r="C41" s="94"/>
    </row>
    <row r="42" spans="1:6" ht="24" customHeight="1">
      <c r="A42" s="603" t="s">
        <v>511</v>
      </c>
      <c r="B42" s="604" t="s">
        <v>632</v>
      </c>
      <c r="C42" s="90">
        <v>34</v>
      </c>
    </row>
    <row r="43" spans="1:6" ht="24" customHeight="1">
      <c r="A43" s="603" t="s">
        <v>512</v>
      </c>
      <c r="B43" s="604" t="s">
        <v>633</v>
      </c>
      <c r="C43" s="90">
        <v>35</v>
      </c>
    </row>
    <row r="44" spans="1:6" ht="24" customHeight="1">
      <c r="A44" s="603" t="s">
        <v>513</v>
      </c>
      <c r="B44" s="604" t="s">
        <v>634</v>
      </c>
      <c r="C44" s="90">
        <v>35</v>
      </c>
      <c r="D44" s="618"/>
      <c r="E44" s="618"/>
      <c r="F44" s="618"/>
    </row>
    <row r="45" spans="1:6" ht="24" customHeight="1">
      <c r="A45" s="603" t="s">
        <v>514</v>
      </c>
      <c r="B45" s="604" t="s">
        <v>635</v>
      </c>
      <c r="C45" s="90">
        <v>36</v>
      </c>
      <c r="D45" s="618"/>
      <c r="E45" s="618"/>
      <c r="F45" s="618"/>
    </row>
    <row r="46" spans="1:6" ht="36" customHeight="1">
      <c r="A46" s="603" t="s">
        <v>515</v>
      </c>
      <c r="B46" s="604" t="s">
        <v>640</v>
      </c>
      <c r="C46" s="90">
        <v>37</v>
      </c>
    </row>
    <row r="47" spans="1:6" ht="36" customHeight="1">
      <c r="A47" s="603" t="s">
        <v>516</v>
      </c>
      <c r="B47" s="604" t="s">
        <v>641</v>
      </c>
      <c r="C47" s="90">
        <v>37</v>
      </c>
    </row>
    <row r="48" spans="1:6" ht="24" customHeight="1">
      <c r="A48" s="603" t="s">
        <v>356</v>
      </c>
      <c r="B48" s="604" t="s">
        <v>642</v>
      </c>
      <c r="C48" s="90">
        <v>38</v>
      </c>
    </row>
    <row r="49" spans="1:8" ht="24" customHeight="1">
      <c r="A49" s="603" t="s">
        <v>517</v>
      </c>
      <c r="B49" s="604" t="s">
        <v>643</v>
      </c>
      <c r="C49" s="90">
        <v>38</v>
      </c>
    </row>
    <row r="50" spans="1:8" ht="24" customHeight="1">
      <c r="A50" s="87" t="s">
        <v>488</v>
      </c>
      <c r="B50" s="598"/>
      <c r="C50" s="94"/>
    </row>
    <row r="51" spans="1:8" ht="21" customHeight="1">
      <c r="A51" s="603" t="s">
        <v>557</v>
      </c>
      <c r="B51" s="604" t="s">
        <v>357</v>
      </c>
      <c r="C51" s="90">
        <v>39</v>
      </c>
    </row>
    <row r="52" spans="1:8" s="84" customFormat="1" ht="21" customHeight="1">
      <c r="A52" s="603" t="s">
        <v>518</v>
      </c>
      <c r="B52" s="604" t="s">
        <v>358</v>
      </c>
      <c r="C52" s="90">
        <v>39</v>
      </c>
    </row>
    <row r="53" spans="1:8" ht="24" customHeight="1">
      <c r="A53" s="81"/>
      <c r="B53" s="91" t="s">
        <v>296</v>
      </c>
      <c r="C53" s="92" t="s">
        <v>294</v>
      </c>
    </row>
    <row r="54" spans="1:8" ht="36" customHeight="1">
      <c r="A54" s="119" t="s">
        <v>291</v>
      </c>
      <c r="B54" s="599"/>
      <c r="C54" s="98"/>
    </row>
    <row r="55" spans="1:8" ht="24" customHeight="1">
      <c r="A55" s="603" t="s">
        <v>555</v>
      </c>
      <c r="B55" s="604">
        <v>1</v>
      </c>
      <c r="C55" s="90">
        <v>19</v>
      </c>
      <c r="H55" s="606"/>
    </row>
    <row r="56" spans="1:8" ht="30.75" customHeight="1">
      <c r="A56" s="603" t="s">
        <v>659</v>
      </c>
      <c r="B56" s="604">
        <v>2</v>
      </c>
      <c r="C56" s="90">
        <v>20</v>
      </c>
      <c r="H56" s="606"/>
    </row>
    <row r="57" spans="1:8" ht="24" customHeight="1">
      <c r="A57" s="603" t="s">
        <v>289</v>
      </c>
      <c r="B57" s="604">
        <v>3</v>
      </c>
      <c r="C57" s="90">
        <v>23</v>
      </c>
    </row>
    <row r="58" spans="1:8" ht="24" customHeight="1">
      <c r="A58" s="603" t="s">
        <v>290</v>
      </c>
      <c r="B58" s="604">
        <v>4</v>
      </c>
      <c r="C58" s="90">
        <v>31</v>
      </c>
    </row>
    <row r="59" spans="1:8" ht="24" customHeight="1">
      <c r="A59" s="603" t="s">
        <v>288</v>
      </c>
      <c r="B59" s="604">
        <v>5</v>
      </c>
      <c r="C59" s="90">
        <v>33</v>
      </c>
    </row>
  </sheetData>
  <mergeCells count="2">
    <mergeCell ref="D44:F44"/>
    <mergeCell ref="D45:F45"/>
  </mergeCells>
  <hyperlinks>
    <hyperlink ref="A8:B8" location="'Tab 1'!A1" display="Emerytury i renty" xr:uid="{D10272FB-0596-452E-B26F-1C8DD14DB967}"/>
    <hyperlink ref="A9:B9" location="'Tab 2 i 3'!A1" display="Zwiększenia do emerytur i rent finansowane z Funduszu Emerytalno-Rentowego, wypłacane przy świadczeniach pracowniczych" xr:uid="{66EB9234-B048-47D8-9E2F-9BD35DA6FAD2}"/>
    <hyperlink ref="A10:B10" location="'Tab 2 i 3'!A1" display="Wnioski o przyznanie emerytur i rent według rodzajów świadczeń" xr:uid="{924D7C10-ABF7-423D-8F06-9F866AEC07F0}"/>
    <hyperlink ref="A11:B11" location="'Tab 4 i 5'!A1" display="Decyzje i postępowania umorzone w sprawach o emerytury i renty według rodzajów świadczeń" xr:uid="{E5690EA9-B93D-4EC9-A342-6A002562EA73}"/>
    <hyperlink ref="A12:B12" location="'Tab 4 i 5'!A1" display="Decyzje i postępowania umorzone w sprawach o emerytury i renty według województw" xr:uid="{9B980843-1C6F-4CEC-A8AC-5199791233BD}"/>
    <hyperlink ref="A13:B13" location="'Tab 6 i 7'!A1" display="'Tab 6 i 7'!A1" xr:uid="{3893339B-1F6B-42A3-95D7-71182B5A601C}"/>
    <hyperlink ref="A14:B14" location="'Tab 6 i 7'!A1" display="Decyzje w sprawach wniosków o przyznanie emerytur i rent rolniczych z zastosowaniem przepisów wspólnotowych UE" xr:uid="{44CD8454-9246-4106-B275-205E892E541B}"/>
    <hyperlink ref="A15:B15" location="'Tab 8 i 9'!A1" display="'Tab 8 i 9'!A1" xr:uid="{EADF7ACA-0607-48A6-8B3F-2EE79A9A237D}"/>
    <hyperlink ref="A16:B16" location="'Tab 8 i 9'!A1" display="Decyzje w sprawach wniosków o przyznanie emerytur i rent rolniczych z zastosowaniem postanowień umów dwustronnych o zabezpieczeniu społecznym" xr:uid="{86C5C74F-CBC8-47BC-A5B4-E5CE94971CC9}"/>
    <hyperlink ref="A17:B17" location="'Tab 10'!A1" display="Świadczenia emerytalno-rentowe transferowane do poszczególnych państw UE/EFTA i Wielkiej Brytanii oraz do innych państw na podstawie umów dwustronnych" xr:uid="{02562338-9EFA-4DEB-92A8-1A6CC0F1AF63}"/>
    <hyperlink ref="A20:B20" location="'Tab 1 (11)'!A1" display="Przeciętna miesięczna liczba emerytur i rent według rodzajów świadczeń" xr:uid="{98D591EE-45B3-478D-A468-9A832EDB1900}"/>
    <hyperlink ref="A21:B21" location="'Tab 2 (12) i wykres 1'!A1" display="Liczba ubezpieczonych oraz przeciętna miesięczna liczba świadczeniobiorców według województw" xr:uid="{44E87130-1F6D-45AA-86AD-E44B52896C73}"/>
    <hyperlink ref="A22:B22" location="'Tab 3 (13) i wykres 2'!A1" display="Przeciętne miesięczne świadczenia emerytalno-rentowe według województw" xr:uid="{91FFFD34-2022-4A67-AD0D-4AF29CCAEF03}"/>
    <hyperlink ref="A23:B23" location="'Tab 4 (14)'!A1" display="Przeciętna miesięczna liczba emerytur i rent według województw oraz świadczeń emerytalnych wypłaconych przez MON, MSWiA i MS" xr:uid="{80AB96E2-8DE5-45E2-8D27-6579AF13670C}"/>
    <hyperlink ref="A24:B24" location="'Tab 5 (15)'!A1" display="Wydatki na świadczenia emerytalno-rentowe według rodzajów świadczeń" xr:uid="{DCC6992F-0EB0-4EE7-8BD1-10DB69492FBE}"/>
    <hyperlink ref="A25:B25" location="'Tab 6 (16)'!A1" display="Wydatki na świadczenia emerytalno-rentowe według województw oraz świadczenia emerytalne wypłacone przez MON, MSWiA i MS" xr:uid="{6A50372B-DEF0-4A5F-B488-4027DA206109}"/>
    <hyperlink ref="A26:B26" location="'Tab 7 (17)'!A1" display="Przeciętne miesięczne świadczenie emerytalno-rentowe według rodzajów świadczeń" xr:uid="{EB1EF490-2454-445A-B1B9-A6658E0A2A12}"/>
    <hyperlink ref="A27:B27" location="'Tab 8 (18)'!A1" display="Przeciętne miesięczne świadczenie emerytalno-rentowe według województw oraz przeciętne miesięczne świadczenie emerytalne wypłacone przez MON, MSWiA i MS" xr:uid="{881CD96B-C782-42E5-AEF4-83A9C1CEF20B}"/>
    <hyperlink ref="A30:B31" location="'Tab 9 (19) i 10 (20)'!A1" display="Zasiłki macierzyńskie" xr:uid="{882503F3-822E-4134-A988-D538C606993F}"/>
    <hyperlink ref="A32:B33" location="'Tab 11 (21) i 12 (22)'!A1" display="Zasiłki pogrzebowe" xr:uid="{0C1EE8B0-C002-47F7-99CA-385EA6B56F63}"/>
    <hyperlink ref="A35:C35" location="'Tab 1 (23)'!A1" display="Świadczenia finansowane z budżetu państwa zlecone do wypłaty Kasie Rolniczego Ubezpieczenia Społecznego" xr:uid="{B1DB4AA6-A6B7-4DB9-AA3E-0948D7225702}"/>
    <hyperlink ref="A37:C38" location="'Tab 1 (24) i 2 (25)'!A1" display="Zasiłki chorobowe i jednorazowe odszkodowania" xr:uid="{B9718B20-E6CE-41C6-ADD4-097D8D6C4FD1}"/>
    <hyperlink ref="A39:C40" location="'Tab 3 (26) i 4 (27)'!A1" display="Wypadki przy pracy rolniczej i choroby zawodowe rolników" xr:uid="{A24484C9-C8B0-459E-8E2D-69D3AD5372B2}"/>
    <hyperlink ref="A42:B42" location="'Tab 1 (28)'!A1" display="Liczba płatników składek według województw" xr:uid="{9F8411A7-4082-48D4-9C68-EC2FD2CB4077}"/>
    <hyperlink ref="A43:B44" location="'Tab 2 (29) i 3 (30)'!A1" display="Liczba ubezpieczonych według statusu ubezpieczonego" xr:uid="{F381284E-DDB5-481C-8AB6-F4A6FD854F9F}"/>
    <hyperlink ref="A45:B45" location="'Tab 4 (31)'!A1" display="Liczba ubezpieczonych według województw" xr:uid="{D7A9ACA3-0D17-488C-8652-E0026E5BE243}"/>
    <hyperlink ref="A46:B47" location="'Tab 5 (32) i 6 (33)'!A1" display="Liczba ubezpieczonych z tytułu prowadzenia jednocześnie działalności rolniczej i pozarolniczej działalności gospodarczej według województw" xr:uid="{EEEDD466-05F9-44C8-98CD-555BFB09999F}"/>
    <hyperlink ref="A48:B49" location="'Tab 7 (34) i 8 (35)'!A1" display="Przypis i wpływy należności z tytułu składek na ubezpieczenie społeczne rolników według województw" xr:uid="{C0A4516A-1BC3-4664-8330-0E4280A324EA}"/>
    <hyperlink ref="A51:B52" location="'Tab 1 (36) i 2 (37)'!A1" display="Liczba osób podlegających ubezpieczeniu zdrowotnemu według województw" xr:uid="{CD75FBD5-BDD0-4B3E-84C5-8D1025CE8BDE}"/>
    <hyperlink ref="A55:B55" location="'Tab 2 (12) i wykres 1'!A1" display="Przeciętna miesięczna liczba świadczeniobiorców na tle liczby ubezpieczonych" xr:uid="{9C7A7E39-8D34-474B-9572-5B966BAF4DFA}"/>
    <hyperlink ref="A57:B57" location="'Tab 3 (13) i wykres 2'!A1" display="Struktura wydatków na świadczenia finansowane z Funduszu Emerytalno-Rentowego" xr:uid="{54E28978-9971-451D-B006-7631BECB310B}"/>
    <hyperlink ref="A58:B58" location="'Wykres 3'!A1" display="Struktura wydatków na świadczenia finansowane z Funduszu Składkowego" xr:uid="{462C7671-46B7-48F0-B620-EF912EBB8286}"/>
    <hyperlink ref="A3" location="'Uwagi wstępne'!A1" display="Uwagi wstępne" xr:uid="{4094DD70-EFE5-4DDD-B717-74D12394BE5C}"/>
    <hyperlink ref="A4:A5" location="'Objaśnienia i skróty'!A1" display="Objaśnienia znaków umownych" xr:uid="{D389989B-283F-4851-9584-000FDDE73426}"/>
    <hyperlink ref="A56:B56" location="'Tab 3 (13) i wykres 2'!A1" display="Przeciętne miesięczne świadczenia rolne wypłacane z FER w odniesieniu do świadczeń realizowanych przez KRUS ogółem " xr:uid="{AD9DDB47-8B39-4C1C-B21C-DB40FB5B39CB}"/>
    <hyperlink ref="A59:B59" location="'Wykres 5'!A1" display="Wypadki przy pracy rolniczej" xr:uid="{84170164-6FD3-40FA-BC40-6CBEC07CAE6E}"/>
  </hyperlink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rowBreaks count="3" manualBreakCount="3">
    <brk id="27" max="2" man="1"/>
    <brk id="52" max="2" man="1"/>
    <brk id="59"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H130"/>
  <sheetViews>
    <sheetView showGridLines="0" view="pageBreakPreview" zoomScaleNormal="100" zoomScaleSheetLayoutView="100" workbookViewId="0">
      <selection activeCell="G15" sqref="G15"/>
    </sheetView>
  </sheetViews>
  <sheetFormatPr defaultRowHeight="15"/>
  <cols>
    <col min="1" max="1" width="3.25" customWidth="1"/>
    <col min="2" max="2" width="84.75" customWidth="1"/>
    <col min="12" max="12" width="25.625" customWidth="1"/>
  </cols>
  <sheetData>
    <row r="1" spans="1:3" ht="29.25" customHeight="1">
      <c r="A1" s="619" t="s">
        <v>9</v>
      </c>
      <c r="B1" s="619"/>
      <c r="C1" s="602" t="s">
        <v>657</v>
      </c>
    </row>
    <row r="2" spans="1:3" ht="40.5" customHeight="1">
      <c r="A2" s="106"/>
      <c r="B2" s="107" t="s">
        <v>430</v>
      </c>
    </row>
    <row r="3" spans="1:3" ht="21" customHeight="1">
      <c r="A3" s="106"/>
      <c r="B3" s="497" t="s">
        <v>336</v>
      </c>
    </row>
    <row r="4" spans="1:3" ht="22.5" customHeight="1">
      <c r="A4" s="106"/>
      <c r="B4" s="497" t="s">
        <v>491</v>
      </c>
    </row>
    <row r="5" spans="1:3" ht="30" customHeight="1">
      <c r="A5" s="108" t="s">
        <v>2</v>
      </c>
      <c r="B5" s="498" t="s">
        <v>492</v>
      </c>
    </row>
    <row r="6" spans="1:3" ht="14.25" customHeight="1">
      <c r="A6" s="80"/>
      <c r="B6" s="497" t="s">
        <v>441</v>
      </c>
    </row>
    <row r="7" spans="1:3" ht="24.75" customHeight="1">
      <c r="A7" s="80"/>
      <c r="B7" s="497" t="s">
        <v>526</v>
      </c>
    </row>
    <row r="8" spans="1:3" ht="33.75" customHeight="1">
      <c r="A8" s="80"/>
      <c r="B8" s="497" t="s">
        <v>442</v>
      </c>
    </row>
    <row r="9" spans="1:3" ht="14.25" customHeight="1">
      <c r="A9" s="80"/>
      <c r="B9" s="497" t="s">
        <v>443</v>
      </c>
    </row>
    <row r="10" spans="1:3" ht="36" customHeight="1">
      <c r="A10" s="80"/>
      <c r="B10" s="497" t="s">
        <v>527</v>
      </c>
    </row>
    <row r="11" spans="1:3" ht="20.25" customHeight="1">
      <c r="A11" s="80"/>
      <c r="B11" s="497" t="s">
        <v>444</v>
      </c>
    </row>
    <row r="12" spans="1:3" ht="30" customHeight="1">
      <c r="A12" s="80"/>
      <c r="B12" s="107" t="s">
        <v>323</v>
      </c>
    </row>
    <row r="13" spans="1:3" ht="49.5" customHeight="1">
      <c r="A13" s="80"/>
      <c r="B13" s="107" t="s">
        <v>338</v>
      </c>
    </row>
    <row r="14" spans="1:3" ht="45.75" customHeight="1">
      <c r="A14" s="80"/>
      <c r="B14" s="121" t="s">
        <v>337</v>
      </c>
    </row>
    <row r="15" spans="1:3" ht="39.75" customHeight="1">
      <c r="A15" s="108" t="s">
        <v>3</v>
      </c>
      <c r="B15" s="107" t="s">
        <v>419</v>
      </c>
    </row>
    <row r="16" spans="1:3" ht="15.75" customHeight="1">
      <c r="A16" s="110"/>
      <c r="B16" s="111" t="s">
        <v>410</v>
      </c>
    </row>
    <row r="17" spans="1:8" ht="15.75" customHeight="1">
      <c r="A17" s="110"/>
      <c r="B17" s="111" t="s">
        <v>359</v>
      </c>
    </row>
    <row r="18" spans="1:8" ht="16.5" customHeight="1">
      <c r="A18" s="110"/>
      <c r="B18" s="111" t="s">
        <v>360</v>
      </c>
    </row>
    <row r="19" spans="1:8" ht="44.25" customHeight="1">
      <c r="A19" s="110"/>
      <c r="B19" s="497" t="s">
        <v>538</v>
      </c>
    </row>
    <row r="20" spans="1:8" ht="27.75" customHeight="1">
      <c r="A20" s="110"/>
      <c r="B20" s="106" t="s">
        <v>411</v>
      </c>
      <c r="C20" s="104"/>
      <c r="D20" s="104"/>
      <c r="E20" s="104"/>
      <c r="F20" s="104"/>
      <c r="G20" s="104"/>
      <c r="H20" s="104"/>
    </row>
    <row r="21" spans="1:8" ht="25.5" customHeight="1">
      <c r="A21" s="110"/>
      <c r="B21" s="106" t="s">
        <v>540</v>
      </c>
      <c r="C21" s="104"/>
      <c r="D21" s="104"/>
      <c r="E21" s="104"/>
      <c r="F21" s="104"/>
      <c r="G21" s="104"/>
      <c r="H21" s="104"/>
    </row>
    <row r="22" spans="1:8" ht="15" customHeight="1">
      <c r="A22" s="110"/>
      <c r="B22" s="106" t="s">
        <v>361</v>
      </c>
      <c r="C22" s="104"/>
      <c r="D22" s="104"/>
      <c r="E22" s="104"/>
      <c r="F22" s="104"/>
      <c r="G22" s="104"/>
      <c r="H22" s="104"/>
    </row>
    <row r="23" spans="1:8" ht="30" customHeight="1">
      <c r="A23" s="110"/>
      <c r="B23" s="106" t="s">
        <v>539</v>
      </c>
      <c r="C23" s="104"/>
      <c r="D23" s="104"/>
      <c r="E23" s="104"/>
      <c r="F23" s="104"/>
      <c r="G23" s="104"/>
      <c r="H23" s="104"/>
    </row>
    <row r="24" spans="1:8" ht="30" customHeight="1">
      <c r="A24" s="110"/>
      <c r="B24" s="106" t="s">
        <v>545</v>
      </c>
    </row>
    <row r="25" spans="1:8" s="105" customFormat="1" ht="57" customHeight="1">
      <c r="A25" s="112"/>
      <c r="B25" s="107" t="s">
        <v>362</v>
      </c>
    </row>
    <row r="26" spans="1:8" s="105" customFormat="1" ht="41.25" customHeight="1">
      <c r="A26" s="112"/>
      <c r="B26" s="107" t="s">
        <v>363</v>
      </c>
    </row>
    <row r="27" spans="1:8" ht="30" customHeight="1">
      <c r="A27" s="110"/>
      <c r="B27" s="113" t="s">
        <v>412</v>
      </c>
    </row>
    <row r="28" spans="1:8" ht="18" customHeight="1">
      <c r="A28" s="110"/>
      <c r="B28" s="114" t="s">
        <v>413</v>
      </c>
    </row>
    <row r="29" spans="1:8" ht="30" customHeight="1">
      <c r="A29" s="110"/>
      <c r="B29" s="113" t="s">
        <v>414</v>
      </c>
    </row>
    <row r="30" spans="1:8" ht="18" customHeight="1">
      <c r="A30" s="110"/>
      <c r="B30" s="532" t="s">
        <v>551</v>
      </c>
    </row>
    <row r="31" spans="1:8" ht="16.5" customHeight="1">
      <c r="A31" s="110"/>
      <c r="B31" s="107" t="s">
        <v>552</v>
      </c>
    </row>
    <row r="32" spans="1:8" ht="25.5" customHeight="1">
      <c r="A32" s="110"/>
      <c r="B32" s="107" t="s">
        <v>558</v>
      </c>
    </row>
    <row r="33" spans="1:2" ht="25.5" customHeight="1">
      <c r="A33" s="110"/>
      <c r="B33" s="107" t="s">
        <v>560</v>
      </c>
    </row>
    <row r="34" spans="1:2" ht="30" customHeight="1">
      <c r="A34" s="110"/>
      <c r="B34" s="107" t="s">
        <v>559</v>
      </c>
    </row>
    <row r="35" spans="1:2" ht="18" customHeight="1">
      <c r="A35" s="110"/>
      <c r="B35" s="106" t="s">
        <v>364</v>
      </c>
    </row>
    <row r="36" spans="1:2" ht="54.75" customHeight="1">
      <c r="A36" s="110"/>
      <c r="B36" s="107" t="s">
        <v>431</v>
      </c>
    </row>
    <row r="37" spans="1:2" ht="15" customHeight="1">
      <c r="A37" s="71"/>
      <c r="B37" s="498" t="s">
        <v>453</v>
      </c>
    </row>
    <row r="38" spans="1:2" ht="15" customHeight="1">
      <c r="A38" s="71"/>
      <c r="B38" s="499" t="s">
        <v>454</v>
      </c>
    </row>
    <row r="39" spans="1:2" ht="25.5" customHeight="1">
      <c r="A39" s="71"/>
      <c r="B39" s="499" t="s">
        <v>456</v>
      </c>
    </row>
    <row r="40" spans="1:2" ht="25.5" customHeight="1">
      <c r="A40" s="71"/>
      <c r="B40" s="499" t="s">
        <v>442</v>
      </c>
    </row>
    <row r="41" spans="1:2" ht="18" customHeight="1">
      <c r="A41" s="71"/>
      <c r="B41" s="499" t="s">
        <v>455</v>
      </c>
    </row>
    <row r="42" spans="1:2" ht="33" customHeight="1">
      <c r="A42" s="71"/>
      <c r="B42" s="107" t="s">
        <v>449</v>
      </c>
    </row>
    <row r="43" spans="1:2" ht="30" customHeight="1">
      <c r="A43" s="115" t="s">
        <v>4</v>
      </c>
      <c r="B43" s="106" t="s">
        <v>420</v>
      </c>
    </row>
    <row r="44" spans="1:2" ht="18" customHeight="1">
      <c r="A44" s="80"/>
      <c r="B44" s="116" t="s">
        <v>434</v>
      </c>
    </row>
    <row r="45" spans="1:2" ht="18" customHeight="1">
      <c r="A45" s="71"/>
      <c r="B45" s="116" t="s">
        <v>432</v>
      </c>
    </row>
    <row r="46" spans="1:2" ht="18" customHeight="1">
      <c r="A46" s="71"/>
      <c r="B46" s="116" t="s">
        <v>324</v>
      </c>
    </row>
    <row r="47" spans="1:2" ht="18" customHeight="1">
      <c r="A47" s="71"/>
      <c r="B47" s="116" t="s">
        <v>325</v>
      </c>
    </row>
    <row r="48" spans="1:2" ht="18" customHeight="1">
      <c r="A48" s="71"/>
      <c r="B48" s="116" t="s">
        <v>326</v>
      </c>
    </row>
    <row r="49" spans="1:2" ht="18" customHeight="1">
      <c r="A49" s="71"/>
      <c r="B49" s="116" t="s">
        <v>327</v>
      </c>
    </row>
    <row r="50" spans="1:2" ht="18" customHeight="1">
      <c r="A50" s="71"/>
      <c r="B50" s="116" t="s">
        <v>328</v>
      </c>
    </row>
    <row r="51" spans="1:2" ht="18" customHeight="1">
      <c r="A51" s="71"/>
      <c r="B51" s="116" t="s">
        <v>329</v>
      </c>
    </row>
    <row r="52" spans="1:2" ht="18" customHeight="1">
      <c r="A52" s="71"/>
      <c r="B52" s="116" t="s">
        <v>422</v>
      </c>
    </row>
    <row r="53" spans="1:2" ht="18" customHeight="1">
      <c r="A53" s="71"/>
      <c r="B53" s="116" t="s">
        <v>330</v>
      </c>
    </row>
    <row r="54" spans="1:2" ht="18" customHeight="1">
      <c r="A54" s="71"/>
      <c r="B54" s="116" t="s">
        <v>331</v>
      </c>
    </row>
    <row r="55" spans="1:2" ht="18" customHeight="1">
      <c r="A55" s="71"/>
      <c r="B55" s="116" t="s">
        <v>332</v>
      </c>
    </row>
    <row r="56" spans="1:2" ht="18" customHeight="1">
      <c r="A56" s="71"/>
      <c r="B56" s="116" t="s">
        <v>335</v>
      </c>
    </row>
    <row r="57" spans="1:2" ht="21" customHeight="1">
      <c r="A57" s="71"/>
      <c r="B57" s="116" t="s">
        <v>421</v>
      </c>
    </row>
    <row r="58" spans="1:2" ht="30" customHeight="1">
      <c r="A58" s="108" t="s">
        <v>5</v>
      </c>
      <c r="B58" s="107" t="s">
        <v>423</v>
      </c>
    </row>
    <row r="59" spans="1:2" ht="51" customHeight="1">
      <c r="A59" s="71"/>
      <c r="B59" s="109" t="s">
        <v>424</v>
      </c>
    </row>
    <row r="60" spans="1:2" ht="39" customHeight="1">
      <c r="A60" s="71"/>
      <c r="B60" s="109" t="s">
        <v>415</v>
      </c>
    </row>
    <row r="61" spans="1:2" ht="84" customHeight="1">
      <c r="A61" s="71"/>
      <c r="B61" s="109" t="s">
        <v>365</v>
      </c>
    </row>
    <row r="62" spans="1:2" ht="30" customHeight="1">
      <c r="A62" s="71"/>
      <c r="B62" s="510" t="s">
        <v>418</v>
      </c>
    </row>
    <row r="63" spans="1:2" ht="35.25" customHeight="1">
      <c r="A63" s="71"/>
      <c r="B63" s="109" t="s">
        <v>435</v>
      </c>
    </row>
    <row r="64" spans="1:2" ht="30" customHeight="1">
      <c r="A64" s="108" t="s">
        <v>6</v>
      </c>
      <c r="B64" s="117" t="s">
        <v>425</v>
      </c>
    </row>
    <row r="65" spans="1:2" ht="75" customHeight="1">
      <c r="A65" s="71"/>
      <c r="B65" s="499" t="s">
        <v>493</v>
      </c>
    </row>
    <row r="66" spans="1:2" ht="43.5" customHeight="1">
      <c r="A66" s="71"/>
      <c r="B66" s="497" t="s">
        <v>528</v>
      </c>
    </row>
    <row r="67" spans="1:2" ht="52.5" customHeight="1">
      <c r="A67" s="71"/>
      <c r="B67" s="109" t="s">
        <v>426</v>
      </c>
    </row>
    <row r="68" spans="1:2" ht="18" customHeight="1">
      <c r="A68" s="71"/>
      <c r="B68" s="118" t="s">
        <v>333</v>
      </c>
    </row>
    <row r="69" spans="1:2" ht="19.5" customHeight="1">
      <c r="A69" s="71"/>
      <c r="B69" s="118" t="s">
        <v>660</v>
      </c>
    </row>
    <row r="70" spans="1:2" ht="19.5" customHeight="1">
      <c r="A70" s="71"/>
      <c r="B70" s="107" t="s">
        <v>661</v>
      </c>
    </row>
    <row r="71" spans="1:2" ht="30" customHeight="1">
      <c r="A71" s="71"/>
      <c r="B71" s="109" t="s">
        <v>334</v>
      </c>
    </row>
    <row r="72" spans="1:2" ht="16.5" customHeight="1">
      <c r="A72" s="71"/>
      <c r="B72" s="118" t="s">
        <v>366</v>
      </c>
    </row>
    <row r="73" spans="1:2" ht="61.5" customHeight="1">
      <c r="A73" s="80"/>
      <c r="B73" s="109" t="s">
        <v>416</v>
      </c>
    </row>
    <row r="74" spans="1:2" ht="28.5" customHeight="1">
      <c r="A74" s="80"/>
      <c r="B74" s="109" t="s">
        <v>417</v>
      </c>
    </row>
    <row r="75" spans="1:2" ht="52.5" customHeight="1">
      <c r="A75" s="80"/>
      <c r="B75" s="109" t="s">
        <v>529</v>
      </c>
    </row>
    <row r="76" spans="1:2" ht="36" customHeight="1">
      <c r="A76" s="80"/>
      <c r="B76" s="510" t="s">
        <v>367</v>
      </c>
    </row>
    <row r="77" spans="1:2" ht="35.25" customHeight="1">
      <c r="A77" s="80"/>
      <c r="B77" s="510" t="s">
        <v>368</v>
      </c>
    </row>
    <row r="78" spans="1:2" ht="47.25" customHeight="1">
      <c r="A78" s="80"/>
      <c r="B78" s="510" t="s">
        <v>369</v>
      </c>
    </row>
    <row r="79" spans="1:2" ht="15" customHeight="1">
      <c r="A79" s="80"/>
      <c r="B79" s="510" t="s">
        <v>370</v>
      </c>
    </row>
    <row r="80" spans="1:2" ht="16.5" customHeight="1">
      <c r="A80" s="80"/>
      <c r="B80" s="510" t="s">
        <v>371</v>
      </c>
    </row>
    <row r="81" spans="1:2" ht="51" customHeight="1">
      <c r="A81" s="80"/>
      <c r="B81" s="510" t="s">
        <v>10</v>
      </c>
    </row>
    <row r="82" spans="1:2" ht="46.5" customHeight="1">
      <c r="A82" s="80"/>
      <c r="B82" s="510" t="s">
        <v>531</v>
      </c>
    </row>
    <row r="83" spans="1:2" ht="24" customHeight="1">
      <c r="A83" s="80"/>
      <c r="B83" s="510" t="s">
        <v>372</v>
      </c>
    </row>
    <row r="84" spans="1:2" ht="29.25" customHeight="1">
      <c r="A84" s="80"/>
      <c r="B84" s="510" t="s">
        <v>373</v>
      </c>
    </row>
    <row r="85" spans="1:2" ht="53.25" customHeight="1">
      <c r="A85" s="80"/>
      <c r="B85" s="510" t="s">
        <v>530</v>
      </c>
    </row>
    <row r="86" spans="1:2" ht="53.25" customHeight="1">
      <c r="A86" s="80"/>
      <c r="B86" s="109" t="s">
        <v>11</v>
      </c>
    </row>
    <row r="87" spans="1:2" ht="15" customHeight="1">
      <c r="A87" s="80"/>
      <c r="B87" s="118" t="s">
        <v>374</v>
      </c>
    </row>
    <row r="88" spans="1:2" ht="36" customHeight="1">
      <c r="A88" s="80"/>
      <c r="B88" s="109" t="s">
        <v>375</v>
      </c>
    </row>
    <row r="89" spans="1:2" ht="39.75" customHeight="1">
      <c r="A89" s="80"/>
      <c r="B89" s="109" t="s">
        <v>376</v>
      </c>
    </row>
    <row r="90" spans="1:2" ht="13.5" customHeight="1">
      <c r="A90" s="80"/>
      <c r="B90" s="118" t="s">
        <v>377</v>
      </c>
    </row>
    <row r="91" spans="1:2" ht="34.5" customHeight="1">
      <c r="A91" s="80"/>
      <c r="B91" s="109" t="s">
        <v>378</v>
      </c>
    </row>
    <row r="92" spans="1:2" ht="29.25" customHeight="1">
      <c r="A92" s="80"/>
      <c r="B92" s="109" t="s">
        <v>379</v>
      </c>
    </row>
    <row r="93" spans="1:2" ht="63.75" customHeight="1">
      <c r="A93" s="80"/>
      <c r="B93" s="109" t="s">
        <v>427</v>
      </c>
    </row>
    <row r="94" spans="1:2" ht="15" customHeight="1">
      <c r="A94" s="80"/>
      <c r="B94" s="118" t="s">
        <v>380</v>
      </c>
    </row>
    <row r="95" spans="1:2" ht="35.25" customHeight="1">
      <c r="A95" s="80"/>
      <c r="B95" s="109" t="s">
        <v>383</v>
      </c>
    </row>
    <row r="96" spans="1:2" ht="16.5" customHeight="1">
      <c r="A96" s="80"/>
      <c r="B96" s="109" t="s">
        <v>381</v>
      </c>
    </row>
    <row r="97" spans="1:2" ht="44.25" customHeight="1">
      <c r="A97" s="80"/>
      <c r="B97" s="109" t="s">
        <v>428</v>
      </c>
    </row>
    <row r="98" spans="1:2" ht="40.5" customHeight="1">
      <c r="A98" s="80"/>
      <c r="B98" s="109" t="s">
        <v>429</v>
      </c>
    </row>
    <row r="99" spans="1:2" ht="33" customHeight="1">
      <c r="A99" s="80"/>
      <c r="B99" s="109" t="s">
        <v>382</v>
      </c>
    </row>
    <row r="100" spans="1:2" ht="57.75" customHeight="1">
      <c r="A100" s="80"/>
      <c r="B100" s="109" t="s">
        <v>384</v>
      </c>
    </row>
    <row r="101" spans="1:2" ht="25.5" customHeight="1">
      <c r="A101" s="80"/>
      <c r="B101" s="109" t="s">
        <v>385</v>
      </c>
    </row>
    <row r="102" spans="1:2" ht="15" customHeight="1">
      <c r="A102" s="80"/>
      <c r="B102" s="109" t="s">
        <v>386</v>
      </c>
    </row>
    <row r="103" spans="1:2" ht="24" customHeight="1">
      <c r="A103" s="80"/>
      <c r="B103" s="109" t="s">
        <v>387</v>
      </c>
    </row>
    <row r="104" spans="1:2" ht="18" customHeight="1">
      <c r="A104" s="80"/>
      <c r="B104" s="118" t="s">
        <v>388</v>
      </c>
    </row>
    <row r="105" spans="1:2" ht="18" customHeight="1">
      <c r="A105" s="80"/>
      <c r="B105" s="109" t="s">
        <v>389</v>
      </c>
    </row>
    <row r="106" spans="1:2" ht="27" customHeight="1">
      <c r="A106" s="80"/>
      <c r="B106" s="109" t="s">
        <v>390</v>
      </c>
    </row>
    <row r="107" spans="1:2" ht="40.5" customHeight="1">
      <c r="A107" s="80"/>
      <c r="B107" s="109" t="s">
        <v>391</v>
      </c>
    </row>
    <row r="108" spans="1:2" ht="21.75" customHeight="1">
      <c r="A108" s="80"/>
      <c r="B108" s="109" t="s">
        <v>392</v>
      </c>
    </row>
    <row r="109" spans="1:2" ht="25.5" customHeight="1">
      <c r="A109" s="80"/>
      <c r="B109" s="118" t="s">
        <v>12</v>
      </c>
    </row>
    <row r="110" spans="1:2" ht="42" customHeight="1">
      <c r="A110" s="115" t="s">
        <v>7</v>
      </c>
      <c r="B110" s="107" t="s">
        <v>436</v>
      </c>
    </row>
    <row r="111" spans="1:2" ht="15.75" customHeight="1">
      <c r="A111" s="115"/>
      <c r="B111" s="109" t="s">
        <v>393</v>
      </c>
    </row>
    <row r="112" spans="1:2" ht="24.75" customHeight="1">
      <c r="A112" s="115"/>
      <c r="B112" s="109" t="s">
        <v>437</v>
      </c>
    </row>
    <row r="113" spans="1:2" ht="15" customHeight="1">
      <c r="A113" s="115"/>
      <c r="B113" s="109" t="s">
        <v>394</v>
      </c>
    </row>
    <row r="114" spans="1:2" ht="24.75" customHeight="1">
      <c r="A114" s="115"/>
      <c r="B114" s="109" t="s">
        <v>395</v>
      </c>
    </row>
    <row r="115" spans="1:2" ht="29.25" customHeight="1">
      <c r="A115" s="115"/>
      <c r="B115" s="109" t="s">
        <v>532</v>
      </c>
    </row>
    <row r="116" spans="1:2" ht="85.5" customHeight="1">
      <c r="A116" s="115"/>
      <c r="B116" s="109" t="s">
        <v>396</v>
      </c>
    </row>
    <row r="117" spans="1:2" ht="26.25" customHeight="1">
      <c r="A117" s="110"/>
      <c r="B117" s="117" t="s">
        <v>397</v>
      </c>
    </row>
    <row r="118" spans="1:2" ht="27.75" customHeight="1">
      <c r="A118" s="110"/>
      <c r="B118" s="107" t="s">
        <v>398</v>
      </c>
    </row>
    <row r="119" spans="1:2" ht="28.5" customHeight="1">
      <c r="A119" s="110"/>
      <c r="B119" s="107" t="s">
        <v>399</v>
      </c>
    </row>
    <row r="120" spans="1:2" ht="27.75" customHeight="1">
      <c r="A120" s="110"/>
      <c r="B120" s="107" t="s">
        <v>400</v>
      </c>
    </row>
    <row r="121" spans="1:2" ht="28.5" customHeight="1">
      <c r="A121" s="110"/>
      <c r="B121" s="107" t="s">
        <v>401</v>
      </c>
    </row>
    <row r="122" spans="1:2" ht="36.75" customHeight="1">
      <c r="A122" s="110"/>
      <c r="B122" s="107" t="s">
        <v>402</v>
      </c>
    </row>
    <row r="123" spans="1:2" ht="30" customHeight="1">
      <c r="A123" s="110"/>
      <c r="B123" s="107" t="s">
        <v>403</v>
      </c>
    </row>
    <row r="124" spans="1:2" ht="31.5" customHeight="1">
      <c r="A124" s="110"/>
      <c r="B124" s="107" t="s">
        <v>404</v>
      </c>
    </row>
    <row r="125" spans="1:2" ht="18.75" customHeight="1">
      <c r="A125" s="110"/>
      <c r="B125" s="107" t="s">
        <v>405</v>
      </c>
    </row>
    <row r="126" spans="1:2" ht="39" customHeight="1">
      <c r="A126" s="110"/>
      <c r="B126" s="107" t="s">
        <v>406</v>
      </c>
    </row>
    <row r="127" spans="1:2" ht="39" customHeight="1">
      <c r="A127" s="110"/>
      <c r="B127" s="107" t="s">
        <v>407</v>
      </c>
    </row>
    <row r="128" spans="1:2" ht="51" customHeight="1">
      <c r="A128" s="110"/>
      <c r="B128" s="107" t="s">
        <v>409</v>
      </c>
    </row>
    <row r="129" spans="1:2" ht="51" customHeight="1">
      <c r="A129" s="110"/>
      <c r="B129" s="107" t="s">
        <v>533</v>
      </c>
    </row>
    <row r="130" spans="1:2" ht="33.75">
      <c r="A130" s="110"/>
      <c r="B130" s="107" t="s">
        <v>408</v>
      </c>
    </row>
  </sheetData>
  <mergeCells count="1">
    <mergeCell ref="A1:B1"/>
  </mergeCells>
  <hyperlinks>
    <hyperlink ref="C1" location="'Spis treści'!A1" display="Powrót do spisu" xr:uid="{C12AC52E-7329-4987-9E89-39CA58FF26FC}"/>
  </hyperlink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rowBreaks count="3" manualBreakCount="3">
    <brk id="25" max="1" man="1"/>
    <brk id="57" max="1" man="1"/>
    <brk id="75"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C26"/>
  <sheetViews>
    <sheetView view="pageBreakPreview" zoomScale="90" zoomScaleNormal="100" zoomScaleSheetLayoutView="90" workbookViewId="0">
      <selection activeCell="G15" sqref="G15"/>
    </sheetView>
  </sheetViews>
  <sheetFormatPr defaultRowHeight="15"/>
  <cols>
    <col min="1" max="1" width="17.75" customWidth="1"/>
    <col min="2" max="2" width="62.625" customWidth="1"/>
  </cols>
  <sheetData>
    <row r="1" spans="1:3" ht="30" customHeight="1">
      <c r="A1" s="620" t="s">
        <v>519</v>
      </c>
      <c r="B1" s="620"/>
      <c r="C1" s="602" t="s">
        <v>657</v>
      </c>
    </row>
    <row r="2" spans="1:3" ht="15.75">
      <c r="A2" s="83"/>
      <c r="B2" s="83"/>
    </row>
    <row r="3" spans="1:3" ht="25.5" customHeight="1">
      <c r="A3" s="123" t="s">
        <v>298</v>
      </c>
      <c r="B3" s="124" t="s">
        <v>299</v>
      </c>
    </row>
    <row r="4" spans="1:3" ht="21.75" customHeight="1">
      <c r="A4" s="125" t="s">
        <v>300</v>
      </c>
      <c r="B4" s="126" t="s">
        <v>561</v>
      </c>
    </row>
    <row r="5" spans="1:3" ht="21.75" customHeight="1">
      <c r="A5" s="125" t="s">
        <v>301</v>
      </c>
      <c r="B5" s="126" t="s">
        <v>562</v>
      </c>
    </row>
    <row r="6" spans="1:3" ht="21.75" customHeight="1">
      <c r="A6" s="125" t="s">
        <v>302</v>
      </c>
      <c r="B6" s="126" t="s">
        <v>563</v>
      </c>
    </row>
    <row r="7" spans="1:3" ht="21.75" customHeight="1">
      <c r="A7" s="125" t="s">
        <v>303</v>
      </c>
      <c r="B7" s="127" t="s">
        <v>564</v>
      </c>
    </row>
    <row r="8" spans="1:3" ht="21.75" customHeight="1">
      <c r="A8" s="125" t="s">
        <v>304</v>
      </c>
      <c r="B8" s="126" t="s">
        <v>565</v>
      </c>
    </row>
    <row r="9" spans="1:3" ht="21.75" customHeight="1">
      <c r="A9" s="125" t="s">
        <v>13</v>
      </c>
      <c r="B9" s="126" t="s">
        <v>566</v>
      </c>
    </row>
    <row r="10" spans="1:3" ht="21.75" customHeight="1">
      <c r="A10" s="128" t="s">
        <v>14</v>
      </c>
      <c r="B10" s="126" t="s">
        <v>567</v>
      </c>
    </row>
    <row r="12" spans="1:3" ht="30" customHeight="1">
      <c r="A12" s="621" t="s">
        <v>520</v>
      </c>
      <c r="B12" s="621"/>
    </row>
    <row r="14" spans="1:3" ht="25.5" customHeight="1">
      <c r="A14" s="123" t="s">
        <v>320</v>
      </c>
      <c r="B14" s="124" t="s">
        <v>305</v>
      </c>
    </row>
    <row r="15" spans="1:3" ht="21.75" customHeight="1">
      <c r="A15" s="125" t="s">
        <v>306</v>
      </c>
      <c r="B15" s="126" t="s">
        <v>307</v>
      </c>
    </row>
    <row r="16" spans="1:3" ht="21.75" customHeight="1">
      <c r="A16" s="125" t="s">
        <v>310</v>
      </c>
      <c r="B16" s="126" t="s">
        <v>311</v>
      </c>
    </row>
    <row r="17" spans="1:2" ht="21" customHeight="1">
      <c r="A17" s="125" t="s">
        <v>237</v>
      </c>
      <c r="B17" s="126" t="s">
        <v>318</v>
      </c>
    </row>
    <row r="18" spans="1:2" ht="21.75" customHeight="1">
      <c r="A18" s="125" t="s">
        <v>62</v>
      </c>
      <c r="B18" s="126" t="s">
        <v>308</v>
      </c>
    </row>
    <row r="19" spans="1:2" ht="21.75" customHeight="1">
      <c r="A19" s="125" t="s">
        <v>63</v>
      </c>
      <c r="B19" s="126" t="s">
        <v>319</v>
      </c>
    </row>
    <row r="20" spans="1:2" ht="21.75" customHeight="1">
      <c r="A20" s="125" t="s">
        <v>64</v>
      </c>
      <c r="B20" s="126" t="s">
        <v>309</v>
      </c>
    </row>
    <row r="21" spans="1:2" ht="21.75" customHeight="1">
      <c r="A21" s="125" t="s">
        <v>321</v>
      </c>
      <c r="B21" s="126" t="s">
        <v>322</v>
      </c>
    </row>
    <row r="22" spans="1:2" ht="21.75" customHeight="1">
      <c r="A22" s="125" t="s">
        <v>497</v>
      </c>
      <c r="B22" s="126" t="s">
        <v>238</v>
      </c>
    </row>
    <row r="23" spans="1:2" ht="21" customHeight="1">
      <c r="A23" s="125" t="s">
        <v>312</v>
      </c>
      <c r="B23" s="126" t="s">
        <v>313</v>
      </c>
    </row>
    <row r="24" spans="1:2" ht="21" customHeight="1">
      <c r="A24" s="125" t="s">
        <v>314</v>
      </c>
      <c r="B24" s="126" t="s">
        <v>315</v>
      </c>
    </row>
    <row r="25" spans="1:2" ht="21" customHeight="1">
      <c r="A25" s="125" t="s">
        <v>316</v>
      </c>
      <c r="B25" s="126" t="s">
        <v>317</v>
      </c>
    </row>
    <row r="26" spans="1:2" ht="21" customHeight="1">
      <c r="A26" s="86"/>
      <c r="B26" s="85"/>
    </row>
  </sheetData>
  <mergeCells count="2">
    <mergeCell ref="A1:B1"/>
    <mergeCell ref="A12:B12"/>
  </mergeCells>
  <hyperlinks>
    <hyperlink ref="C1" location="'Spis treści'!A1" display="Powrót do spisu" xr:uid="{05B01D5F-6454-4A0C-B6AC-2B56FA1282D6}"/>
  </hyperlink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8"/>
  <dimension ref="A1:I122"/>
  <sheetViews>
    <sheetView showGridLines="0" view="pageBreakPreview" zoomScale="90" zoomScaleNormal="100" zoomScaleSheetLayoutView="90" workbookViewId="0">
      <selection activeCell="G15" sqref="G15"/>
    </sheetView>
  </sheetViews>
  <sheetFormatPr defaultColWidth="8" defaultRowHeight="15" zeroHeight="1"/>
  <cols>
    <col min="1" max="1" width="23.75" style="50" customWidth="1"/>
    <col min="2" max="2" width="12.75" style="50" customWidth="1"/>
    <col min="3" max="3" width="13.125" style="50" customWidth="1"/>
    <col min="4" max="4" width="12.375" style="50" customWidth="1"/>
    <col min="5" max="6" width="9.75" style="50" customWidth="1"/>
    <col min="7" max="7" width="9" style="50" bestFit="1" customWidth="1"/>
    <col min="8" max="16380" width="8" style="50"/>
    <col min="16381" max="16384" width="3.625" style="50" customWidth="1"/>
  </cols>
  <sheetData>
    <row r="1" spans="1:9" ht="30" customHeight="1">
      <c r="A1" s="626" t="s">
        <v>490</v>
      </c>
      <c r="B1" s="626"/>
      <c r="C1" s="626"/>
      <c r="D1" s="626"/>
      <c r="E1" s="626"/>
      <c r="F1" s="626"/>
      <c r="G1" s="602" t="s">
        <v>657</v>
      </c>
    </row>
    <row r="2" spans="1:9" ht="38.25" customHeight="1">
      <c r="A2" s="627" t="s">
        <v>348</v>
      </c>
      <c r="B2" s="627"/>
      <c r="C2" s="627"/>
      <c r="D2" s="627"/>
      <c r="E2" s="627"/>
      <c r="F2" s="627"/>
    </row>
    <row r="3" spans="1:9" ht="21" customHeight="1">
      <c r="A3" s="628" t="s">
        <v>15</v>
      </c>
      <c r="B3" s="629" t="s">
        <v>438</v>
      </c>
      <c r="C3" s="630"/>
      <c r="D3" s="631" t="s">
        <v>579</v>
      </c>
      <c r="E3" s="631"/>
      <c r="F3" s="630"/>
    </row>
    <row r="4" spans="1:9" ht="20.25" customHeight="1">
      <c r="A4" s="628"/>
      <c r="B4" s="632" t="s">
        <v>580</v>
      </c>
      <c r="C4" s="632" t="s">
        <v>572</v>
      </c>
      <c r="D4" s="632" t="s">
        <v>580</v>
      </c>
      <c r="E4" s="633" t="s">
        <v>16</v>
      </c>
      <c r="F4" s="634"/>
    </row>
    <row r="5" spans="1:9" ht="73.5" customHeight="1">
      <c r="A5" s="628"/>
      <c r="B5" s="632"/>
      <c r="C5" s="632"/>
      <c r="D5" s="632"/>
      <c r="E5" s="165" t="s">
        <v>581</v>
      </c>
      <c r="F5" s="548" t="s">
        <v>582</v>
      </c>
    </row>
    <row r="6" spans="1:9" ht="21" customHeight="1">
      <c r="A6" s="635" t="s">
        <v>72</v>
      </c>
      <c r="B6" s="636"/>
      <c r="C6" s="636"/>
      <c r="D6" s="636"/>
      <c r="E6" s="637"/>
      <c r="F6" s="638"/>
    </row>
    <row r="7" spans="1:9" ht="27" customHeight="1">
      <c r="A7" s="129" t="s">
        <v>439</v>
      </c>
      <c r="B7" s="557">
        <v>1054012</v>
      </c>
      <c r="C7" s="557">
        <v>1020809</v>
      </c>
      <c r="D7" s="557">
        <v>1005612</v>
      </c>
      <c r="E7" s="131">
        <f>D7/B7-1</f>
        <v>-4.5919780799459575E-2</v>
      </c>
      <c r="F7" s="131">
        <f>D7/C7-1</f>
        <v>-1.4887212005380013E-2</v>
      </c>
    </row>
    <row r="8" spans="1:9" ht="27" customHeight="1">
      <c r="A8" s="132" t="s">
        <v>257</v>
      </c>
      <c r="B8" s="163">
        <v>49210</v>
      </c>
      <c r="C8" s="163">
        <v>43260</v>
      </c>
      <c r="D8" s="163">
        <v>40762</v>
      </c>
      <c r="E8" s="134">
        <f t="shared" ref="E8:E11" si="0">D8/B8-1</f>
        <v>-0.1716724243040032</v>
      </c>
      <c r="F8" s="134">
        <f t="shared" ref="F8:F11" si="1">D8/C8-1</f>
        <v>-5.7743874248728622E-2</v>
      </c>
    </row>
    <row r="9" spans="1:9" ht="21" customHeight="1">
      <c r="A9" s="135" t="s">
        <v>81</v>
      </c>
      <c r="B9" s="558">
        <v>4437020464.3500004</v>
      </c>
      <c r="C9" s="558">
        <v>4399271031.9700012</v>
      </c>
      <c r="D9" s="558">
        <v>4396371173.039999</v>
      </c>
      <c r="E9" s="134">
        <f t="shared" si="0"/>
        <v>-9.1613936957480879E-3</v>
      </c>
      <c r="F9" s="134">
        <f t="shared" si="1"/>
        <v>-6.5916805510013443E-4</v>
      </c>
      <c r="H9" s="56"/>
      <c r="I9" s="56"/>
    </row>
    <row r="10" spans="1:9" ht="27" customHeight="1">
      <c r="A10" s="132" t="s">
        <v>257</v>
      </c>
      <c r="B10" s="558">
        <v>227006700.67000005</v>
      </c>
      <c r="C10" s="558">
        <v>205802524.00999996</v>
      </c>
      <c r="D10" s="558">
        <v>198132186.45000002</v>
      </c>
      <c r="E10" s="134">
        <f t="shared" si="0"/>
        <v>-0.12719674853111473</v>
      </c>
      <c r="F10" s="134">
        <f t="shared" si="1"/>
        <v>-3.7270376526709836E-2</v>
      </c>
    </row>
    <row r="11" spans="1:9" ht="21" customHeight="1">
      <c r="A11" s="518" t="s">
        <v>440</v>
      </c>
      <c r="B11" s="559">
        <v>1403.22</v>
      </c>
      <c r="C11" s="560">
        <v>1436.53</v>
      </c>
      <c r="D11" s="560">
        <v>1457.28</v>
      </c>
      <c r="E11" s="140">
        <f t="shared" si="0"/>
        <v>3.8525676657972241E-2</v>
      </c>
      <c r="F11" s="140">
        <f t="shared" si="1"/>
        <v>1.4444529526010497E-2</v>
      </c>
      <c r="G11" s="77"/>
    </row>
    <row r="12" spans="1:9" ht="21" customHeight="1">
      <c r="A12" s="639" t="s">
        <v>112</v>
      </c>
      <c r="B12" s="640"/>
      <c r="C12" s="640"/>
      <c r="D12" s="640"/>
      <c r="E12" s="640"/>
      <c r="F12" s="641"/>
      <c r="G12" s="57"/>
    </row>
    <row r="13" spans="1:9" ht="27" customHeight="1">
      <c r="A13" s="520" t="s">
        <v>439</v>
      </c>
      <c r="B13" s="521">
        <v>826255</v>
      </c>
      <c r="C13" s="522">
        <v>797948</v>
      </c>
      <c r="D13" s="523">
        <v>784324</v>
      </c>
      <c r="E13" s="554">
        <f t="shared" ref="E13:E15" si="2">D13/B13-1</f>
        <v>-5.0748255683778054E-2</v>
      </c>
      <c r="F13" s="554">
        <f t="shared" ref="F13:F15" si="3">D13/C13-1</f>
        <v>-1.7073794282334243E-2</v>
      </c>
      <c r="G13" s="57"/>
    </row>
    <row r="14" spans="1:9" ht="21" customHeight="1">
      <c r="A14" s="137" t="s">
        <v>108</v>
      </c>
      <c r="B14" s="142">
        <v>3497017330.6800003</v>
      </c>
      <c r="C14" s="138">
        <v>3454299431.27</v>
      </c>
      <c r="D14" s="143">
        <v>3439392815.9199991</v>
      </c>
      <c r="E14" s="555">
        <f t="shared" si="2"/>
        <v>-1.6478189643056806E-2</v>
      </c>
      <c r="F14" s="555">
        <f t="shared" si="3"/>
        <v>-4.3153801940442049E-3</v>
      </c>
      <c r="G14" s="57"/>
    </row>
    <row r="15" spans="1:9" ht="21" customHeight="1">
      <c r="A15" s="518" t="s">
        <v>109</v>
      </c>
      <c r="B15" s="524">
        <v>1410.79</v>
      </c>
      <c r="C15" s="519">
        <v>1442.99</v>
      </c>
      <c r="D15" s="525">
        <v>1461.72</v>
      </c>
      <c r="E15" s="556">
        <f t="shared" si="2"/>
        <v>3.6100340943726605E-2</v>
      </c>
      <c r="F15" s="556">
        <f t="shared" si="3"/>
        <v>1.2979992931343887E-2</v>
      </c>
      <c r="G15" s="57"/>
    </row>
    <row r="16" spans="1:9" ht="21" customHeight="1">
      <c r="A16" s="639" t="s">
        <v>110</v>
      </c>
      <c r="B16" s="640"/>
      <c r="C16" s="640"/>
      <c r="D16" s="640"/>
      <c r="E16" s="640"/>
      <c r="F16" s="641"/>
      <c r="G16" s="57"/>
    </row>
    <row r="17" spans="1:7" ht="24.75" customHeight="1">
      <c r="A17" s="520" t="s">
        <v>439</v>
      </c>
      <c r="B17" s="521">
        <v>185914</v>
      </c>
      <c r="C17" s="521">
        <v>181836</v>
      </c>
      <c r="D17" s="521">
        <v>179636</v>
      </c>
      <c r="E17" s="554">
        <f t="shared" ref="E17:E21" si="4">D17/B17-1</f>
        <v>-3.3768301472723916E-2</v>
      </c>
      <c r="F17" s="554">
        <f t="shared" ref="F17:F21" si="5">D17/C17-1</f>
        <v>-1.2098814316196971E-2</v>
      </c>
      <c r="G17" s="57"/>
    </row>
    <row r="18" spans="1:7" ht="27" customHeight="1">
      <c r="A18" s="137" t="s">
        <v>258</v>
      </c>
      <c r="B18" s="141">
        <v>12355</v>
      </c>
      <c r="C18" s="141">
        <v>12142</v>
      </c>
      <c r="D18" s="141">
        <v>12042</v>
      </c>
      <c r="E18" s="555">
        <f t="shared" si="4"/>
        <v>-2.5333872925940915E-2</v>
      </c>
      <c r="F18" s="555">
        <f t="shared" si="5"/>
        <v>-8.2358754735628592E-3</v>
      </c>
      <c r="G18" s="57"/>
    </row>
    <row r="19" spans="1:7" ht="21" customHeight="1">
      <c r="A19" s="137" t="s">
        <v>81</v>
      </c>
      <c r="B19" s="142">
        <v>711946961.66999996</v>
      </c>
      <c r="C19" s="139">
        <v>711817549.08000028</v>
      </c>
      <c r="D19" s="527">
        <v>718768374.86999977</v>
      </c>
      <c r="E19" s="555">
        <f t="shared" si="4"/>
        <v>9.58135025114637E-3</v>
      </c>
      <c r="F19" s="555">
        <f t="shared" si="5"/>
        <v>9.7648980402116337E-3</v>
      </c>
      <c r="G19" s="57"/>
    </row>
    <row r="20" spans="1:7" ht="30.75" customHeight="1">
      <c r="A20" s="137" t="s">
        <v>258</v>
      </c>
      <c r="B20" s="142">
        <v>51555382.059999995</v>
      </c>
      <c r="C20" s="143">
        <v>52385627.019999988</v>
      </c>
      <c r="D20" s="142">
        <v>52666970.600000009</v>
      </c>
      <c r="E20" s="555">
        <f t="shared" si="4"/>
        <v>2.1561057169673381E-2</v>
      </c>
      <c r="F20" s="555">
        <f t="shared" si="5"/>
        <v>5.3706254177812163E-3</v>
      </c>
      <c r="G20" s="57"/>
    </row>
    <row r="21" spans="1:7" ht="21" customHeight="1">
      <c r="A21" s="147" t="s">
        <v>111</v>
      </c>
      <c r="B21" s="148">
        <v>1276.48</v>
      </c>
      <c r="C21" s="150">
        <v>1304.8699999999999</v>
      </c>
      <c r="D21" s="150">
        <v>1333.75</v>
      </c>
      <c r="E21" s="556">
        <f t="shared" si="4"/>
        <v>4.4865567811481544E-2</v>
      </c>
      <c r="F21" s="556">
        <f t="shared" si="5"/>
        <v>2.2132472966655659E-2</v>
      </c>
      <c r="G21" s="57"/>
    </row>
    <row r="22" spans="1:7" ht="21" customHeight="1">
      <c r="A22" s="642" t="s">
        <v>445</v>
      </c>
      <c r="B22" s="624"/>
      <c r="C22" s="624"/>
      <c r="D22" s="624"/>
      <c r="E22" s="624"/>
      <c r="F22" s="625"/>
      <c r="G22" s="57"/>
    </row>
    <row r="23" spans="1:7" ht="27" customHeight="1">
      <c r="A23" s="129" t="s">
        <v>439</v>
      </c>
      <c r="B23" s="526">
        <v>41842</v>
      </c>
      <c r="C23" s="130">
        <v>41026</v>
      </c>
      <c r="D23" s="526">
        <v>41652</v>
      </c>
      <c r="E23" s="131">
        <f t="shared" ref="E23:E25" si="6">D23/B23-1</f>
        <v>-4.5408919267720949E-3</v>
      </c>
      <c r="F23" s="131">
        <f t="shared" ref="F23:F25" si="7">D23/C23-1</f>
        <v>1.5258616487105803E-2</v>
      </c>
      <c r="G23" s="57"/>
    </row>
    <row r="24" spans="1:7" ht="21" customHeight="1">
      <c r="A24" s="135" t="s">
        <v>81</v>
      </c>
      <c r="B24" s="144">
        <v>228031349.19999999</v>
      </c>
      <c r="C24" s="146">
        <v>233131491.77000004</v>
      </c>
      <c r="D24" s="145">
        <v>238186895.96999997</v>
      </c>
      <c r="E24" s="134">
        <f t="shared" si="6"/>
        <v>4.4535748289121546E-2</v>
      </c>
      <c r="F24" s="134">
        <f t="shared" si="7"/>
        <v>2.1684776096175806E-2</v>
      </c>
      <c r="G24" s="57"/>
    </row>
    <row r="25" spans="1:7" ht="21" customHeight="1">
      <c r="A25" s="147" t="s">
        <v>109</v>
      </c>
      <c r="B25" s="148">
        <v>1816.59</v>
      </c>
      <c r="C25" s="149">
        <v>1894.19</v>
      </c>
      <c r="D25" s="150">
        <v>1906.18</v>
      </c>
      <c r="E25" s="140">
        <f t="shared" si="6"/>
        <v>4.9317677626762313E-2</v>
      </c>
      <c r="F25" s="140">
        <f t="shared" si="7"/>
        <v>6.3298824299569123E-3</v>
      </c>
      <c r="G25" s="57"/>
    </row>
    <row r="26" spans="1:7" ht="21" customHeight="1">
      <c r="A26" s="622" t="s">
        <v>102</v>
      </c>
      <c r="B26" s="623"/>
      <c r="C26" s="623"/>
      <c r="D26" s="623"/>
      <c r="E26" s="624"/>
      <c r="F26" s="625"/>
      <c r="G26" s="57"/>
    </row>
    <row r="27" spans="1:7" ht="27.75" customHeight="1">
      <c r="A27" s="151" t="s">
        <v>81</v>
      </c>
      <c r="B27" s="152">
        <v>24822.800000000003</v>
      </c>
      <c r="C27" s="153">
        <v>22559.85</v>
      </c>
      <c r="D27" s="154">
        <v>23086.28</v>
      </c>
      <c r="E27" s="155">
        <f>D27/B27-1</f>
        <v>-6.9956652754725623E-2</v>
      </c>
      <c r="F27" s="155">
        <f>D27/C27-1</f>
        <v>2.3334818272284563E-2</v>
      </c>
      <c r="G27" s="57"/>
    </row>
    <row r="28" spans="1:7">
      <c r="G28" s="57"/>
    </row>
    <row r="29" spans="1:7">
      <c r="G29" s="57"/>
    </row>
    <row r="30" spans="1:7" ht="12.75" customHeight="1">
      <c r="G30" s="57"/>
    </row>
    <row r="31" spans="1:7">
      <c r="G31" s="57"/>
    </row>
    <row r="32" spans="1:7">
      <c r="G32" s="57"/>
    </row>
    <row r="33" spans="5:7">
      <c r="G33" s="57"/>
    </row>
    <row r="34" spans="5:7">
      <c r="G34" s="57"/>
    </row>
    <row r="35" spans="5:7">
      <c r="G35" s="57"/>
    </row>
    <row r="36" spans="5:7">
      <c r="G36" s="57"/>
    </row>
    <row r="37" spans="5:7">
      <c r="G37" s="57"/>
    </row>
    <row r="38" spans="5:7">
      <c r="G38" s="57"/>
    </row>
    <row r="39" spans="5:7">
      <c r="G39" s="57"/>
    </row>
    <row r="40" spans="5:7" ht="12.75" customHeight="1">
      <c r="E40" s="537"/>
      <c r="G40" s="57"/>
    </row>
    <row r="41" spans="5:7">
      <c r="G41" s="57"/>
    </row>
    <row r="42" spans="5:7">
      <c r="G42" s="57"/>
    </row>
    <row r="43" spans="5:7">
      <c r="G43" s="57"/>
    </row>
    <row r="44" spans="5:7"/>
    <row r="45" spans="5:7"/>
    <row r="46" spans="5:7"/>
    <row r="47" spans="5:7"/>
    <row r="48" spans="5:7" ht="12.75" customHeight="1"/>
    <row r="49"/>
    <row r="50" ht="12.75" customHeight="1"/>
    <row r="51"/>
    <row r="52"/>
    <row r="53"/>
    <row r="54"/>
    <row r="55"/>
    <row r="56"/>
    <row r="57" ht="12.75" customHeight="1"/>
    <row r="58"/>
    <row r="59"/>
    <row r="60"/>
    <row r="61"/>
    <row r="62"/>
    <row r="63"/>
    <row r="64"/>
    <row r="65"/>
    <row r="66"/>
    <row r="67" ht="12.75" customHeight="1"/>
    <row r="68"/>
    <row r="69"/>
    <row r="70"/>
    <row r="71"/>
    <row r="72"/>
    <row r="73"/>
    <row r="74"/>
    <row r="75" ht="12.75" customHeight="1"/>
    <row r="76"/>
    <row r="77"/>
    <row r="78"/>
    <row r="79"/>
    <row r="80"/>
    <row r="81"/>
    <row r="82"/>
    <row r="83" ht="12.75" customHeight="1"/>
    <row r="84"/>
    <row r="85"/>
    <row r="86"/>
    <row r="87"/>
    <row r="88"/>
    <row r="89"/>
    <row r="90"/>
    <row r="91" ht="12.75" customHeight="1"/>
    <row r="92"/>
    <row r="93"/>
    <row r="94"/>
    <row r="95"/>
    <row r="96"/>
    <row r="97"/>
    <row r="98"/>
    <row r="99" ht="12.75" customHeight="1"/>
    <row r="100"/>
    <row r="101"/>
    <row r="102"/>
    <row r="103"/>
    <row r="104"/>
    <row r="105" ht="12.75" customHeight="1"/>
    <row r="106" ht="12.75" customHeight="1"/>
    <row r="107"/>
    <row r="108"/>
    <row r="109"/>
    <row r="110"/>
    <row r="111"/>
    <row r="112"/>
    <row r="113"/>
    <row r="114" ht="12.75" customHeight="1"/>
    <row r="115"/>
    <row r="116"/>
    <row r="117"/>
    <row r="118"/>
    <row r="119"/>
    <row r="120"/>
    <row r="121"/>
    <row r="122"/>
  </sheetData>
  <mergeCells count="14">
    <mergeCell ref="A26:F26"/>
    <mergeCell ref="A1:F1"/>
    <mergeCell ref="A2:F2"/>
    <mergeCell ref="A3:A5"/>
    <mergeCell ref="B3:C3"/>
    <mergeCell ref="D3:F3"/>
    <mergeCell ref="B4:B5"/>
    <mergeCell ref="C4:C5"/>
    <mergeCell ref="D4:D5"/>
    <mergeCell ref="E4:F4"/>
    <mergeCell ref="A6:F6"/>
    <mergeCell ref="A12:F12"/>
    <mergeCell ref="A16:F16"/>
    <mergeCell ref="A22:F22"/>
  </mergeCells>
  <hyperlinks>
    <hyperlink ref="G1" location="'Spis treści'!A1" display="Powrót do spisu" xr:uid="{D35704BE-E097-428B-B0BD-F20DFF6548DE}"/>
  </hyperlinks>
  <printOptions horizontalCentered="1"/>
  <pageMargins left="0.51181102362204722" right="0.51181102362204722" top="0.6692913385826772" bottom="0.55118110236220474" header="0.31496062992125984" footer="0.31496062992125984"/>
  <pageSetup paperSize="9" fitToHeight="0" orientation="portrait" r:id="rId1"/>
  <headerFooter differentFirst="1" alignWithMargins="0">
    <oddFooter>&amp;C&amp;"Arial,Normalny"&amp;9&amp;P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19"/>
  <dimension ref="A1:G34"/>
  <sheetViews>
    <sheetView showGridLines="0" view="pageBreakPreview" topLeftCell="A10" zoomScale="90" zoomScaleNormal="100" zoomScaleSheetLayoutView="90" workbookViewId="0">
      <selection activeCell="G15" sqref="G15"/>
    </sheetView>
  </sheetViews>
  <sheetFormatPr defaultColWidth="8" defaultRowHeight="15"/>
  <cols>
    <col min="1" max="1" width="30.125" style="50" customWidth="1"/>
    <col min="2" max="6" width="11.125" style="50" customWidth="1"/>
    <col min="7" max="7" width="9.75" style="50" customWidth="1"/>
    <col min="8" max="16377" width="8" style="50"/>
    <col min="16378" max="16378" width="0.5" style="50" customWidth="1"/>
    <col min="16379" max="16380" width="0.875" style="50" customWidth="1"/>
    <col min="16381" max="16384" width="0.625" style="50" customWidth="1"/>
  </cols>
  <sheetData>
    <row r="1" spans="1:7" ht="30" customHeight="1">
      <c r="A1" s="626" t="str">
        <f>'Tab 1'!A1:F1</f>
        <v xml:space="preserve"> I. EMERYTURY I RENTY REALIZOWANE PRZEZ KRUS</v>
      </c>
      <c r="B1" s="626"/>
      <c r="C1" s="626"/>
      <c r="D1" s="626"/>
      <c r="E1" s="626"/>
      <c r="F1" s="626"/>
      <c r="G1" s="602" t="s">
        <v>657</v>
      </c>
    </row>
    <row r="2" spans="1:7" s="52" customFormat="1" ht="12.75">
      <c r="A2" s="51"/>
      <c r="B2" s="51"/>
      <c r="C2" s="51"/>
      <c r="D2" s="51"/>
      <c r="E2" s="51"/>
      <c r="F2" s="51"/>
    </row>
    <row r="3" spans="1:7" ht="30" customHeight="1">
      <c r="A3" s="643" t="s">
        <v>585</v>
      </c>
      <c r="B3" s="643"/>
      <c r="C3" s="643"/>
      <c r="D3" s="643"/>
      <c r="E3" s="643"/>
      <c r="F3" s="643"/>
    </row>
    <row r="4" spans="1:7" ht="21" customHeight="1">
      <c r="A4" s="632" t="s">
        <v>15</v>
      </c>
      <c r="B4" s="629" t="s">
        <v>438</v>
      </c>
      <c r="C4" s="630"/>
      <c r="D4" s="629" t="s">
        <v>579</v>
      </c>
      <c r="E4" s="631"/>
      <c r="F4" s="630"/>
    </row>
    <row r="5" spans="1:7" ht="18" customHeight="1">
      <c r="A5" s="632"/>
      <c r="B5" s="632" t="s">
        <v>580</v>
      </c>
      <c r="C5" s="632" t="s">
        <v>572</v>
      </c>
      <c r="D5" s="632" t="s">
        <v>580</v>
      </c>
      <c r="E5" s="644" t="s">
        <v>16</v>
      </c>
      <c r="F5" s="634"/>
    </row>
    <row r="6" spans="1:7" ht="75" customHeight="1">
      <c r="A6" s="632"/>
      <c r="B6" s="632"/>
      <c r="C6" s="632"/>
      <c r="D6" s="632"/>
      <c r="E6" s="550" t="s">
        <v>583</v>
      </c>
      <c r="F6" s="549" t="s">
        <v>584</v>
      </c>
    </row>
    <row r="7" spans="1:7" ht="21" customHeight="1">
      <c r="A7" s="635" t="s">
        <v>72</v>
      </c>
      <c r="B7" s="636"/>
      <c r="C7" s="636"/>
      <c r="D7" s="636"/>
      <c r="E7" s="636"/>
      <c r="F7" s="655"/>
    </row>
    <row r="8" spans="1:7" ht="21" customHeight="1">
      <c r="A8" s="135" t="s">
        <v>446</v>
      </c>
      <c r="B8" s="133">
        <v>638004</v>
      </c>
      <c r="C8" s="133">
        <v>634045</v>
      </c>
      <c r="D8" s="133">
        <v>629189</v>
      </c>
      <c r="E8" s="131">
        <f>D8/B8-1</f>
        <v>-1.3816527796064015E-2</v>
      </c>
      <c r="F8" s="131">
        <f>D8/C8-1</f>
        <v>-7.6587623906820834E-3</v>
      </c>
      <c r="G8" s="58"/>
    </row>
    <row r="9" spans="1:7" ht="21" customHeight="1">
      <c r="A9" s="135" t="s">
        <v>81</v>
      </c>
      <c r="B9" s="136">
        <v>181819022.80000001</v>
      </c>
      <c r="C9" s="136">
        <v>189386942.59</v>
      </c>
      <c r="D9" s="136">
        <v>191448905.04000002</v>
      </c>
      <c r="E9" s="140">
        <f>D9/B9-1</f>
        <v>5.2964107339817934E-2</v>
      </c>
      <c r="F9" s="140">
        <f>D9/C9-1</f>
        <v>1.088756395663415E-2</v>
      </c>
      <c r="G9" s="59"/>
    </row>
    <row r="10" spans="1:7" ht="21" customHeight="1">
      <c r="A10" s="656" t="s">
        <v>112</v>
      </c>
      <c r="B10" s="657"/>
      <c r="C10" s="657"/>
      <c r="D10" s="657"/>
      <c r="E10" s="657"/>
      <c r="F10" s="658"/>
    </row>
    <row r="11" spans="1:7" ht="21" customHeight="1">
      <c r="A11" s="135" t="s">
        <v>92</v>
      </c>
      <c r="B11" s="133">
        <v>513474</v>
      </c>
      <c r="C11" s="133">
        <v>511062</v>
      </c>
      <c r="D11" s="133">
        <v>507693</v>
      </c>
      <c r="E11" s="131">
        <f t="shared" ref="E11:E12" si="0">D11/B11-1</f>
        <v>-1.1258603161990677E-2</v>
      </c>
      <c r="F11" s="131">
        <f t="shared" ref="F11:F12" si="1">D11/C11-1</f>
        <v>-6.5921551592565963E-3</v>
      </c>
    </row>
    <row r="12" spans="1:7" ht="21" customHeight="1">
      <c r="A12" s="135" t="s">
        <v>81</v>
      </c>
      <c r="B12" s="136">
        <v>161295569.40000001</v>
      </c>
      <c r="C12" s="158">
        <v>168133229.03</v>
      </c>
      <c r="D12" s="158">
        <v>170157838.80000001</v>
      </c>
      <c r="E12" s="140">
        <f t="shared" si="0"/>
        <v>5.4944282927092081E-2</v>
      </c>
      <c r="F12" s="140">
        <f t="shared" si="1"/>
        <v>1.2041699202950396E-2</v>
      </c>
    </row>
    <row r="13" spans="1:7" ht="21" customHeight="1">
      <c r="A13" s="656" t="s">
        <v>110</v>
      </c>
      <c r="B13" s="657"/>
      <c r="C13" s="657"/>
      <c r="D13" s="657"/>
      <c r="E13" s="657"/>
      <c r="F13" s="658"/>
    </row>
    <row r="14" spans="1:7" ht="21" customHeight="1">
      <c r="A14" s="135" t="s">
        <v>92</v>
      </c>
      <c r="B14" s="133">
        <v>10950</v>
      </c>
      <c r="C14" s="133">
        <v>10448</v>
      </c>
      <c r="D14" s="133">
        <v>10182</v>
      </c>
      <c r="E14" s="131">
        <f t="shared" ref="E14:E15" si="2">D14/B14-1</f>
        <v>-7.0136986301369886E-2</v>
      </c>
      <c r="F14" s="131">
        <f t="shared" ref="F14:F15" si="3">D14/C14-1</f>
        <v>-2.5459418070444051E-2</v>
      </c>
    </row>
    <row r="15" spans="1:7" ht="21" customHeight="1">
      <c r="A15" s="135" t="s">
        <v>81</v>
      </c>
      <c r="B15" s="136">
        <v>3087521.33</v>
      </c>
      <c r="C15" s="136">
        <v>3064605.54</v>
      </c>
      <c r="D15" s="136">
        <v>3037260.18</v>
      </c>
      <c r="E15" s="140">
        <f t="shared" si="2"/>
        <v>-1.627880251761693E-2</v>
      </c>
      <c r="F15" s="140">
        <f t="shared" si="3"/>
        <v>-8.9229623986125661E-3</v>
      </c>
    </row>
    <row r="16" spans="1:7" ht="21" customHeight="1">
      <c r="A16" s="656" t="s">
        <v>113</v>
      </c>
      <c r="B16" s="657"/>
      <c r="C16" s="657"/>
      <c r="D16" s="657"/>
      <c r="E16" s="657"/>
      <c r="F16" s="658"/>
    </row>
    <row r="17" spans="1:6" ht="21" customHeight="1">
      <c r="A17" s="135" t="s">
        <v>92</v>
      </c>
      <c r="B17" s="133">
        <v>113580</v>
      </c>
      <c r="C17" s="133">
        <v>112534</v>
      </c>
      <c r="D17" s="133">
        <v>111314</v>
      </c>
      <c r="E17" s="131">
        <f t="shared" ref="E17:E18" si="4">D17/B17-1</f>
        <v>-1.9950695544990293E-2</v>
      </c>
      <c r="F17" s="131">
        <f t="shared" ref="F17:F18" si="5">D17/C17-1</f>
        <v>-1.0841168002559187E-2</v>
      </c>
    </row>
    <row r="18" spans="1:6" ht="21" customHeight="1">
      <c r="A18" s="147" t="s">
        <v>81</v>
      </c>
      <c r="B18" s="159">
        <v>17435932.07</v>
      </c>
      <c r="C18" s="149">
        <v>18189108.02</v>
      </c>
      <c r="D18" s="149">
        <v>18253806.059999999</v>
      </c>
      <c r="E18" s="140">
        <f t="shared" si="4"/>
        <v>4.6907385662921852E-2</v>
      </c>
      <c r="F18" s="140">
        <f t="shared" si="5"/>
        <v>3.5569660661127767E-3</v>
      </c>
    </row>
    <row r="19" spans="1:6" s="61" customFormat="1" ht="47.25" customHeight="1">
      <c r="A19" s="51"/>
      <c r="B19" s="60"/>
      <c r="C19" s="60"/>
      <c r="D19" s="60"/>
      <c r="E19" s="60"/>
      <c r="F19" s="60"/>
    </row>
    <row r="20" spans="1:6" ht="22.5" customHeight="1">
      <c r="A20" s="659" t="s">
        <v>447</v>
      </c>
      <c r="B20" s="659"/>
      <c r="C20" s="659"/>
      <c r="D20" s="659"/>
      <c r="E20" s="659"/>
      <c r="F20" s="659"/>
    </row>
    <row r="21" spans="1:6" ht="22.5" customHeight="1">
      <c r="A21" s="646" t="s">
        <v>15</v>
      </c>
      <c r="B21" s="645" t="s">
        <v>114</v>
      </c>
      <c r="C21" s="645" t="s">
        <v>115</v>
      </c>
      <c r="D21" s="628" t="s">
        <v>116</v>
      </c>
      <c r="E21" s="651"/>
      <c r="F21" s="649" t="s">
        <v>541</v>
      </c>
    </row>
    <row r="22" spans="1:6" ht="48" customHeight="1">
      <c r="A22" s="647"/>
      <c r="B22" s="645"/>
      <c r="C22" s="645"/>
      <c r="D22" s="503" t="s">
        <v>117</v>
      </c>
      <c r="E22" s="166" t="s">
        <v>118</v>
      </c>
      <c r="F22" s="650"/>
    </row>
    <row r="23" spans="1:6" ht="15" customHeight="1">
      <c r="A23" s="648"/>
      <c r="B23" s="652" t="s">
        <v>578</v>
      </c>
      <c r="C23" s="653"/>
      <c r="D23" s="653"/>
      <c r="E23" s="653"/>
      <c r="F23" s="654"/>
    </row>
    <row r="24" spans="1:6" ht="21" customHeight="1">
      <c r="A24" s="160" t="s">
        <v>72</v>
      </c>
      <c r="B24" s="553">
        <f>B25+B27+B31</f>
        <v>18303</v>
      </c>
      <c r="C24" s="553">
        <f>C25+C27+C31</f>
        <v>19882</v>
      </c>
      <c r="D24" s="553">
        <f>D25+D27+D31</f>
        <v>19949</v>
      </c>
      <c r="E24" s="553">
        <f t="shared" ref="E24:F24" si="6">E25+E27+E31</f>
        <v>1</v>
      </c>
      <c r="F24" s="553">
        <f t="shared" si="6"/>
        <v>18236</v>
      </c>
    </row>
    <row r="25" spans="1:6" ht="21" customHeight="1">
      <c r="A25" s="161" t="s">
        <v>119</v>
      </c>
      <c r="B25" s="163">
        <v>1275</v>
      </c>
      <c r="C25" s="163">
        <v>5167</v>
      </c>
      <c r="D25" s="163">
        <v>4833</v>
      </c>
      <c r="E25" s="607">
        <v>0</v>
      </c>
      <c r="F25" s="163">
        <v>1609</v>
      </c>
    </row>
    <row r="26" spans="1:6" ht="21" customHeight="1">
      <c r="A26" s="161" t="s">
        <v>120</v>
      </c>
      <c r="B26" s="163">
        <v>2</v>
      </c>
      <c r="C26" s="163">
        <v>7</v>
      </c>
      <c r="D26" s="163">
        <v>7</v>
      </c>
      <c r="E26" s="607">
        <v>0</v>
      </c>
      <c r="F26" s="163">
        <v>2</v>
      </c>
    </row>
    <row r="27" spans="1:6" ht="21" customHeight="1">
      <c r="A27" s="161" t="s">
        <v>121</v>
      </c>
      <c r="B27" s="133">
        <f>B28+B30</f>
        <v>17028</v>
      </c>
      <c r="C27" s="133">
        <f t="shared" ref="C27:F27" si="7">C28+C30</f>
        <v>14715</v>
      </c>
      <c r="D27" s="133">
        <f t="shared" si="7"/>
        <v>15116</v>
      </c>
      <c r="E27" s="133">
        <f t="shared" si="7"/>
        <v>1</v>
      </c>
      <c r="F27" s="133">
        <f t="shared" si="7"/>
        <v>16627</v>
      </c>
    </row>
    <row r="28" spans="1:6" ht="21" customHeight="1">
      <c r="A28" s="161" t="s">
        <v>534</v>
      </c>
      <c r="B28" s="133">
        <v>16671</v>
      </c>
      <c r="C28" s="133">
        <v>13422</v>
      </c>
      <c r="D28" s="133">
        <v>13815</v>
      </c>
      <c r="E28" s="162">
        <v>1</v>
      </c>
      <c r="F28" s="133">
        <v>16278</v>
      </c>
    </row>
    <row r="29" spans="1:6" ht="22.5" customHeight="1">
      <c r="A29" s="161" t="s">
        <v>568</v>
      </c>
      <c r="B29" s="163">
        <v>795</v>
      </c>
      <c r="C29" s="163">
        <v>626</v>
      </c>
      <c r="D29" s="163">
        <v>655</v>
      </c>
      <c r="E29" s="608">
        <v>0</v>
      </c>
      <c r="F29" s="163">
        <v>766</v>
      </c>
    </row>
    <row r="30" spans="1:6" ht="21" customHeight="1">
      <c r="A30" s="161" t="s">
        <v>124</v>
      </c>
      <c r="B30" s="133">
        <v>357</v>
      </c>
      <c r="C30" s="133">
        <v>1293</v>
      </c>
      <c r="D30" s="133">
        <v>1301</v>
      </c>
      <c r="E30" s="608">
        <v>0</v>
      </c>
      <c r="F30" s="133">
        <v>349</v>
      </c>
    </row>
    <row r="31" spans="1:6" ht="22.5">
      <c r="A31" s="164" t="s">
        <v>125</v>
      </c>
      <c r="B31" s="609">
        <v>0</v>
      </c>
      <c r="C31" s="609">
        <v>0</v>
      </c>
      <c r="D31" s="609">
        <v>0</v>
      </c>
      <c r="E31" s="609">
        <v>0</v>
      </c>
      <c r="F31" s="609">
        <v>0</v>
      </c>
    </row>
    <row r="34" spans="2:2">
      <c r="B34" s="528"/>
    </row>
  </sheetData>
  <mergeCells count="20">
    <mergeCell ref="A7:F7"/>
    <mergeCell ref="A10:F10"/>
    <mergeCell ref="A13:F13"/>
    <mergeCell ref="A16:F16"/>
    <mergeCell ref="A20:F20"/>
    <mergeCell ref="B21:B22"/>
    <mergeCell ref="C21:C22"/>
    <mergeCell ref="A21:A23"/>
    <mergeCell ref="F21:F22"/>
    <mergeCell ref="D21:E21"/>
    <mergeCell ref="B23:F23"/>
    <mergeCell ref="A1:F1"/>
    <mergeCell ref="A3:F3"/>
    <mergeCell ref="A4:A6"/>
    <mergeCell ref="B4:C4"/>
    <mergeCell ref="B5:B6"/>
    <mergeCell ref="C5:C6"/>
    <mergeCell ref="D5:D6"/>
    <mergeCell ref="E5:F5"/>
    <mergeCell ref="D4:F4"/>
  </mergeCells>
  <hyperlinks>
    <hyperlink ref="G1" location="'Spis treści'!A1" display="Powrót do spisu" xr:uid="{FB1F7109-A1D3-4C98-AA2B-DD6716BA4880}"/>
  </hyperlinks>
  <printOptions horizontalCentered="1"/>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ignoredErrors>
    <ignoredError sqref="B24:F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20"/>
  <dimension ref="A1:K40"/>
  <sheetViews>
    <sheetView showGridLines="0" view="pageBreakPreview" zoomScale="90" zoomScaleNormal="100" zoomScaleSheetLayoutView="90" workbookViewId="0">
      <selection activeCell="G15" sqref="G15"/>
    </sheetView>
  </sheetViews>
  <sheetFormatPr defaultColWidth="8" defaultRowHeight="12.75"/>
  <cols>
    <col min="1" max="1" width="31.875" style="1" customWidth="1"/>
    <col min="2" max="2" width="10.125" style="1" customWidth="1"/>
    <col min="3" max="3" width="9.875" style="1" customWidth="1"/>
    <col min="4" max="4" width="10.25" style="1" customWidth="1"/>
    <col min="5" max="5" width="9.375" style="1" customWidth="1"/>
    <col min="6" max="6" width="10.875" style="69" customWidth="1"/>
    <col min="7" max="7" width="10.875" style="1" customWidth="1"/>
    <col min="8" max="8" width="10" style="1" customWidth="1"/>
    <col min="9" max="16383" width="8" style="1"/>
    <col min="16384" max="16384" width="2.5" style="1" customWidth="1"/>
  </cols>
  <sheetData>
    <row r="1" spans="1:11" ht="30" customHeight="1">
      <c r="A1" s="660" t="str">
        <f>'Tab 2 i 3'!A1:F1</f>
        <v xml:space="preserve"> I. EMERYTURY I RENTY REALIZOWANE PRZEZ KRUS</v>
      </c>
      <c r="B1" s="660"/>
      <c r="C1" s="660"/>
      <c r="D1" s="660"/>
      <c r="E1" s="660"/>
      <c r="F1" s="660"/>
      <c r="G1" s="660"/>
      <c r="H1" s="602" t="s">
        <v>657</v>
      </c>
    </row>
    <row r="2" spans="1:11" ht="42.75" customHeight="1">
      <c r="A2" s="661" t="s">
        <v>571</v>
      </c>
      <c r="B2" s="661"/>
      <c r="C2" s="661"/>
      <c r="D2" s="661"/>
      <c r="E2" s="661"/>
      <c r="F2" s="661"/>
      <c r="G2" s="661"/>
      <c r="H2" s="8"/>
    </row>
    <row r="3" spans="1:11" ht="21" customHeight="1">
      <c r="A3" s="667" t="s">
        <v>15</v>
      </c>
      <c r="B3" s="662" t="s">
        <v>126</v>
      </c>
      <c r="C3" s="663" t="s">
        <v>127</v>
      </c>
      <c r="D3" s="664"/>
      <c r="E3" s="664"/>
      <c r="F3" s="664"/>
      <c r="G3" s="665" t="s">
        <v>128</v>
      </c>
      <c r="H3" s="28"/>
    </row>
    <row r="4" spans="1:11" ht="73.5" customHeight="1">
      <c r="A4" s="668"/>
      <c r="B4" s="662"/>
      <c r="C4" s="504" t="s">
        <v>129</v>
      </c>
      <c r="D4" s="504" t="s">
        <v>130</v>
      </c>
      <c r="E4" s="184" t="s">
        <v>131</v>
      </c>
      <c r="F4" s="505" t="s">
        <v>132</v>
      </c>
      <c r="G4" s="666"/>
      <c r="H4" s="28"/>
    </row>
    <row r="5" spans="1:11" ht="21" customHeight="1">
      <c r="A5" s="669"/>
      <c r="B5" s="629" t="s">
        <v>578</v>
      </c>
      <c r="C5" s="631"/>
      <c r="D5" s="631"/>
      <c r="E5" s="631"/>
      <c r="F5" s="631"/>
      <c r="G5" s="630"/>
      <c r="H5" s="28"/>
    </row>
    <row r="6" spans="1:11" ht="21" customHeight="1">
      <c r="A6" s="160" t="s">
        <v>72</v>
      </c>
      <c r="B6" s="168">
        <f>C6+G6</f>
        <v>19949</v>
      </c>
      <c r="C6" s="168">
        <f>D6+E6</f>
        <v>19673</v>
      </c>
      <c r="D6" s="168">
        <f>D7+D9+D13</f>
        <v>18018</v>
      </c>
      <c r="E6" s="169">
        <f>E7+E9</f>
        <v>1655</v>
      </c>
      <c r="F6" s="512">
        <f>E6/C6</f>
        <v>8.4125451125908607E-2</v>
      </c>
      <c r="G6" s="170">
        <f>G7+G9</f>
        <v>276</v>
      </c>
      <c r="H6" s="62"/>
    </row>
    <row r="7" spans="1:11" ht="21" customHeight="1">
      <c r="A7" s="161" t="s">
        <v>119</v>
      </c>
      <c r="B7" s="171">
        <v>4833</v>
      </c>
      <c r="C7" s="171">
        <v>4769</v>
      </c>
      <c r="D7" s="171">
        <v>4350</v>
      </c>
      <c r="E7" s="171">
        <v>419</v>
      </c>
      <c r="F7" s="513">
        <f t="shared" ref="F7:F12" si="0">E7/C7</f>
        <v>8.7859089955965614E-2</v>
      </c>
      <c r="G7" s="171">
        <v>64</v>
      </c>
      <c r="H7" s="28"/>
      <c r="K7" s="63"/>
    </row>
    <row r="8" spans="1:11" ht="21" customHeight="1">
      <c r="A8" s="161" t="s">
        <v>120</v>
      </c>
      <c r="B8" s="171">
        <v>7</v>
      </c>
      <c r="C8" s="171">
        <v>7</v>
      </c>
      <c r="D8" s="171">
        <v>6</v>
      </c>
      <c r="E8" s="172">
        <v>1</v>
      </c>
      <c r="F8" s="513">
        <f t="shared" si="0"/>
        <v>0.14285714285714285</v>
      </c>
      <c r="G8" s="613">
        <v>0</v>
      </c>
      <c r="H8" s="28"/>
      <c r="K8" s="63"/>
    </row>
    <row r="9" spans="1:11" ht="21" customHeight="1">
      <c r="A9" s="161" t="s">
        <v>121</v>
      </c>
      <c r="B9" s="171">
        <f t="shared" ref="B9" si="1">C9+G9</f>
        <v>15116</v>
      </c>
      <c r="C9" s="171">
        <f t="shared" ref="C9" si="2">D9+E9</f>
        <v>14904</v>
      </c>
      <c r="D9" s="171">
        <f>D10+D12</f>
        <v>13668</v>
      </c>
      <c r="E9" s="171">
        <f>E10+E12</f>
        <v>1236</v>
      </c>
      <c r="F9" s="513">
        <f t="shared" si="0"/>
        <v>8.2930756843800316E-2</v>
      </c>
      <c r="G9" s="173">
        <v>212</v>
      </c>
      <c r="H9" s="28"/>
      <c r="K9" s="63"/>
    </row>
    <row r="10" spans="1:11" ht="21" customHeight="1">
      <c r="A10" s="161" t="s">
        <v>122</v>
      </c>
      <c r="B10" s="171">
        <v>13815</v>
      </c>
      <c r="C10" s="171">
        <v>13630</v>
      </c>
      <c r="D10" s="174">
        <v>12451</v>
      </c>
      <c r="E10" s="175">
        <v>1179</v>
      </c>
      <c r="F10" s="513">
        <f t="shared" si="0"/>
        <v>8.6500366837857667E-2</v>
      </c>
      <c r="G10" s="176">
        <v>185</v>
      </c>
      <c r="H10" s="28"/>
      <c r="K10" s="63"/>
    </row>
    <row r="11" spans="1:11" ht="24" customHeight="1">
      <c r="A11" s="161" t="s">
        <v>123</v>
      </c>
      <c r="B11" s="171">
        <v>655</v>
      </c>
      <c r="C11" s="171">
        <v>644</v>
      </c>
      <c r="D11" s="174">
        <v>538</v>
      </c>
      <c r="E11" s="174">
        <v>106</v>
      </c>
      <c r="F11" s="513">
        <f t="shared" si="0"/>
        <v>0.16459627329192547</v>
      </c>
      <c r="G11" s="173">
        <v>11</v>
      </c>
      <c r="H11" s="28"/>
      <c r="K11" s="63"/>
    </row>
    <row r="12" spans="1:11" ht="21" customHeight="1">
      <c r="A12" s="161" t="s">
        <v>124</v>
      </c>
      <c r="B12" s="171">
        <v>1301</v>
      </c>
      <c r="C12" s="171">
        <v>1274</v>
      </c>
      <c r="D12" s="171">
        <v>1217</v>
      </c>
      <c r="E12" s="172">
        <v>57</v>
      </c>
      <c r="F12" s="513">
        <f t="shared" si="0"/>
        <v>4.4740973312401885E-2</v>
      </c>
      <c r="G12" s="173">
        <v>27</v>
      </c>
      <c r="H12" s="28"/>
      <c r="K12" s="63"/>
    </row>
    <row r="13" spans="1:11" ht="22.5" customHeight="1">
      <c r="A13" s="164" t="s">
        <v>125</v>
      </c>
      <c r="B13" s="177">
        <v>0</v>
      </c>
      <c r="C13" s="177">
        <v>0</v>
      </c>
      <c r="D13" s="177">
        <v>0</v>
      </c>
      <c r="E13" s="177">
        <v>0</v>
      </c>
      <c r="F13" s="529" t="s">
        <v>524</v>
      </c>
      <c r="G13" s="177">
        <v>0</v>
      </c>
      <c r="H13" s="28"/>
      <c r="K13" s="63"/>
    </row>
    <row r="14" spans="1:11" ht="27.75" customHeight="1">
      <c r="A14" s="191"/>
      <c r="B14" s="192"/>
      <c r="C14" s="192"/>
      <c r="D14" s="192"/>
      <c r="E14" s="193"/>
      <c r="F14" s="193"/>
      <c r="G14" s="193"/>
      <c r="H14" s="28"/>
      <c r="K14" s="63"/>
    </row>
    <row r="15" spans="1:11" ht="30" customHeight="1">
      <c r="A15" s="661" t="s">
        <v>500</v>
      </c>
      <c r="B15" s="661"/>
      <c r="C15" s="661"/>
      <c r="D15" s="661"/>
      <c r="E15" s="661"/>
      <c r="F15" s="661"/>
      <c r="G15" s="661"/>
      <c r="H15" s="8"/>
    </row>
    <row r="16" spans="1:11" s="64" customFormat="1" ht="18" customHeight="1">
      <c r="A16" s="667" t="s">
        <v>15</v>
      </c>
      <c r="B16" s="662" t="s">
        <v>126</v>
      </c>
      <c r="C16" s="663" t="s">
        <v>127</v>
      </c>
      <c r="D16" s="664"/>
      <c r="E16" s="664"/>
      <c r="F16" s="664"/>
      <c r="G16" s="667" t="s">
        <v>128</v>
      </c>
    </row>
    <row r="17" spans="1:8" ht="73.5" customHeight="1">
      <c r="A17" s="668"/>
      <c r="B17" s="662"/>
      <c r="C17" s="502" t="s">
        <v>129</v>
      </c>
      <c r="D17" s="502" t="s">
        <v>130</v>
      </c>
      <c r="E17" s="502" t="s">
        <v>131</v>
      </c>
      <c r="F17" s="505" t="s">
        <v>132</v>
      </c>
      <c r="G17" s="669"/>
    </row>
    <row r="18" spans="1:8" ht="20.25" customHeight="1">
      <c r="A18" s="669"/>
      <c r="B18" s="629" t="str">
        <f>B5</f>
        <v>I KWARTAŁ 2022 R.</v>
      </c>
      <c r="C18" s="631"/>
      <c r="D18" s="631"/>
      <c r="E18" s="631"/>
      <c r="F18" s="631"/>
      <c r="G18" s="630"/>
    </row>
    <row r="19" spans="1:8" ht="21" customHeight="1">
      <c r="A19" s="178" t="s">
        <v>72</v>
      </c>
      <c r="B19" s="170">
        <f>SUM(B20:B35)</f>
        <v>19949</v>
      </c>
      <c r="C19" s="170">
        <f>SUM(C20:C35)</f>
        <v>19673</v>
      </c>
      <c r="D19" s="170">
        <f>SUM(D20:D35)</f>
        <v>18018</v>
      </c>
      <c r="E19" s="170">
        <f>SUM(E20:E35)</f>
        <v>1655</v>
      </c>
      <c r="F19" s="514">
        <f>E19/C19</f>
        <v>8.4125451125908607E-2</v>
      </c>
      <c r="G19" s="170">
        <f>SUM(G20:G35)</f>
        <v>276</v>
      </c>
      <c r="H19" s="65"/>
    </row>
    <row r="20" spans="1:8" ht="21" customHeight="1">
      <c r="A20" s="179" t="s">
        <v>45</v>
      </c>
      <c r="B20" s="176">
        <f>C20+G20</f>
        <v>579</v>
      </c>
      <c r="C20" s="173">
        <f>SUM(D20:E20)</f>
        <v>577</v>
      </c>
      <c r="D20" s="176">
        <v>526</v>
      </c>
      <c r="E20" s="176">
        <v>51</v>
      </c>
      <c r="F20" s="515">
        <f t="shared" ref="F20:F35" si="3">E20/C20</f>
        <v>8.838821490467938E-2</v>
      </c>
      <c r="G20" s="176">
        <v>2</v>
      </c>
      <c r="H20" s="65"/>
    </row>
    <row r="21" spans="1:8" ht="21" customHeight="1">
      <c r="A21" s="179" t="s">
        <v>46</v>
      </c>
      <c r="B21" s="176">
        <f t="shared" ref="B21:B35" si="4">C21+G21</f>
        <v>1226</v>
      </c>
      <c r="C21" s="173">
        <f t="shared" ref="C21:C35" si="5">SUM(D21:E21)</f>
        <v>1216</v>
      </c>
      <c r="D21" s="176">
        <v>1125</v>
      </c>
      <c r="E21" s="176">
        <v>91</v>
      </c>
      <c r="F21" s="515">
        <f t="shared" si="3"/>
        <v>7.4835526315789477E-2</v>
      </c>
      <c r="G21" s="176">
        <v>10</v>
      </c>
      <c r="H21" s="65"/>
    </row>
    <row r="22" spans="1:8" ht="21" customHeight="1">
      <c r="A22" s="179" t="s">
        <v>47</v>
      </c>
      <c r="B22" s="176">
        <f t="shared" si="4"/>
        <v>2253</v>
      </c>
      <c r="C22" s="173">
        <f t="shared" si="5"/>
        <v>2216</v>
      </c>
      <c r="D22" s="176">
        <v>1971</v>
      </c>
      <c r="E22" s="176">
        <v>245</v>
      </c>
      <c r="F22" s="515">
        <f t="shared" si="3"/>
        <v>0.11055956678700361</v>
      </c>
      <c r="G22" s="176">
        <v>37</v>
      </c>
      <c r="H22" s="65"/>
    </row>
    <row r="23" spans="1:8" ht="21" customHeight="1">
      <c r="A23" s="179" t="s">
        <v>48</v>
      </c>
      <c r="B23" s="176">
        <f t="shared" si="4"/>
        <v>235</v>
      </c>
      <c r="C23" s="173">
        <f t="shared" si="5"/>
        <v>229</v>
      </c>
      <c r="D23" s="176">
        <v>223</v>
      </c>
      <c r="E23" s="176">
        <v>6</v>
      </c>
      <c r="F23" s="515">
        <f t="shared" si="3"/>
        <v>2.6200873362445413E-2</v>
      </c>
      <c r="G23" s="176">
        <v>6</v>
      </c>
      <c r="H23" s="66"/>
    </row>
    <row r="24" spans="1:8" ht="21" customHeight="1">
      <c r="A24" s="179" t="s">
        <v>49</v>
      </c>
      <c r="B24" s="176">
        <f t="shared" si="4"/>
        <v>1368</v>
      </c>
      <c r="C24" s="173">
        <f t="shared" si="5"/>
        <v>1362</v>
      </c>
      <c r="D24" s="176">
        <v>1219</v>
      </c>
      <c r="E24" s="176">
        <v>143</v>
      </c>
      <c r="F24" s="515">
        <f t="shared" si="3"/>
        <v>0.10499265785609398</v>
      </c>
      <c r="G24" s="176">
        <v>6</v>
      </c>
      <c r="H24" s="66"/>
    </row>
    <row r="25" spans="1:8" ht="21" customHeight="1">
      <c r="A25" s="179" t="s">
        <v>50</v>
      </c>
      <c r="B25" s="176">
        <f t="shared" si="4"/>
        <v>2599</v>
      </c>
      <c r="C25" s="173">
        <f t="shared" si="5"/>
        <v>2573</v>
      </c>
      <c r="D25" s="176">
        <v>2434</v>
      </c>
      <c r="E25" s="176">
        <v>139</v>
      </c>
      <c r="F25" s="515">
        <f t="shared" si="3"/>
        <v>5.4022541780023317E-2</v>
      </c>
      <c r="G25" s="176">
        <v>26</v>
      </c>
      <c r="H25" s="65"/>
    </row>
    <row r="26" spans="1:8" ht="21" customHeight="1">
      <c r="A26" s="179" t="s">
        <v>51</v>
      </c>
      <c r="B26" s="176">
        <f t="shared" si="4"/>
        <v>2843</v>
      </c>
      <c r="C26" s="173">
        <f t="shared" si="5"/>
        <v>2812</v>
      </c>
      <c r="D26" s="176">
        <v>2551</v>
      </c>
      <c r="E26" s="176">
        <v>261</v>
      </c>
      <c r="F26" s="515">
        <f t="shared" si="3"/>
        <v>9.2816500711237551E-2</v>
      </c>
      <c r="G26" s="176">
        <v>31</v>
      </c>
      <c r="H26" s="65"/>
    </row>
    <row r="27" spans="1:8" ht="21" customHeight="1">
      <c r="A27" s="179" t="s">
        <v>52</v>
      </c>
      <c r="B27" s="176">
        <f t="shared" si="4"/>
        <v>274</v>
      </c>
      <c r="C27" s="173">
        <f t="shared" si="5"/>
        <v>270</v>
      </c>
      <c r="D27" s="176">
        <v>225</v>
      </c>
      <c r="E27" s="176">
        <v>45</v>
      </c>
      <c r="F27" s="515">
        <f t="shared" si="3"/>
        <v>0.16666666666666666</v>
      </c>
      <c r="G27" s="176">
        <v>4</v>
      </c>
      <c r="H27" s="65"/>
    </row>
    <row r="28" spans="1:8" ht="21" customHeight="1">
      <c r="A28" s="179" t="s">
        <v>53</v>
      </c>
      <c r="B28" s="176">
        <f t="shared" si="4"/>
        <v>1394</v>
      </c>
      <c r="C28" s="173">
        <f t="shared" si="5"/>
        <v>1362</v>
      </c>
      <c r="D28" s="176">
        <v>1264</v>
      </c>
      <c r="E28" s="176">
        <v>98</v>
      </c>
      <c r="F28" s="515">
        <f t="shared" si="3"/>
        <v>7.1953010279001473E-2</v>
      </c>
      <c r="G28" s="176">
        <v>32</v>
      </c>
      <c r="H28" s="65"/>
    </row>
    <row r="29" spans="1:8" ht="21" customHeight="1">
      <c r="A29" s="179" t="s">
        <v>54</v>
      </c>
      <c r="B29" s="176">
        <f t="shared" si="4"/>
        <v>1275</v>
      </c>
      <c r="C29" s="173">
        <f t="shared" si="5"/>
        <v>1258</v>
      </c>
      <c r="D29" s="176">
        <v>1119</v>
      </c>
      <c r="E29" s="176">
        <v>139</v>
      </c>
      <c r="F29" s="515">
        <f t="shared" si="3"/>
        <v>0.11049284578696343</v>
      </c>
      <c r="G29" s="176">
        <v>17</v>
      </c>
      <c r="H29" s="65"/>
    </row>
    <row r="30" spans="1:8" ht="21" customHeight="1">
      <c r="A30" s="179" t="s">
        <v>55</v>
      </c>
      <c r="B30" s="176">
        <f t="shared" si="4"/>
        <v>779</v>
      </c>
      <c r="C30" s="173">
        <f t="shared" si="5"/>
        <v>767</v>
      </c>
      <c r="D30" s="176">
        <v>712</v>
      </c>
      <c r="E30" s="176">
        <v>55</v>
      </c>
      <c r="F30" s="515">
        <f t="shared" si="3"/>
        <v>7.1707953063885263E-2</v>
      </c>
      <c r="G30" s="176">
        <v>12</v>
      </c>
      <c r="H30" s="65"/>
    </row>
    <row r="31" spans="1:8" ht="21" customHeight="1">
      <c r="A31" s="179" t="s">
        <v>56</v>
      </c>
      <c r="B31" s="176">
        <f t="shared" si="4"/>
        <v>611</v>
      </c>
      <c r="C31" s="173">
        <f t="shared" si="5"/>
        <v>601</v>
      </c>
      <c r="D31" s="176">
        <v>558</v>
      </c>
      <c r="E31" s="176">
        <v>43</v>
      </c>
      <c r="F31" s="515">
        <f t="shared" si="3"/>
        <v>7.1547420965058242E-2</v>
      </c>
      <c r="G31" s="176">
        <v>10</v>
      </c>
      <c r="H31" s="65"/>
    </row>
    <row r="32" spans="1:8" ht="21" customHeight="1">
      <c r="A32" s="179" t="s">
        <v>57</v>
      </c>
      <c r="B32" s="176">
        <f t="shared" si="4"/>
        <v>980</v>
      </c>
      <c r="C32" s="173">
        <f t="shared" si="5"/>
        <v>947</v>
      </c>
      <c r="D32" s="176">
        <v>831</v>
      </c>
      <c r="E32" s="176">
        <v>116</v>
      </c>
      <c r="F32" s="515">
        <f t="shared" si="3"/>
        <v>0.12249208025343189</v>
      </c>
      <c r="G32" s="176">
        <v>33</v>
      </c>
      <c r="H32" s="65"/>
    </row>
    <row r="33" spans="1:8" ht="21" customHeight="1">
      <c r="A33" s="179" t="s">
        <v>58</v>
      </c>
      <c r="B33" s="176">
        <f t="shared" si="4"/>
        <v>684</v>
      </c>
      <c r="C33" s="173">
        <f t="shared" si="5"/>
        <v>667</v>
      </c>
      <c r="D33" s="176">
        <v>592</v>
      </c>
      <c r="E33" s="176">
        <v>75</v>
      </c>
      <c r="F33" s="515">
        <f t="shared" si="3"/>
        <v>0.11244377811094453</v>
      </c>
      <c r="G33" s="176">
        <v>17</v>
      </c>
      <c r="H33" s="65"/>
    </row>
    <row r="34" spans="1:8" ht="21" customHeight="1">
      <c r="A34" s="179" t="s">
        <v>59</v>
      </c>
      <c r="B34" s="176">
        <f t="shared" si="4"/>
        <v>2490</v>
      </c>
      <c r="C34" s="173">
        <f t="shared" si="5"/>
        <v>2467</v>
      </c>
      <c r="D34" s="176">
        <v>2346</v>
      </c>
      <c r="E34" s="176">
        <v>121</v>
      </c>
      <c r="F34" s="515">
        <f t="shared" si="3"/>
        <v>4.9047426023510338E-2</v>
      </c>
      <c r="G34" s="176">
        <v>23</v>
      </c>
      <c r="H34" s="65"/>
    </row>
    <row r="35" spans="1:8" ht="21" customHeight="1">
      <c r="A35" s="180" t="s">
        <v>60</v>
      </c>
      <c r="B35" s="181">
        <f t="shared" si="4"/>
        <v>359</v>
      </c>
      <c r="C35" s="182">
        <f t="shared" si="5"/>
        <v>349</v>
      </c>
      <c r="D35" s="181">
        <v>322</v>
      </c>
      <c r="E35" s="183">
        <v>27</v>
      </c>
      <c r="F35" s="516">
        <f t="shared" si="3"/>
        <v>7.7363896848137534E-2</v>
      </c>
      <c r="G35" s="181">
        <v>10</v>
      </c>
      <c r="H35" s="65"/>
    </row>
    <row r="36" spans="1:8" ht="15">
      <c r="A36" s="3"/>
      <c r="B36" s="67"/>
      <c r="C36" s="67"/>
      <c r="D36" s="67"/>
      <c r="E36" s="67"/>
      <c r="F36" s="68"/>
      <c r="G36" s="67"/>
      <c r="H36" s="65"/>
    </row>
    <row r="37" spans="1:8">
      <c r="B37" s="12"/>
      <c r="C37" s="12"/>
      <c r="D37" s="12"/>
      <c r="E37" s="12"/>
      <c r="G37" s="12"/>
    </row>
    <row r="38" spans="1:8">
      <c r="B38" s="12"/>
      <c r="C38" s="12"/>
      <c r="D38" s="12"/>
      <c r="E38" s="12"/>
      <c r="G38" s="12"/>
    </row>
    <row r="40" spans="1:8">
      <c r="G40" s="534"/>
    </row>
  </sheetData>
  <mergeCells count="13">
    <mergeCell ref="A15:G15"/>
    <mergeCell ref="B16:B17"/>
    <mergeCell ref="C16:F16"/>
    <mergeCell ref="G16:G17"/>
    <mergeCell ref="A16:A18"/>
    <mergeCell ref="B18:G18"/>
    <mergeCell ref="A1:G1"/>
    <mergeCell ref="A2:G2"/>
    <mergeCell ref="B3:B4"/>
    <mergeCell ref="C3:F3"/>
    <mergeCell ref="G3:G4"/>
    <mergeCell ref="A3:A5"/>
    <mergeCell ref="B5:G5"/>
  </mergeCells>
  <hyperlinks>
    <hyperlink ref="H1" location="'Spis treści'!A1" display="Powrót do spisu" xr:uid="{C836C0C0-25B7-4769-926C-4C54283914BE}"/>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E6 G6 B19:B35 C19:E19 G19" unlockedFormula="1"/>
    <ignoredError sqref="F6 F1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21"/>
  <dimension ref="A1:H40"/>
  <sheetViews>
    <sheetView showGridLines="0" view="pageBreakPreview" zoomScale="90" zoomScaleNormal="100" zoomScaleSheetLayoutView="90" workbookViewId="0">
      <selection activeCell="G15" sqref="G15"/>
    </sheetView>
  </sheetViews>
  <sheetFormatPr defaultRowHeight="15"/>
  <cols>
    <col min="1" max="1" width="31.5" customWidth="1"/>
    <col min="2" max="2" width="12.875" customWidth="1"/>
    <col min="3" max="3" width="12.125" customWidth="1"/>
    <col min="4" max="4" width="11.5" customWidth="1"/>
    <col min="5" max="5" width="10.75" customWidth="1"/>
    <col min="6" max="6" width="12.125" customWidth="1"/>
    <col min="7" max="7" width="9.875" customWidth="1"/>
  </cols>
  <sheetData>
    <row r="1" spans="1:8" ht="30" customHeight="1">
      <c r="A1" s="660" t="str">
        <f>'Tab 4 i 5'!A1:G1</f>
        <v xml:space="preserve"> I. EMERYTURY I RENTY REALIZOWANE PRZEZ KRUS</v>
      </c>
      <c r="B1" s="660"/>
      <c r="C1" s="660"/>
      <c r="D1" s="660"/>
      <c r="E1" s="660"/>
      <c r="F1" s="660"/>
      <c r="G1" s="660"/>
      <c r="H1" s="602" t="s">
        <v>657</v>
      </c>
    </row>
    <row r="2" spans="1:8" ht="33" customHeight="1"/>
    <row r="3" spans="1:8" ht="39" customHeight="1">
      <c r="A3" s="671" t="s">
        <v>586</v>
      </c>
      <c r="B3" s="671"/>
      <c r="C3" s="671"/>
      <c r="D3" s="671"/>
      <c r="E3" s="671"/>
      <c r="F3" s="671"/>
      <c r="G3" s="671"/>
    </row>
    <row r="4" spans="1:8" ht="75" customHeight="1">
      <c r="A4" s="676" t="s">
        <v>15</v>
      </c>
      <c r="B4" s="507" t="s">
        <v>133</v>
      </c>
      <c r="C4" s="507" t="s">
        <v>134</v>
      </c>
      <c r="D4" s="507" t="s">
        <v>135</v>
      </c>
      <c r="E4" s="507" t="s">
        <v>136</v>
      </c>
      <c r="F4" s="507" t="s">
        <v>137</v>
      </c>
    </row>
    <row r="5" spans="1:8" ht="15" customHeight="1">
      <c r="A5" s="677"/>
      <c r="B5" s="678" t="str">
        <f>'Tab 2 i 3'!B23:F23</f>
        <v>I KWARTAŁ 2022 R.</v>
      </c>
      <c r="C5" s="679"/>
      <c r="D5" s="679"/>
      <c r="E5" s="679"/>
      <c r="F5" s="680"/>
    </row>
    <row r="6" spans="1:8" ht="21" customHeight="1">
      <c r="A6" s="185" t="s">
        <v>72</v>
      </c>
      <c r="B6" s="185">
        <f>B7+B9</f>
        <v>896</v>
      </c>
      <c r="C6" s="185">
        <f t="shared" ref="C6:F6" si="0">C7+C9</f>
        <v>686</v>
      </c>
      <c r="D6" s="185">
        <f t="shared" si="0"/>
        <v>121</v>
      </c>
      <c r="E6" s="185">
        <f t="shared" si="0"/>
        <v>702</v>
      </c>
      <c r="F6" s="185">
        <f t="shared" si="0"/>
        <v>952</v>
      </c>
    </row>
    <row r="7" spans="1:8" ht="21" customHeight="1">
      <c r="A7" s="186" t="s">
        <v>119</v>
      </c>
      <c r="B7" s="566">
        <v>277</v>
      </c>
      <c r="C7" s="566">
        <v>250</v>
      </c>
      <c r="D7" s="566">
        <v>48</v>
      </c>
      <c r="E7" s="566">
        <v>256</v>
      </c>
      <c r="F7" s="566">
        <v>301</v>
      </c>
    </row>
    <row r="8" spans="1:8" ht="21" customHeight="1">
      <c r="A8" s="186" t="s">
        <v>120</v>
      </c>
      <c r="B8" s="566">
        <v>15</v>
      </c>
      <c r="C8" s="566">
        <v>12</v>
      </c>
      <c r="D8" s="566">
        <v>2</v>
      </c>
      <c r="E8" s="566">
        <v>14</v>
      </c>
      <c r="F8" s="566">
        <v>13</v>
      </c>
    </row>
    <row r="9" spans="1:8" ht="21" customHeight="1">
      <c r="A9" s="186" t="s">
        <v>121</v>
      </c>
      <c r="B9" s="186">
        <f>B10+B12</f>
        <v>619</v>
      </c>
      <c r="C9" s="186">
        <f t="shared" ref="C9:F9" si="1">C10+C12</f>
        <v>436</v>
      </c>
      <c r="D9" s="186">
        <f t="shared" si="1"/>
        <v>73</v>
      </c>
      <c r="E9" s="186">
        <f t="shared" si="1"/>
        <v>446</v>
      </c>
      <c r="F9" s="186">
        <f t="shared" si="1"/>
        <v>651</v>
      </c>
    </row>
    <row r="10" spans="1:8" ht="21" customHeight="1">
      <c r="A10" s="186" t="s">
        <v>122</v>
      </c>
      <c r="B10" s="566">
        <v>532</v>
      </c>
      <c r="C10" s="566">
        <v>353</v>
      </c>
      <c r="D10" s="566">
        <v>56</v>
      </c>
      <c r="E10" s="566">
        <v>354</v>
      </c>
      <c r="F10" s="566">
        <v>562</v>
      </c>
    </row>
    <row r="11" spans="1:8" ht="27.75" customHeight="1">
      <c r="A11" s="188" t="s">
        <v>123</v>
      </c>
      <c r="B11" s="566">
        <v>9</v>
      </c>
      <c r="C11" s="566">
        <v>12</v>
      </c>
      <c r="D11" s="566">
        <v>1</v>
      </c>
      <c r="E11" s="566">
        <v>6</v>
      </c>
      <c r="F11" s="566">
        <v>15</v>
      </c>
    </row>
    <row r="12" spans="1:8" ht="21" customHeight="1">
      <c r="A12" s="189" t="s">
        <v>124</v>
      </c>
      <c r="B12" s="567">
        <v>87</v>
      </c>
      <c r="C12" s="567">
        <v>83</v>
      </c>
      <c r="D12" s="567">
        <v>17</v>
      </c>
      <c r="E12" s="567">
        <v>92</v>
      </c>
      <c r="F12" s="567">
        <v>89</v>
      </c>
    </row>
    <row r="13" spans="1:8" ht="39.75" customHeight="1"/>
    <row r="14" spans="1:8" ht="36" customHeight="1">
      <c r="A14" s="675" t="s">
        <v>587</v>
      </c>
      <c r="B14" s="675"/>
      <c r="C14" s="675"/>
      <c r="D14" s="675"/>
      <c r="E14" s="675"/>
      <c r="F14" s="675"/>
      <c r="G14" s="675"/>
    </row>
    <row r="15" spans="1:8" ht="21" customHeight="1">
      <c r="A15" s="676" t="s">
        <v>15</v>
      </c>
      <c r="B15" s="672" t="s">
        <v>127</v>
      </c>
      <c r="C15" s="672"/>
      <c r="D15" s="672"/>
      <c r="E15" s="672"/>
      <c r="F15" s="672"/>
      <c r="G15" s="672"/>
    </row>
    <row r="16" spans="1:8" ht="21" customHeight="1">
      <c r="A16" s="681"/>
      <c r="B16" s="672" t="s">
        <v>129</v>
      </c>
      <c r="C16" s="673" t="s">
        <v>75</v>
      </c>
      <c r="D16" s="673"/>
      <c r="E16" s="673"/>
      <c r="F16" s="673"/>
      <c r="G16" s="674" t="s">
        <v>138</v>
      </c>
    </row>
    <row r="17" spans="1:7" ht="21" customHeight="1">
      <c r="A17" s="681"/>
      <c r="B17" s="672"/>
      <c r="C17" s="674" t="s">
        <v>139</v>
      </c>
      <c r="D17" s="674"/>
      <c r="E17" s="674"/>
      <c r="F17" s="674" t="s">
        <v>140</v>
      </c>
      <c r="G17" s="674"/>
    </row>
    <row r="18" spans="1:7" ht="56.25">
      <c r="A18" s="681"/>
      <c r="B18" s="672"/>
      <c r="C18" s="507" t="s">
        <v>117</v>
      </c>
      <c r="D18" s="507" t="s">
        <v>448</v>
      </c>
      <c r="E18" s="507" t="s">
        <v>141</v>
      </c>
      <c r="F18" s="674"/>
      <c r="G18" s="674"/>
    </row>
    <row r="19" spans="1:7" ht="15" customHeight="1">
      <c r="A19" s="677"/>
      <c r="B19" s="682" t="str">
        <f>B5</f>
        <v>I KWARTAŁ 2022 R.</v>
      </c>
      <c r="C19" s="683"/>
      <c r="D19" s="683"/>
      <c r="E19" s="683"/>
      <c r="F19" s="683"/>
      <c r="G19" s="684"/>
    </row>
    <row r="20" spans="1:7" ht="21" customHeight="1">
      <c r="A20" s="185" t="s">
        <v>72</v>
      </c>
      <c r="B20" s="185">
        <f>C20+F20+G20</f>
        <v>631</v>
      </c>
      <c r="C20" s="185">
        <f>SUM(D20:E20)</f>
        <v>442</v>
      </c>
      <c r="D20" s="185">
        <f>D21+D23</f>
        <v>193</v>
      </c>
      <c r="E20" s="185">
        <f t="shared" ref="E20:G20" si="2">E21+E23</f>
        <v>249</v>
      </c>
      <c r="F20" s="185">
        <f t="shared" si="2"/>
        <v>100</v>
      </c>
      <c r="G20" s="185">
        <f t="shared" si="2"/>
        <v>89</v>
      </c>
    </row>
    <row r="21" spans="1:7" ht="21" customHeight="1">
      <c r="A21" s="186" t="s">
        <v>119</v>
      </c>
      <c r="B21" s="186">
        <f t="shared" ref="B21:B26" si="3">C21+F21+G21</f>
        <v>244</v>
      </c>
      <c r="C21" s="186">
        <f t="shared" ref="C21:C26" si="4">SUM(D21:E21)</f>
        <v>155</v>
      </c>
      <c r="D21" s="186">
        <v>72</v>
      </c>
      <c r="E21" s="186">
        <v>83</v>
      </c>
      <c r="F21" s="186">
        <v>45</v>
      </c>
      <c r="G21" s="186">
        <v>44</v>
      </c>
    </row>
    <row r="22" spans="1:7" ht="21" customHeight="1">
      <c r="A22" s="186" t="s">
        <v>120</v>
      </c>
      <c r="B22" s="186">
        <f t="shared" si="3"/>
        <v>14</v>
      </c>
      <c r="C22" s="186">
        <f t="shared" si="4"/>
        <v>5</v>
      </c>
      <c r="D22" s="186">
        <v>5</v>
      </c>
      <c r="E22" s="187">
        <v>0</v>
      </c>
      <c r="F22" s="187">
        <v>0</v>
      </c>
      <c r="G22" s="186">
        <v>9</v>
      </c>
    </row>
    <row r="23" spans="1:7" ht="21" customHeight="1">
      <c r="A23" s="186" t="s">
        <v>121</v>
      </c>
      <c r="B23" s="186">
        <f t="shared" si="3"/>
        <v>387</v>
      </c>
      <c r="C23" s="186">
        <f t="shared" si="4"/>
        <v>287</v>
      </c>
      <c r="D23" s="186">
        <f>D24+D26</f>
        <v>121</v>
      </c>
      <c r="E23" s="186">
        <f t="shared" ref="E23:G23" si="5">E24+E26</f>
        <v>166</v>
      </c>
      <c r="F23" s="186">
        <f t="shared" si="5"/>
        <v>55</v>
      </c>
      <c r="G23" s="186">
        <f t="shared" si="5"/>
        <v>45</v>
      </c>
    </row>
    <row r="24" spans="1:7" ht="21" customHeight="1">
      <c r="A24" s="186" t="s">
        <v>122</v>
      </c>
      <c r="B24" s="186">
        <f t="shared" si="3"/>
        <v>316</v>
      </c>
      <c r="C24" s="186">
        <f t="shared" si="4"/>
        <v>238</v>
      </c>
      <c r="D24" s="566">
        <v>97</v>
      </c>
      <c r="E24" s="566">
        <v>141</v>
      </c>
      <c r="F24" s="566">
        <v>38</v>
      </c>
      <c r="G24" s="566">
        <v>40</v>
      </c>
    </row>
    <row r="25" spans="1:7" ht="24" customHeight="1">
      <c r="A25" s="188" t="s">
        <v>123</v>
      </c>
      <c r="B25" s="186">
        <f t="shared" si="3"/>
        <v>5</v>
      </c>
      <c r="C25" s="186">
        <f t="shared" si="4"/>
        <v>5</v>
      </c>
      <c r="D25" s="566">
        <v>2</v>
      </c>
      <c r="E25" s="566">
        <v>3</v>
      </c>
      <c r="F25" s="187">
        <v>0</v>
      </c>
      <c r="G25" s="187">
        <v>0</v>
      </c>
    </row>
    <row r="26" spans="1:7" ht="23.25" customHeight="1">
      <c r="A26" s="189" t="s">
        <v>124</v>
      </c>
      <c r="B26" s="189">
        <f t="shared" si="3"/>
        <v>71</v>
      </c>
      <c r="C26" s="189">
        <f t="shared" si="4"/>
        <v>49</v>
      </c>
      <c r="D26" s="567">
        <v>24</v>
      </c>
      <c r="E26" s="567">
        <v>25</v>
      </c>
      <c r="F26" s="567">
        <v>17</v>
      </c>
      <c r="G26" s="567">
        <v>5</v>
      </c>
    </row>
    <row r="27" spans="1:7" ht="38.25" customHeight="1">
      <c r="A27" s="670" t="s">
        <v>264</v>
      </c>
      <c r="B27" s="670"/>
      <c r="C27" s="670"/>
      <c r="D27" s="670"/>
      <c r="E27" s="670"/>
      <c r="F27" s="670"/>
      <c r="G27" s="670"/>
    </row>
    <row r="40" spans="7:7">
      <c r="G40" s="536"/>
    </row>
  </sheetData>
  <mergeCells count="14">
    <mergeCell ref="A27:G27"/>
    <mergeCell ref="A1:G1"/>
    <mergeCell ref="A3:G3"/>
    <mergeCell ref="B15:G15"/>
    <mergeCell ref="B16:B18"/>
    <mergeCell ref="C16:F16"/>
    <mergeCell ref="G16:G18"/>
    <mergeCell ref="C17:E17"/>
    <mergeCell ref="F17:F18"/>
    <mergeCell ref="A14:G14"/>
    <mergeCell ref="A4:A5"/>
    <mergeCell ref="B5:F5"/>
    <mergeCell ref="A15:A19"/>
    <mergeCell ref="B19:G19"/>
  </mergeCells>
  <hyperlinks>
    <hyperlink ref="H1" location="'Spis treści'!A1" display="Powrót do spisu" xr:uid="{6D12F4CF-4377-4AEC-8897-5EBF5FC06713}"/>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C21:C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22"/>
  <dimension ref="A1:G40"/>
  <sheetViews>
    <sheetView showGridLines="0" view="pageBreakPreview" topLeftCell="A13" zoomScale="90" zoomScaleNormal="100" zoomScaleSheetLayoutView="90" workbookViewId="0">
      <selection activeCell="G15" sqref="G15"/>
    </sheetView>
  </sheetViews>
  <sheetFormatPr defaultRowHeight="15"/>
  <cols>
    <col min="1" max="1" width="32.5" customWidth="1"/>
    <col min="2" max="2" width="14.125" customWidth="1"/>
    <col min="3" max="3" width="13.25" customWidth="1"/>
    <col min="4" max="4" width="13.375" customWidth="1"/>
    <col min="5" max="5" width="12.625" customWidth="1"/>
    <col min="6" max="6" width="12.75" customWidth="1"/>
  </cols>
  <sheetData>
    <row r="1" spans="1:7" ht="36" customHeight="1">
      <c r="A1" s="660" t="str">
        <f>'Tab 6 i 7'!A1:G1</f>
        <v xml:space="preserve"> I. EMERYTURY I RENTY REALIZOWANE PRZEZ KRUS</v>
      </c>
      <c r="B1" s="660"/>
      <c r="C1" s="660"/>
      <c r="D1" s="660"/>
      <c r="E1" s="660"/>
      <c r="F1" s="660"/>
      <c r="G1" s="602" t="s">
        <v>657</v>
      </c>
    </row>
    <row r="2" spans="1:7" ht="30" customHeight="1">
      <c r="A2" s="99"/>
      <c r="B2" s="99"/>
      <c r="C2" s="99"/>
      <c r="D2" s="99"/>
      <c r="E2" s="99"/>
      <c r="F2" s="99"/>
    </row>
    <row r="3" spans="1:7" ht="36" customHeight="1">
      <c r="A3" s="685" t="s">
        <v>588</v>
      </c>
      <c r="B3" s="685"/>
      <c r="C3" s="685"/>
      <c r="D3" s="685"/>
      <c r="E3" s="685"/>
      <c r="F3" s="685"/>
    </row>
    <row r="4" spans="1:7" ht="87" customHeight="1">
      <c r="A4" s="676" t="s">
        <v>15</v>
      </c>
      <c r="B4" s="507" t="s">
        <v>133</v>
      </c>
      <c r="C4" s="507" t="s">
        <v>134</v>
      </c>
      <c r="D4" s="507" t="s">
        <v>135</v>
      </c>
      <c r="E4" s="507" t="s">
        <v>136</v>
      </c>
      <c r="F4" s="507" t="s">
        <v>137</v>
      </c>
    </row>
    <row r="5" spans="1:7" ht="14.25" customHeight="1">
      <c r="A5" s="677"/>
      <c r="B5" s="678" t="str">
        <f>'Tab 6 i 7'!B19:G19</f>
        <v>I KWARTAŁ 2022 R.</v>
      </c>
      <c r="C5" s="679"/>
      <c r="D5" s="679"/>
      <c r="E5" s="679"/>
      <c r="F5" s="680"/>
    </row>
    <row r="6" spans="1:7" ht="21" customHeight="1">
      <c r="A6" s="185" t="s">
        <v>72</v>
      </c>
      <c r="B6" s="185">
        <f>B7+B9</f>
        <v>52</v>
      </c>
      <c r="C6" s="185">
        <f t="shared" ref="C6:F6" si="0">C7+C9</f>
        <v>18</v>
      </c>
      <c r="D6" s="206">
        <f t="shared" si="0"/>
        <v>0</v>
      </c>
      <c r="E6" s="185">
        <f t="shared" si="0"/>
        <v>29</v>
      </c>
      <c r="F6" s="185">
        <f t="shared" si="0"/>
        <v>41</v>
      </c>
    </row>
    <row r="7" spans="1:7" ht="21" customHeight="1">
      <c r="A7" s="186" t="s">
        <v>119</v>
      </c>
      <c r="B7" s="566">
        <v>28</v>
      </c>
      <c r="C7" s="566">
        <v>8</v>
      </c>
      <c r="D7" s="568">
        <v>0</v>
      </c>
      <c r="E7" s="566">
        <v>15</v>
      </c>
      <c r="F7" s="566">
        <v>21</v>
      </c>
    </row>
    <row r="8" spans="1:7" ht="21" customHeight="1">
      <c r="A8" s="186" t="s">
        <v>120</v>
      </c>
      <c r="B8" s="568">
        <v>0</v>
      </c>
      <c r="C8" s="568">
        <v>0</v>
      </c>
      <c r="D8" s="568">
        <v>0</v>
      </c>
      <c r="E8" s="568">
        <v>0</v>
      </c>
      <c r="F8" s="568">
        <v>0</v>
      </c>
    </row>
    <row r="9" spans="1:7" ht="21" customHeight="1">
      <c r="A9" s="186" t="s">
        <v>121</v>
      </c>
      <c r="B9" s="186">
        <f>B10+B12</f>
        <v>24</v>
      </c>
      <c r="C9" s="186">
        <f t="shared" ref="C9:F9" si="1">C10+C12</f>
        <v>10</v>
      </c>
      <c r="D9" s="187">
        <f t="shared" si="1"/>
        <v>0</v>
      </c>
      <c r="E9" s="186">
        <f t="shared" si="1"/>
        <v>14</v>
      </c>
      <c r="F9" s="186">
        <f t="shared" si="1"/>
        <v>20</v>
      </c>
    </row>
    <row r="10" spans="1:7" ht="21" customHeight="1">
      <c r="A10" s="186" t="s">
        <v>122</v>
      </c>
      <c r="B10" s="566">
        <v>20</v>
      </c>
      <c r="C10" s="566">
        <v>8</v>
      </c>
      <c r="D10" s="569">
        <v>0</v>
      </c>
      <c r="E10" s="566">
        <v>11</v>
      </c>
      <c r="F10" s="566">
        <v>17</v>
      </c>
    </row>
    <row r="11" spans="1:7" ht="27" customHeight="1">
      <c r="A11" s="188" t="s">
        <v>123</v>
      </c>
      <c r="B11" s="566">
        <v>1</v>
      </c>
      <c r="C11" s="566">
        <v>1</v>
      </c>
      <c r="D11" s="569">
        <v>0</v>
      </c>
      <c r="E11" s="568">
        <v>0</v>
      </c>
      <c r="F11" s="566">
        <v>2</v>
      </c>
    </row>
    <row r="12" spans="1:7" ht="21" customHeight="1">
      <c r="A12" s="189" t="s">
        <v>124</v>
      </c>
      <c r="B12" s="567">
        <v>4</v>
      </c>
      <c r="C12" s="567">
        <v>2</v>
      </c>
      <c r="D12" s="570">
        <v>0</v>
      </c>
      <c r="E12" s="567">
        <v>3</v>
      </c>
      <c r="F12" s="567">
        <v>3</v>
      </c>
    </row>
    <row r="13" spans="1:7" ht="42" customHeight="1"/>
    <row r="14" spans="1:7" ht="45" customHeight="1">
      <c r="A14" s="685" t="s">
        <v>589</v>
      </c>
      <c r="B14" s="685"/>
      <c r="C14" s="685"/>
      <c r="D14" s="685"/>
      <c r="E14" s="685"/>
      <c r="F14" s="685"/>
    </row>
    <row r="15" spans="1:7" ht="24" customHeight="1">
      <c r="A15" s="676" t="s">
        <v>15</v>
      </c>
      <c r="B15" s="674" t="s">
        <v>127</v>
      </c>
      <c r="C15" s="674"/>
      <c r="D15" s="674"/>
      <c r="E15" s="674"/>
      <c r="F15" s="674"/>
    </row>
    <row r="16" spans="1:7" ht="24" customHeight="1">
      <c r="A16" s="681"/>
      <c r="B16" s="674" t="s">
        <v>129</v>
      </c>
      <c r="C16" s="674" t="s">
        <v>75</v>
      </c>
      <c r="D16" s="674"/>
      <c r="E16" s="674"/>
      <c r="F16" s="674" t="s">
        <v>138</v>
      </c>
    </row>
    <row r="17" spans="1:6" ht="24" customHeight="1">
      <c r="A17" s="681"/>
      <c r="B17" s="674"/>
      <c r="C17" s="674" t="s">
        <v>139</v>
      </c>
      <c r="D17" s="674"/>
      <c r="E17" s="674"/>
      <c r="F17" s="674"/>
    </row>
    <row r="18" spans="1:6" ht="56.25">
      <c r="A18" s="681"/>
      <c r="B18" s="674"/>
      <c r="C18" s="507" t="s">
        <v>117</v>
      </c>
      <c r="D18" s="507" t="s">
        <v>448</v>
      </c>
      <c r="E18" s="507" t="s">
        <v>141</v>
      </c>
      <c r="F18" s="674"/>
    </row>
    <row r="19" spans="1:6">
      <c r="A19" s="677"/>
      <c r="B19" s="678" t="str">
        <f>B5</f>
        <v>I KWARTAŁ 2022 R.</v>
      </c>
      <c r="C19" s="679"/>
      <c r="D19" s="679"/>
      <c r="E19" s="679"/>
      <c r="F19" s="680"/>
    </row>
    <row r="20" spans="1:6" ht="21" customHeight="1">
      <c r="A20" s="185" t="s">
        <v>72</v>
      </c>
      <c r="B20" s="185">
        <f>B21+B23</f>
        <v>27</v>
      </c>
      <c r="C20" s="185">
        <f t="shared" ref="C20:F20" si="2">C21+C23</f>
        <v>21</v>
      </c>
      <c r="D20" s="185">
        <f t="shared" si="2"/>
        <v>11</v>
      </c>
      <c r="E20" s="185">
        <f t="shared" si="2"/>
        <v>10</v>
      </c>
      <c r="F20" s="185">
        <f t="shared" si="2"/>
        <v>6</v>
      </c>
    </row>
    <row r="21" spans="1:6" ht="21" customHeight="1">
      <c r="A21" s="186" t="s">
        <v>119</v>
      </c>
      <c r="B21" s="186">
        <v>13</v>
      </c>
      <c r="C21" s="186">
        <v>10</v>
      </c>
      <c r="D21" s="186">
        <v>8</v>
      </c>
      <c r="E21" s="186">
        <v>2</v>
      </c>
      <c r="F21" s="186">
        <v>3</v>
      </c>
    </row>
    <row r="22" spans="1:6" ht="21" customHeight="1">
      <c r="A22" s="186" t="s">
        <v>120</v>
      </c>
      <c r="B22" s="187">
        <v>0</v>
      </c>
      <c r="C22" s="187">
        <v>0</v>
      </c>
      <c r="D22" s="187">
        <v>0</v>
      </c>
      <c r="E22" s="187">
        <v>0</v>
      </c>
      <c r="F22" s="187">
        <v>0</v>
      </c>
    </row>
    <row r="23" spans="1:6" ht="21" customHeight="1">
      <c r="A23" s="186" t="s">
        <v>121</v>
      </c>
      <c r="B23" s="186">
        <f>B24+B26</f>
        <v>14</v>
      </c>
      <c r="C23" s="186">
        <f t="shared" ref="C23:F23" si="3">C24+C26</f>
        <v>11</v>
      </c>
      <c r="D23" s="186">
        <f t="shared" si="3"/>
        <v>3</v>
      </c>
      <c r="E23" s="186">
        <f t="shared" si="3"/>
        <v>8</v>
      </c>
      <c r="F23" s="186">
        <f t="shared" si="3"/>
        <v>3</v>
      </c>
    </row>
    <row r="24" spans="1:6" ht="21" customHeight="1">
      <c r="A24" s="186" t="s">
        <v>122</v>
      </c>
      <c r="B24" s="186">
        <v>11</v>
      </c>
      <c r="C24" s="186">
        <v>9</v>
      </c>
      <c r="D24" s="186">
        <v>2</v>
      </c>
      <c r="E24" s="186">
        <v>7</v>
      </c>
      <c r="F24" s="186">
        <v>2</v>
      </c>
    </row>
    <row r="25" spans="1:6" ht="31.5" customHeight="1">
      <c r="A25" s="188" t="s">
        <v>123</v>
      </c>
      <c r="B25" s="187">
        <v>0</v>
      </c>
      <c r="C25" s="187">
        <v>0</v>
      </c>
      <c r="D25" s="187">
        <v>0</v>
      </c>
      <c r="E25" s="187">
        <v>0</v>
      </c>
      <c r="F25" s="187">
        <v>0</v>
      </c>
    </row>
    <row r="26" spans="1:6" ht="21" customHeight="1">
      <c r="A26" s="189" t="s">
        <v>124</v>
      </c>
      <c r="B26" s="538">
        <v>3</v>
      </c>
      <c r="C26" s="538">
        <v>2</v>
      </c>
      <c r="D26" s="538">
        <v>1</v>
      </c>
      <c r="E26" s="538">
        <v>1</v>
      </c>
      <c r="F26" s="538">
        <v>1</v>
      </c>
    </row>
    <row r="27" spans="1:6" ht="35.25" customHeight="1">
      <c r="A27" s="670" t="s">
        <v>264</v>
      </c>
      <c r="B27" s="670"/>
      <c r="C27" s="670"/>
      <c r="D27" s="670"/>
      <c r="E27" s="670"/>
      <c r="F27" s="670"/>
    </row>
    <row r="40" spans="7:7">
      <c r="G40" s="536"/>
    </row>
  </sheetData>
  <mergeCells count="13">
    <mergeCell ref="A27:F27"/>
    <mergeCell ref="A1:F1"/>
    <mergeCell ref="A3:F3"/>
    <mergeCell ref="A14:F14"/>
    <mergeCell ref="B15:F15"/>
    <mergeCell ref="B16:B18"/>
    <mergeCell ref="C16:E16"/>
    <mergeCell ref="F16:F18"/>
    <mergeCell ref="C17:E17"/>
    <mergeCell ref="A4:A5"/>
    <mergeCell ref="B5:F5"/>
    <mergeCell ref="A15:A19"/>
    <mergeCell ref="B19:F19"/>
  </mergeCells>
  <hyperlinks>
    <hyperlink ref="G1" location="'Spis treści'!A1" display="Powrót do spisu" xr:uid="{8567D341-42D1-484F-AC09-F71DD0EE6852}"/>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23"/>
  <dimension ref="A1:L54"/>
  <sheetViews>
    <sheetView showGridLines="0" view="pageBreakPreview" topLeftCell="A16" zoomScale="90" zoomScaleNormal="100" zoomScaleSheetLayoutView="90" workbookViewId="0">
      <selection activeCell="G15" sqref="G15"/>
    </sheetView>
  </sheetViews>
  <sheetFormatPr defaultRowHeight="15"/>
  <cols>
    <col min="1" max="1" width="19" customWidth="1"/>
    <col min="2" max="2" width="8.375" customWidth="1"/>
    <col min="3" max="3" width="9.375" customWidth="1"/>
    <col min="4" max="4" width="8.375" customWidth="1"/>
    <col min="5" max="5" width="9.5" customWidth="1"/>
    <col min="6" max="6" width="8.375" customWidth="1"/>
    <col min="7" max="7" width="9.5" customWidth="1"/>
    <col min="8" max="8" width="8.375" customWidth="1"/>
    <col min="9" max="9" width="9.5" customWidth="1"/>
    <col min="10" max="10" width="8.25" customWidth="1"/>
    <col min="11" max="11" width="9.5" customWidth="1"/>
  </cols>
  <sheetData>
    <row r="1" spans="1:12" ht="29.25" customHeight="1">
      <c r="A1" s="660" t="str">
        <f>'Tab 8 i 9'!A1:F1</f>
        <v xml:space="preserve"> I. EMERYTURY I RENTY REALIZOWANE PRZEZ KRUS</v>
      </c>
      <c r="B1" s="660"/>
      <c r="C1" s="660"/>
      <c r="D1" s="660"/>
      <c r="E1" s="660"/>
      <c r="F1" s="660"/>
      <c r="G1" s="660"/>
      <c r="H1" s="660"/>
      <c r="I1" s="660"/>
      <c r="J1" s="660"/>
      <c r="K1" s="660"/>
      <c r="L1" s="602" t="s">
        <v>657</v>
      </c>
    </row>
    <row r="3" spans="1:12" ht="32.25" customHeight="1">
      <c r="A3" s="685" t="s">
        <v>590</v>
      </c>
      <c r="B3" s="685"/>
      <c r="C3" s="685"/>
      <c r="D3" s="685"/>
      <c r="E3" s="685"/>
      <c r="F3" s="685"/>
      <c r="G3" s="685"/>
      <c r="H3" s="685"/>
      <c r="I3" s="685"/>
      <c r="J3" s="685"/>
      <c r="K3" s="685"/>
    </row>
    <row r="4" spans="1:12" ht="34.5" customHeight="1">
      <c r="A4" s="676" t="s">
        <v>15</v>
      </c>
      <c r="B4" s="674" t="s">
        <v>142</v>
      </c>
      <c r="C4" s="674"/>
      <c r="D4" s="674" t="s">
        <v>143</v>
      </c>
      <c r="E4" s="674"/>
      <c r="F4" s="674" t="s">
        <v>144</v>
      </c>
      <c r="G4" s="674"/>
      <c r="H4" s="686" t="s">
        <v>460</v>
      </c>
      <c r="I4" s="686"/>
      <c r="J4" s="674" t="s">
        <v>145</v>
      </c>
      <c r="K4" s="674"/>
    </row>
    <row r="5" spans="1:12" ht="36.75" customHeight="1">
      <c r="A5" s="681"/>
      <c r="B5" s="507" t="s">
        <v>147</v>
      </c>
      <c r="C5" s="507" t="s">
        <v>81</v>
      </c>
      <c r="D5" s="507" t="s">
        <v>146</v>
      </c>
      <c r="E5" s="507" t="s">
        <v>81</v>
      </c>
      <c r="F5" s="507" t="s">
        <v>147</v>
      </c>
      <c r="G5" s="507" t="s">
        <v>81</v>
      </c>
      <c r="H5" s="507" t="s">
        <v>148</v>
      </c>
      <c r="I5" s="507" t="s">
        <v>81</v>
      </c>
      <c r="J5" s="507" t="s">
        <v>147</v>
      </c>
      <c r="K5" s="507" t="s">
        <v>81</v>
      </c>
    </row>
    <row r="6" spans="1:12" ht="12" customHeight="1">
      <c r="A6" s="677"/>
      <c r="B6" s="678" t="str">
        <f>'Tab 8 i 9'!B19:F19</f>
        <v>I KWARTAŁ 2022 R.</v>
      </c>
      <c r="C6" s="679"/>
      <c r="D6" s="679"/>
      <c r="E6" s="679"/>
      <c r="F6" s="679"/>
      <c r="G6" s="679"/>
      <c r="H6" s="679"/>
      <c r="I6" s="679"/>
      <c r="J6" s="679"/>
      <c r="K6" s="680"/>
    </row>
    <row r="7" spans="1:12" ht="17.25" customHeight="1">
      <c r="A7" s="196" t="s">
        <v>72</v>
      </c>
      <c r="B7" s="203">
        <v>3841</v>
      </c>
      <c r="C7" s="204">
        <v>8707615.5</v>
      </c>
      <c r="D7" s="203">
        <v>3136</v>
      </c>
      <c r="E7" s="204">
        <v>6972571.9000000004</v>
      </c>
      <c r="F7" s="203">
        <v>314</v>
      </c>
      <c r="G7" s="204">
        <v>788869.3</v>
      </c>
      <c r="H7" s="203">
        <v>3</v>
      </c>
      <c r="I7" s="204">
        <v>13255.02</v>
      </c>
      <c r="J7" s="203">
        <v>392</v>
      </c>
      <c r="K7" s="204">
        <v>946174.29999999981</v>
      </c>
    </row>
    <row r="8" spans="1:12" ht="12" customHeight="1">
      <c r="A8" s="198" t="s">
        <v>75</v>
      </c>
      <c r="B8" s="199"/>
      <c r="C8" s="200"/>
      <c r="D8" s="199"/>
      <c r="E8" s="200"/>
      <c r="F8" s="199"/>
      <c r="G8" s="200"/>
      <c r="H8" s="199"/>
      <c r="I8" s="200"/>
      <c r="J8" s="199"/>
      <c r="K8" s="200"/>
    </row>
    <row r="9" spans="1:12" ht="17.25" customHeight="1">
      <c r="A9" s="539" t="s">
        <v>149</v>
      </c>
      <c r="B9" s="199">
        <v>42.666666666666671</v>
      </c>
      <c r="C9" s="200">
        <v>216599.86</v>
      </c>
      <c r="D9" s="199">
        <v>42</v>
      </c>
      <c r="E9" s="200">
        <v>211686.32</v>
      </c>
      <c r="F9" s="199">
        <v>1</v>
      </c>
      <c r="G9" s="200">
        <v>4913.54</v>
      </c>
      <c r="H9" s="187">
        <v>0</v>
      </c>
      <c r="I9" s="187">
        <v>0</v>
      </c>
      <c r="J9" s="187">
        <v>0</v>
      </c>
      <c r="K9" s="187">
        <v>0</v>
      </c>
    </row>
    <row r="10" spans="1:12" ht="12.75" customHeight="1">
      <c r="A10" s="198" t="s">
        <v>38</v>
      </c>
      <c r="B10" s="199"/>
      <c r="C10" s="200"/>
      <c r="D10" s="199"/>
      <c r="E10" s="200"/>
      <c r="F10" s="199"/>
      <c r="G10" s="200"/>
      <c r="H10" s="201"/>
      <c r="I10" s="201"/>
      <c r="J10" s="201"/>
      <c r="K10" s="201"/>
    </row>
    <row r="11" spans="1:12" ht="23.25">
      <c r="A11" s="202" t="s">
        <v>150</v>
      </c>
      <c r="B11" s="203">
        <v>3572</v>
      </c>
      <c r="C11" s="204">
        <v>7716672.6100000003</v>
      </c>
      <c r="D11" s="203">
        <v>2888</v>
      </c>
      <c r="E11" s="204">
        <v>6081470.8799999999</v>
      </c>
      <c r="F11" s="203">
        <v>307</v>
      </c>
      <c r="G11" s="204">
        <v>759818.74</v>
      </c>
      <c r="H11" s="203">
        <v>3</v>
      </c>
      <c r="I11" s="204">
        <v>13255.02</v>
      </c>
      <c r="J11" s="203">
        <v>378</v>
      </c>
      <c r="K11" s="204">
        <v>875382.98999999987</v>
      </c>
    </row>
    <row r="12" spans="1:12" ht="17.25" customHeight="1">
      <c r="A12" s="198" t="s">
        <v>151</v>
      </c>
      <c r="B12" s="199">
        <v>89</v>
      </c>
      <c r="C12" s="200">
        <v>216992.54</v>
      </c>
      <c r="D12" s="199">
        <v>53</v>
      </c>
      <c r="E12" s="200">
        <v>137944.93</v>
      </c>
      <c r="F12" s="199">
        <v>28</v>
      </c>
      <c r="G12" s="200">
        <v>63216.670000000006</v>
      </c>
      <c r="H12" s="187">
        <v>0</v>
      </c>
      <c r="I12" s="187">
        <v>0</v>
      </c>
      <c r="J12" s="199">
        <v>7</v>
      </c>
      <c r="K12" s="200">
        <v>15830.94</v>
      </c>
    </row>
    <row r="13" spans="1:12" ht="17.25" customHeight="1">
      <c r="A13" s="198" t="s">
        <v>152</v>
      </c>
      <c r="B13" s="199">
        <v>45</v>
      </c>
      <c r="C13" s="200">
        <v>121564.37000000001</v>
      </c>
      <c r="D13" s="199">
        <v>21</v>
      </c>
      <c r="E13" s="200">
        <v>72162.62000000001</v>
      </c>
      <c r="F13" s="199">
        <v>20</v>
      </c>
      <c r="G13" s="200">
        <v>39577.75</v>
      </c>
      <c r="H13" s="187">
        <v>0</v>
      </c>
      <c r="I13" s="187">
        <v>0</v>
      </c>
      <c r="J13" s="199">
        <v>4</v>
      </c>
      <c r="K13" s="200">
        <v>9824</v>
      </c>
    </row>
    <row r="14" spans="1:12" ht="17.25" customHeight="1">
      <c r="A14" s="198" t="s">
        <v>153</v>
      </c>
      <c r="B14" s="187">
        <v>0</v>
      </c>
      <c r="C14" s="187">
        <v>0</v>
      </c>
      <c r="D14" s="187">
        <v>0</v>
      </c>
      <c r="E14" s="187">
        <v>0</v>
      </c>
      <c r="F14" s="187">
        <v>0</v>
      </c>
      <c r="G14" s="187">
        <v>0</v>
      </c>
      <c r="H14" s="187">
        <v>0</v>
      </c>
      <c r="I14" s="187">
        <v>0</v>
      </c>
      <c r="J14" s="187">
        <v>0</v>
      </c>
      <c r="K14" s="187">
        <v>0</v>
      </c>
    </row>
    <row r="15" spans="1:12" ht="17.25" customHeight="1">
      <c r="A15" s="198" t="s">
        <v>154</v>
      </c>
      <c r="B15" s="187">
        <v>0</v>
      </c>
      <c r="C15" s="187">
        <v>0</v>
      </c>
      <c r="D15" s="187">
        <v>0</v>
      </c>
      <c r="E15" s="187">
        <v>0</v>
      </c>
      <c r="F15" s="187">
        <v>0</v>
      </c>
      <c r="G15" s="187">
        <v>0</v>
      </c>
      <c r="H15" s="187">
        <v>0</v>
      </c>
      <c r="I15" s="187">
        <v>0</v>
      </c>
      <c r="J15" s="187">
        <v>0</v>
      </c>
      <c r="K15" s="187">
        <v>0</v>
      </c>
    </row>
    <row r="16" spans="1:12" ht="17.25" customHeight="1">
      <c r="A16" s="198" t="s">
        <v>155</v>
      </c>
      <c r="B16" s="187">
        <v>0</v>
      </c>
      <c r="C16" s="187">
        <v>0</v>
      </c>
      <c r="D16" s="187">
        <v>0</v>
      </c>
      <c r="E16" s="187">
        <v>0</v>
      </c>
      <c r="F16" s="187">
        <v>0</v>
      </c>
      <c r="G16" s="187">
        <v>0</v>
      </c>
      <c r="H16" s="187">
        <v>0</v>
      </c>
      <c r="I16" s="205">
        <v>0</v>
      </c>
      <c r="J16" s="187">
        <v>0</v>
      </c>
      <c r="K16" s="187">
        <v>0</v>
      </c>
    </row>
    <row r="17" spans="1:11" ht="17.25" customHeight="1">
      <c r="A17" s="198" t="s">
        <v>156</v>
      </c>
      <c r="B17" s="199">
        <v>1</v>
      </c>
      <c r="C17" s="200">
        <v>5740.24</v>
      </c>
      <c r="D17" s="187">
        <v>0</v>
      </c>
      <c r="E17" s="187">
        <v>0</v>
      </c>
      <c r="F17" s="199">
        <v>1</v>
      </c>
      <c r="G17" s="200">
        <v>4681.58</v>
      </c>
      <c r="H17" s="187">
        <v>0</v>
      </c>
      <c r="I17" s="187">
        <v>0</v>
      </c>
      <c r="J17" s="187">
        <v>0</v>
      </c>
      <c r="K17" s="200">
        <v>1058.6600000000001</v>
      </c>
    </row>
    <row r="18" spans="1:11" ht="17.25" customHeight="1">
      <c r="A18" s="198" t="s">
        <v>157</v>
      </c>
      <c r="B18" s="187">
        <v>0</v>
      </c>
      <c r="C18" s="187">
        <v>0</v>
      </c>
      <c r="D18" s="187">
        <v>0</v>
      </c>
      <c r="E18" s="187">
        <v>0</v>
      </c>
      <c r="F18" s="187">
        <v>0</v>
      </c>
      <c r="G18" s="187">
        <v>0</v>
      </c>
      <c r="H18" s="187">
        <v>0</v>
      </c>
      <c r="I18" s="187">
        <v>0</v>
      </c>
      <c r="J18" s="187">
        <v>0</v>
      </c>
      <c r="K18" s="187">
        <v>0</v>
      </c>
    </row>
    <row r="19" spans="1:11" ht="17.25" customHeight="1">
      <c r="A19" s="198" t="s">
        <v>158</v>
      </c>
      <c r="B19" s="187">
        <v>0</v>
      </c>
      <c r="C19" s="187">
        <v>0</v>
      </c>
      <c r="D19" s="187">
        <v>0</v>
      </c>
      <c r="E19" s="187">
        <v>0</v>
      </c>
      <c r="F19" s="187">
        <v>0</v>
      </c>
      <c r="G19" s="187">
        <v>0</v>
      </c>
      <c r="H19" s="187">
        <v>0</v>
      </c>
      <c r="I19" s="187">
        <v>0</v>
      </c>
      <c r="J19" s="187">
        <v>0</v>
      </c>
      <c r="K19" s="187">
        <v>0</v>
      </c>
    </row>
    <row r="20" spans="1:11" ht="17.25" customHeight="1">
      <c r="A20" s="198" t="s">
        <v>159</v>
      </c>
      <c r="B20" s="187">
        <v>0</v>
      </c>
      <c r="C20" s="187">
        <v>0</v>
      </c>
      <c r="D20" s="187">
        <v>0</v>
      </c>
      <c r="E20" s="187">
        <v>0</v>
      </c>
      <c r="F20" s="187">
        <v>0</v>
      </c>
      <c r="G20" s="187">
        <v>0</v>
      </c>
      <c r="H20" s="187">
        <v>0</v>
      </c>
      <c r="I20" s="205">
        <v>0</v>
      </c>
      <c r="J20" s="187">
        <v>0</v>
      </c>
      <c r="K20" s="187">
        <v>0</v>
      </c>
    </row>
    <row r="21" spans="1:11" ht="17.25" customHeight="1">
      <c r="A21" s="198" t="s">
        <v>160</v>
      </c>
      <c r="B21" s="199">
        <v>24</v>
      </c>
      <c r="C21" s="200">
        <v>90811.779999999984</v>
      </c>
      <c r="D21" s="199">
        <v>19</v>
      </c>
      <c r="E21" s="200">
        <v>82635.56</v>
      </c>
      <c r="F21" s="199">
        <v>4</v>
      </c>
      <c r="G21" s="200">
        <v>8105.2099999999991</v>
      </c>
      <c r="H21" s="187">
        <v>0</v>
      </c>
      <c r="I21" s="187">
        <v>0</v>
      </c>
      <c r="J21" s="199">
        <v>1</v>
      </c>
      <c r="K21" s="200">
        <v>71.010000000000005</v>
      </c>
    </row>
    <row r="22" spans="1:11" ht="17.25" customHeight="1">
      <c r="A22" s="198" t="s">
        <v>161</v>
      </c>
      <c r="B22" s="187">
        <v>0</v>
      </c>
      <c r="C22" s="187">
        <v>0</v>
      </c>
      <c r="D22" s="187">
        <v>0</v>
      </c>
      <c r="E22" s="187">
        <v>0</v>
      </c>
      <c r="F22" s="187">
        <v>0</v>
      </c>
      <c r="G22" s="187">
        <v>0</v>
      </c>
      <c r="H22" s="187">
        <v>0</v>
      </c>
      <c r="I22" s="187">
        <v>0</v>
      </c>
      <c r="J22" s="187">
        <v>0</v>
      </c>
      <c r="K22" s="187">
        <v>0</v>
      </c>
    </row>
    <row r="23" spans="1:11" ht="17.25" customHeight="1">
      <c r="A23" s="198" t="s">
        <v>162</v>
      </c>
      <c r="B23" s="199">
        <v>20</v>
      </c>
      <c r="C23" s="200">
        <v>75016.63</v>
      </c>
      <c r="D23" s="199">
        <v>10</v>
      </c>
      <c r="E23" s="200">
        <v>47669.889999999992</v>
      </c>
      <c r="F23" s="199">
        <v>6</v>
      </c>
      <c r="G23" s="200">
        <v>17529.060000000001</v>
      </c>
      <c r="H23" s="187">
        <v>0</v>
      </c>
      <c r="I23" s="187">
        <v>0</v>
      </c>
      <c r="J23" s="199">
        <v>4</v>
      </c>
      <c r="K23" s="200">
        <v>9817.68</v>
      </c>
    </row>
    <row r="24" spans="1:11" ht="17.25" customHeight="1">
      <c r="A24" s="198" t="s">
        <v>163</v>
      </c>
      <c r="B24" s="199">
        <v>7</v>
      </c>
      <c r="C24" s="200">
        <v>23513.73</v>
      </c>
      <c r="D24" s="199">
        <v>6</v>
      </c>
      <c r="E24" s="200">
        <v>21457.53</v>
      </c>
      <c r="F24" s="187">
        <v>0</v>
      </c>
      <c r="G24" s="187">
        <v>0</v>
      </c>
      <c r="H24" s="187">
        <v>0</v>
      </c>
      <c r="I24" s="187">
        <v>0</v>
      </c>
      <c r="J24" s="199">
        <v>1</v>
      </c>
      <c r="K24" s="200">
        <v>2056.1999999999998</v>
      </c>
    </row>
    <row r="25" spans="1:11" ht="17.25" customHeight="1">
      <c r="A25" s="198" t="s">
        <v>164</v>
      </c>
      <c r="B25" s="199">
        <v>10</v>
      </c>
      <c r="C25" s="200">
        <v>33634.399999999994</v>
      </c>
      <c r="D25" s="199">
        <v>5</v>
      </c>
      <c r="E25" s="200">
        <v>21764.05</v>
      </c>
      <c r="F25" s="199">
        <v>4</v>
      </c>
      <c r="G25" s="200">
        <v>8030.15</v>
      </c>
      <c r="H25" s="187">
        <v>0</v>
      </c>
      <c r="I25" s="187">
        <v>0</v>
      </c>
      <c r="J25" s="199">
        <v>1</v>
      </c>
      <c r="K25" s="200">
        <v>3840.2000000000003</v>
      </c>
    </row>
    <row r="26" spans="1:11" ht="17.25" customHeight="1">
      <c r="A26" s="198" t="s">
        <v>165</v>
      </c>
      <c r="B26" s="187">
        <v>0</v>
      </c>
      <c r="C26" s="187">
        <v>0</v>
      </c>
      <c r="D26" s="187">
        <v>0</v>
      </c>
      <c r="E26" s="187">
        <v>0</v>
      </c>
      <c r="F26" s="187">
        <v>0</v>
      </c>
      <c r="G26" s="187">
        <v>0</v>
      </c>
      <c r="H26" s="187">
        <v>0</v>
      </c>
      <c r="I26" s="187">
        <v>0</v>
      </c>
      <c r="J26" s="187">
        <v>0</v>
      </c>
      <c r="K26" s="187">
        <v>0</v>
      </c>
    </row>
    <row r="27" spans="1:11" ht="17.25" customHeight="1">
      <c r="A27" s="198" t="s">
        <v>166</v>
      </c>
      <c r="B27" s="187">
        <v>0</v>
      </c>
      <c r="C27" s="187">
        <v>0</v>
      </c>
      <c r="D27" s="187">
        <v>0</v>
      </c>
      <c r="E27" s="187">
        <v>0</v>
      </c>
      <c r="F27" s="187">
        <v>0</v>
      </c>
      <c r="G27" s="187">
        <v>0</v>
      </c>
      <c r="H27" s="187">
        <v>0</v>
      </c>
      <c r="I27" s="187">
        <v>0</v>
      </c>
      <c r="J27" s="187">
        <v>0</v>
      </c>
      <c r="K27" s="187">
        <v>0</v>
      </c>
    </row>
    <row r="28" spans="1:11" ht="17.25" customHeight="1">
      <c r="A28" s="198" t="s">
        <v>167</v>
      </c>
      <c r="B28" s="199">
        <v>2</v>
      </c>
      <c r="C28" s="200">
        <v>7279.34</v>
      </c>
      <c r="D28" s="187">
        <v>0</v>
      </c>
      <c r="E28" s="187">
        <v>0</v>
      </c>
      <c r="F28" s="199">
        <v>1</v>
      </c>
      <c r="G28" s="200">
        <v>3439.1400000000003</v>
      </c>
      <c r="H28" s="187">
        <v>0</v>
      </c>
      <c r="I28" s="187">
        <v>0</v>
      </c>
      <c r="J28" s="199">
        <v>1</v>
      </c>
      <c r="K28" s="200">
        <v>3840.2000000000003</v>
      </c>
    </row>
    <row r="29" spans="1:11" ht="17.25" customHeight="1">
      <c r="A29" s="198" t="s">
        <v>168</v>
      </c>
      <c r="B29" s="199">
        <v>1</v>
      </c>
      <c r="C29" s="200">
        <v>319.77</v>
      </c>
      <c r="D29" s="187">
        <v>0</v>
      </c>
      <c r="E29" s="187">
        <v>0</v>
      </c>
      <c r="F29" s="187">
        <v>0</v>
      </c>
      <c r="G29" s="187">
        <v>0</v>
      </c>
      <c r="H29" s="187">
        <v>0</v>
      </c>
      <c r="I29" s="187">
        <v>0</v>
      </c>
      <c r="J29" s="199">
        <v>1</v>
      </c>
      <c r="K29" s="200">
        <v>319.77</v>
      </c>
    </row>
    <row r="30" spans="1:11" ht="17.25" customHeight="1">
      <c r="A30" s="198" t="s">
        <v>169</v>
      </c>
      <c r="B30" s="199">
        <v>1</v>
      </c>
      <c r="C30" s="200">
        <v>3840.2000000000003</v>
      </c>
      <c r="D30" s="187">
        <v>0</v>
      </c>
      <c r="E30" s="187">
        <v>0</v>
      </c>
      <c r="F30" s="187">
        <v>0</v>
      </c>
      <c r="G30" s="187">
        <v>0</v>
      </c>
      <c r="H30" s="187">
        <v>0</v>
      </c>
      <c r="I30" s="187">
        <v>0</v>
      </c>
      <c r="J30" s="199">
        <v>1</v>
      </c>
      <c r="K30" s="200">
        <v>3840.2000000000003</v>
      </c>
    </row>
    <row r="31" spans="1:11" ht="17.25" customHeight="1">
      <c r="A31" s="198" t="s">
        <v>170</v>
      </c>
      <c r="B31" s="187">
        <v>0</v>
      </c>
      <c r="C31" s="187">
        <v>0</v>
      </c>
      <c r="D31" s="187">
        <v>0</v>
      </c>
      <c r="E31" s="187">
        <v>0</v>
      </c>
      <c r="F31" s="187">
        <v>0</v>
      </c>
      <c r="G31" s="187">
        <v>0</v>
      </c>
      <c r="H31" s="187">
        <v>0</v>
      </c>
      <c r="I31" s="187">
        <v>0</v>
      </c>
      <c r="J31" s="187">
        <v>0</v>
      </c>
      <c r="K31" s="187">
        <v>0</v>
      </c>
    </row>
    <row r="32" spans="1:11" ht="17.25" customHeight="1">
      <c r="A32" s="198" t="s">
        <v>171</v>
      </c>
      <c r="B32" s="199">
        <v>3300</v>
      </c>
      <c r="C32" s="200">
        <v>6855907.6200000001</v>
      </c>
      <c r="D32" s="199">
        <v>2733</v>
      </c>
      <c r="E32" s="200">
        <v>5529896.3099999996</v>
      </c>
      <c r="F32" s="199">
        <v>226</v>
      </c>
      <c r="G32" s="200">
        <v>552775.78</v>
      </c>
      <c r="H32" s="199">
        <v>3</v>
      </c>
      <c r="I32" s="200">
        <v>13255.02</v>
      </c>
      <c r="J32" s="199">
        <v>342</v>
      </c>
      <c r="K32" s="200">
        <v>773235.53</v>
      </c>
    </row>
    <row r="33" spans="1:11" ht="17.25" customHeight="1">
      <c r="A33" s="198" t="s">
        <v>172</v>
      </c>
      <c r="B33" s="199">
        <v>9</v>
      </c>
      <c r="C33" s="200">
        <v>34008.89</v>
      </c>
      <c r="D33" s="199">
        <v>1</v>
      </c>
      <c r="E33" s="200">
        <v>8574.6</v>
      </c>
      <c r="F33" s="199">
        <v>7</v>
      </c>
      <c r="G33" s="200">
        <v>21594.09</v>
      </c>
      <c r="H33" s="187">
        <v>0</v>
      </c>
      <c r="I33" s="187">
        <v>0</v>
      </c>
      <c r="J33" s="199">
        <v>1</v>
      </c>
      <c r="K33" s="200">
        <v>3840.2000000000003</v>
      </c>
    </row>
    <row r="34" spans="1:11" ht="17.25" customHeight="1">
      <c r="A34" s="198" t="s">
        <v>173</v>
      </c>
      <c r="B34" s="187">
        <v>0</v>
      </c>
      <c r="C34" s="187">
        <v>0</v>
      </c>
      <c r="D34" s="187">
        <v>0</v>
      </c>
      <c r="E34" s="187">
        <v>0</v>
      </c>
      <c r="F34" s="187">
        <v>0</v>
      </c>
      <c r="G34" s="187">
        <v>0</v>
      </c>
      <c r="H34" s="187">
        <v>0</v>
      </c>
      <c r="I34" s="187">
        <v>0</v>
      </c>
      <c r="J34" s="187">
        <v>0</v>
      </c>
      <c r="K34" s="187">
        <v>0</v>
      </c>
    </row>
    <row r="35" spans="1:11" ht="17.25" customHeight="1">
      <c r="A35" s="198" t="s">
        <v>174</v>
      </c>
      <c r="B35" s="187">
        <v>0</v>
      </c>
      <c r="C35" s="187">
        <v>0</v>
      </c>
      <c r="D35" s="187">
        <v>0</v>
      </c>
      <c r="E35" s="187">
        <v>0</v>
      </c>
      <c r="F35" s="187">
        <v>0</v>
      </c>
      <c r="G35" s="187">
        <v>0</v>
      </c>
      <c r="H35" s="187">
        <v>0</v>
      </c>
      <c r="I35" s="187">
        <v>0</v>
      </c>
      <c r="J35" s="187">
        <v>0</v>
      </c>
      <c r="K35" s="187">
        <v>0</v>
      </c>
    </row>
    <row r="36" spans="1:11" ht="17.25" customHeight="1">
      <c r="A36" s="198" t="s">
        <v>175</v>
      </c>
      <c r="B36" s="199">
        <v>2</v>
      </c>
      <c r="C36" s="200">
        <v>7094</v>
      </c>
      <c r="D36" s="187">
        <v>0</v>
      </c>
      <c r="E36" s="187">
        <v>0</v>
      </c>
      <c r="F36" s="187">
        <v>0</v>
      </c>
      <c r="G36" s="187">
        <v>0</v>
      </c>
      <c r="H36" s="187">
        <v>0</v>
      </c>
      <c r="I36" s="187">
        <v>0</v>
      </c>
      <c r="J36" s="199">
        <v>2</v>
      </c>
      <c r="K36" s="200">
        <v>7094</v>
      </c>
    </row>
    <row r="37" spans="1:11" ht="17.25" customHeight="1">
      <c r="A37" s="198" t="s">
        <v>176</v>
      </c>
      <c r="B37" s="187">
        <v>0</v>
      </c>
      <c r="C37" s="187">
        <v>0</v>
      </c>
      <c r="D37" s="187">
        <v>0</v>
      </c>
      <c r="E37" s="187">
        <v>0</v>
      </c>
      <c r="F37" s="187">
        <v>0</v>
      </c>
      <c r="G37" s="187">
        <v>0</v>
      </c>
      <c r="H37" s="187">
        <v>0</v>
      </c>
      <c r="I37" s="187">
        <v>0</v>
      </c>
      <c r="J37" s="187">
        <v>0</v>
      </c>
      <c r="K37" s="187">
        <v>0</v>
      </c>
    </row>
    <row r="38" spans="1:11" ht="17.25" customHeight="1">
      <c r="A38" s="198" t="s">
        <v>177</v>
      </c>
      <c r="B38" s="199">
        <v>2</v>
      </c>
      <c r="C38" s="200">
        <v>14367.1</v>
      </c>
      <c r="D38" s="199">
        <v>1</v>
      </c>
      <c r="E38" s="200">
        <v>4134.29</v>
      </c>
      <c r="F38" s="187">
        <v>0</v>
      </c>
      <c r="G38" s="200">
        <v>4874.6200000000008</v>
      </c>
      <c r="H38" s="187">
        <v>0</v>
      </c>
      <c r="I38" s="187">
        <v>0</v>
      </c>
      <c r="J38" s="199">
        <v>1</v>
      </c>
      <c r="K38" s="200">
        <v>5358.1900000000005</v>
      </c>
    </row>
    <row r="39" spans="1:11" ht="17.25" customHeight="1">
      <c r="A39" s="198" t="s">
        <v>178</v>
      </c>
      <c r="B39" s="199">
        <v>14</v>
      </c>
      <c r="C39" s="200">
        <v>39273.200000000004</v>
      </c>
      <c r="D39" s="199">
        <v>6</v>
      </c>
      <c r="E39" s="200">
        <v>14879.369999999999</v>
      </c>
      <c r="F39" s="199">
        <v>5</v>
      </c>
      <c r="G39" s="200">
        <v>20861.010000000002</v>
      </c>
      <c r="H39" s="187">
        <v>0</v>
      </c>
      <c r="I39" s="187">
        <v>0</v>
      </c>
      <c r="J39" s="199">
        <v>3</v>
      </c>
      <c r="K39" s="200">
        <v>3532.82</v>
      </c>
    </row>
    <row r="40" spans="1:11" ht="17.25" customHeight="1">
      <c r="A40" s="198" t="s">
        <v>179</v>
      </c>
      <c r="B40" s="187">
        <v>0</v>
      </c>
      <c r="C40" s="187">
        <v>0</v>
      </c>
      <c r="D40" s="187">
        <v>0</v>
      </c>
      <c r="E40" s="187">
        <v>0</v>
      </c>
      <c r="F40" s="187">
        <v>0</v>
      </c>
      <c r="G40" s="610">
        <v>0</v>
      </c>
      <c r="H40" s="187">
        <v>0</v>
      </c>
      <c r="I40" s="187">
        <v>0</v>
      </c>
      <c r="J40" s="187">
        <v>0</v>
      </c>
      <c r="K40" s="187">
        <v>0</v>
      </c>
    </row>
    <row r="41" spans="1:11" ht="17.25" customHeight="1">
      <c r="A41" s="198" t="s">
        <v>180</v>
      </c>
      <c r="B41" s="199">
        <v>31</v>
      </c>
      <c r="C41" s="200">
        <v>138434.07</v>
      </c>
      <c r="D41" s="199">
        <v>22</v>
      </c>
      <c r="E41" s="200">
        <v>102077.07</v>
      </c>
      <c r="F41" s="199">
        <v>3</v>
      </c>
      <c r="G41" s="200">
        <v>11293.48</v>
      </c>
      <c r="H41" s="187">
        <v>0</v>
      </c>
      <c r="I41" s="187">
        <v>0</v>
      </c>
      <c r="J41" s="199">
        <v>6</v>
      </c>
      <c r="K41" s="200">
        <v>25063.52</v>
      </c>
    </row>
    <row r="42" spans="1:11" ht="17.25" customHeight="1">
      <c r="A42" s="198" t="s">
        <v>181</v>
      </c>
      <c r="B42" s="199">
        <v>13</v>
      </c>
      <c r="C42" s="200">
        <v>48874.729999999996</v>
      </c>
      <c r="D42" s="199">
        <v>10</v>
      </c>
      <c r="E42" s="200">
        <v>38274.659999999996</v>
      </c>
      <c r="F42" s="199">
        <v>1</v>
      </c>
      <c r="G42" s="200">
        <v>3840.2000000000003</v>
      </c>
      <c r="H42" s="187">
        <v>0</v>
      </c>
      <c r="I42" s="187">
        <v>0</v>
      </c>
      <c r="J42" s="199">
        <v>2</v>
      </c>
      <c r="K42" s="200">
        <v>6759.87</v>
      </c>
    </row>
    <row r="43" spans="1:11" ht="34.5">
      <c r="A43" s="202" t="s">
        <v>182</v>
      </c>
      <c r="B43" s="203">
        <v>269</v>
      </c>
      <c r="C43" s="204">
        <v>990942.89</v>
      </c>
      <c r="D43" s="203">
        <v>248</v>
      </c>
      <c r="E43" s="204">
        <v>891101.02</v>
      </c>
      <c r="F43" s="203">
        <v>7</v>
      </c>
      <c r="G43" s="204">
        <v>29050.560000000001</v>
      </c>
      <c r="H43" s="206">
        <v>0</v>
      </c>
      <c r="I43" s="206">
        <v>0</v>
      </c>
      <c r="J43" s="203">
        <v>14</v>
      </c>
      <c r="K43" s="204">
        <v>70791.31</v>
      </c>
    </row>
    <row r="44" spans="1:11" ht="17.25" customHeight="1">
      <c r="A44" s="198" t="s">
        <v>574</v>
      </c>
      <c r="B44" s="199">
        <v>63</v>
      </c>
      <c r="C44" s="200">
        <v>146834.41999999998</v>
      </c>
      <c r="D44" s="199">
        <v>61</v>
      </c>
      <c r="E44" s="200">
        <v>137631.64000000001</v>
      </c>
      <c r="F44" s="199">
        <v>2</v>
      </c>
      <c r="G44" s="200">
        <v>9202.7800000000007</v>
      </c>
      <c r="H44" s="187">
        <v>0</v>
      </c>
      <c r="I44" s="187">
        <v>0</v>
      </c>
      <c r="J44" s="187">
        <v>0</v>
      </c>
      <c r="K44" s="187">
        <v>0</v>
      </c>
    </row>
    <row r="45" spans="1:11" ht="17.25" customHeight="1">
      <c r="A45" s="198" t="s">
        <v>535</v>
      </c>
      <c r="B45" s="187">
        <v>0</v>
      </c>
      <c r="C45" s="187">
        <v>0</v>
      </c>
      <c r="D45" s="187">
        <v>0</v>
      </c>
      <c r="E45" s="187">
        <v>0</v>
      </c>
      <c r="F45" s="187">
        <v>0</v>
      </c>
      <c r="G45" s="187">
        <v>0</v>
      </c>
      <c r="H45" s="187">
        <v>0</v>
      </c>
      <c r="I45" s="187">
        <v>0</v>
      </c>
      <c r="J45" s="187">
        <v>0</v>
      </c>
      <c r="K45" s="187">
        <v>0</v>
      </c>
    </row>
    <row r="46" spans="1:11" ht="17.25" customHeight="1">
      <c r="A46" s="198" t="s">
        <v>183</v>
      </c>
      <c r="B46" s="199">
        <v>78</v>
      </c>
      <c r="C46" s="200">
        <v>321686.57</v>
      </c>
      <c r="D46" s="199">
        <v>74</v>
      </c>
      <c r="E46" s="200">
        <v>304031.12999999995</v>
      </c>
      <c r="F46" s="199">
        <v>1</v>
      </c>
      <c r="G46" s="200">
        <v>4663.32</v>
      </c>
      <c r="H46" s="187">
        <v>0</v>
      </c>
      <c r="I46" s="187">
        <v>0</v>
      </c>
      <c r="J46" s="199">
        <v>3</v>
      </c>
      <c r="K46" s="200">
        <v>12992.119999999999</v>
      </c>
    </row>
    <row r="47" spans="1:11" ht="17.25" customHeight="1">
      <c r="A47" s="198" t="s">
        <v>184</v>
      </c>
      <c r="B47" s="187">
        <v>0</v>
      </c>
      <c r="C47" s="187">
        <v>0</v>
      </c>
      <c r="D47" s="187">
        <v>0</v>
      </c>
      <c r="E47" s="187">
        <v>0</v>
      </c>
      <c r="F47" s="187">
        <v>0</v>
      </c>
      <c r="G47" s="187">
        <v>0</v>
      </c>
      <c r="H47" s="187">
        <v>0</v>
      </c>
      <c r="I47" s="187">
        <v>0</v>
      </c>
      <c r="J47" s="187">
        <v>0</v>
      </c>
      <c r="K47" s="187">
        <v>0</v>
      </c>
    </row>
    <row r="48" spans="1:11" ht="17.25" customHeight="1">
      <c r="A48" s="198" t="s">
        <v>575</v>
      </c>
      <c r="B48" s="187">
        <v>0</v>
      </c>
      <c r="C48" s="187">
        <v>0</v>
      </c>
      <c r="D48" s="187">
        <v>0</v>
      </c>
      <c r="E48" s="187">
        <v>0</v>
      </c>
      <c r="F48" s="187">
        <v>0</v>
      </c>
      <c r="G48" s="187">
        <v>0</v>
      </c>
      <c r="H48" s="187">
        <v>0</v>
      </c>
      <c r="I48" s="187">
        <v>0</v>
      </c>
      <c r="J48" s="187">
        <v>0</v>
      </c>
      <c r="K48" s="187">
        <v>0</v>
      </c>
    </row>
    <row r="49" spans="1:11" ht="17.25" customHeight="1">
      <c r="A49" s="198" t="s">
        <v>185</v>
      </c>
      <c r="B49" s="187">
        <v>0</v>
      </c>
      <c r="C49" s="187">
        <v>0</v>
      </c>
      <c r="D49" s="187">
        <v>0</v>
      </c>
      <c r="E49" s="187">
        <v>0</v>
      </c>
      <c r="F49" s="187">
        <v>0</v>
      </c>
      <c r="G49" s="187">
        <v>0</v>
      </c>
      <c r="H49" s="187">
        <v>0</v>
      </c>
      <c r="I49" s="187">
        <v>0</v>
      </c>
      <c r="J49" s="187">
        <v>0</v>
      </c>
      <c r="K49" s="187">
        <v>0</v>
      </c>
    </row>
    <row r="50" spans="1:11" ht="17.25" customHeight="1">
      <c r="A50" s="198" t="s">
        <v>186</v>
      </c>
      <c r="B50" s="187">
        <v>0</v>
      </c>
      <c r="C50" s="187">
        <v>0</v>
      </c>
      <c r="D50" s="187">
        <v>0</v>
      </c>
      <c r="E50" s="187">
        <v>0</v>
      </c>
      <c r="F50" s="187">
        <v>0</v>
      </c>
      <c r="G50" s="187">
        <v>0</v>
      </c>
      <c r="H50" s="187">
        <v>0</v>
      </c>
      <c r="I50" s="187">
        <v>0</v>
      </c>
      <c r="J50" s="187">
        <v>0</v>
      </c>
      <c r="K50" s="187">
        <v>0</v>
      </c>
    </row>
    <row r="51" spans="1:11" ht="17.25" customHeight="1">
      <c r="A51" s="198" t="s">
        <v>187</v>
      </c>
      <c r="B51" s="187">
        <v>0</v>
      </c>
      <c r="C51" s="187">
        <v>0</v>
      </c>
      <c r="D51" s="187">
        <v>0</v>
      </c>
      <c r="E51" s="187">
        <v>0</v>
      </c>
      <c r="F51" s="187">
        <v>0</v>
      </c>
      <c r="G51" s="187">
        <v>0</v>
      </c>
      <c r="H51" s="187">
        <v>0</v>
      </c>
      <c r="I51" s="187">
        <v>0</v>
      </c>
      <c r="J51" s="187">
        <v>0</v>
      </c>
      <c r="K51" s="187">
        <v>0</v>
      </c>
    </row>
    <row r="52" spans="1:11" ht="17.25" customHeight="1">
      <c r="A52" s="198" t="s">
        <v>536</v>
      </c>
      <c r="B52" s="187">
        <v>0</v>
      </c>
      <c r="C52" s="187">
        <v>0</v>
      </c>
      <c r="D52" s="187">
        <v>0</v>
      </c>
      <c r="E52" s="187">
        <v>0</v>
      </c>
      <c r="F52" s="187">
        <v>0</v>
      </c>
      <c r="G52" s="187">
        <v>0</v>
      </c>
      <c r="H52" s="187">
        <v>0</v>
      </c>
      <c r="I52" s="187">
        <v>0</v>
      </c>
      <c r="J52" s="187">
        <v>0</v>
      </c>
      <c r="K52" s="187">
        <v>0</v>
      </c>
    </row>
    <row r="53" spans="1:11" ht="17.25" customHeight="1">
      <c r="A53" s="198" t="s">
        <v>188</v>
      </c>
      <c r="B53" s="199">
        <v>12</v>
      </c>
      <c r="C53" s="200">
        <v>43271.34</v>
      </c>
      <c r="D53" s="199">
        <v>2</v>
      </c>
      <c r="E53" s="200">
        <v>2028.8</v>
      </c>
      <c r="F53" s="199">
        <v>2</v>
      </c>
      <c r="G53" s="200">
        <v>6768.3000000000011</v>
      </c>
      <c r="H53" s="187">
        <v>0</v>
      </c>
      <c r="I53" s="187">
        <v>0</v>
      </c>
      <c r="J53" s="199">
        <v>8</v>
      </c>
      <c r="K53" s="200">
        <v>34474.240000000005</v>
      </c>
    </row>
    <row r="54" spans="1:11" ht="17.25" customHeight="1">
      <c r="A54" s="207" t="s">
        <v>576</v>
      </c>
      <c r="B54" s="208">
        <v>115</v>
      </c>
      <c r="C54" s="209">
        <v>479150.56000000006</v>
      </c>
      <c r="D54" s="208">
        <v>110</v>
      </c>
      <c r="E54" s="209">
        <v>447409.45</v>
      </c>
      <c r="F54" s="208">
        <v>2</v>
      </c>
      <c r="G54" s="209">
        <v>8416.16</v>
      </c>
      <c r="H54" s="194">
        <v>0</v>
      </c>
      <c r="I54" s="194">
        <v>0</v>
      </c>
      <c r="J54" s="208">
        <v>3</v>
      </c>
      <c r="K54" s="209">
        <v>23324.950000000004</v>
      </c>
    </row>
  </sheetData>
  <mergeCells count="9">
    <mergeCell ref="B6:K6"/>
    <mergeCell ref="A4:A6"/>
    <mergeCell ref="A1:K1"/>
    <mergeCell ref="A3:K3"/>
    <mergeCell ref="B4:C4"/>
    <mergeCell ref="D4:E4"/>
    <mergeCell ref="F4:G4"/>
    <mergeCell ref="H4:I4"/>
    <mergeCell ref="J4:K4"/>
  </mergeCells>
  <hyperlinks>
    <hyperlink ref="L1" location="'Spis treści'!A1" display="Powrót do spisu" xr:uid="{E7441515-DFA6-4798-B853-E17F5D7F73BE}"/>
  </hyperlinks>
  <printOptions horizontalCentered="1"/>
  <pageMargins left="0.51181102362204722" right="0.51181102362204722" top="0.55118110236220474" bottom="0.47244094488188981" header="0.31496062992125984" footer="0.31496062992125984"/>
  <pageSetup paperSize="9" scale="79" orientation="portrait" r:id="rId1"/>
  <headerFooter differentFirst="1" alignWithMargins="0">
    <oddFooter>&amp;C&amp;"Arial,Normalny"&amp;9&amp;P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7"/>
  <dimension ref="A1:H40"/>
  <sheetViews>
    <sheetView showGridLines="0" view="pageBreakPreview" zoomScale="90" zoomScaleNormal="90" zoomScaleSheetLayoutView="90" workbookViewId="0">
      <selection activeCell="G15" sqref="G15"/>
    </sheetView>
  </sheetViews>
  <sheetFormatPr defaultColWidth="8" defaultRowHeight="12.75"/>
  <cols>
    <col min="1" max="1" width="36" style="1" customWidth="1"/>
    <col min="2" max="2" width="9.625" style="1" customWidth="1"/>
    <col min="3" max="4" width="9.5" style="1" customWidth="1"/>
    <col min="5" max="5" width="9.125" style="1" customWidth="1"/>
    <col min="6" max="6" width="9.625" style="1" customWidth="1"/>
    <col min="7" max="7" width="10.875" style="1" customWidth="1"/>
    <col min="8" max="16379" width="8" style="1"/>
    <col min="16380" max="16380" width="1.5" style="1" customWidth="1"/>
    <col min="16381" max="16384" width="0.25" style="1" customWidth="1"/>
  </cols>
  <sheetData>
    <row r="1" spans="1:8" ht="23.25" customHeight="1">
      <c r="A1" s="688" t="s">
        <v>484</v>
      </c>
      <c r="B1" s="688"/>
      <c r="C1" s="688"/>
      <c r="D1" s="688"/>
      <c r="E1" s="688"/>
      <c r="F1" s="688"/>
      <c r="G1" s="602" t="s">
        <v>657</v>
      </c>
    </row>
    <row r="2" spans="1:8" ht="33.75" customHeight="1">
      <c r="A2" s="689" t="s">
        <v>591</v>
      </c>
      <c r="B2" s="689"/>
      <c r="C2" s="689"/>
      <c r="D2" s="690"/>
      <c r="E2" s="690"/>
      <c r="F2" s="690"/>
    </row>
    <row r="3" spans="1:8" ht="20.25" customHeight="1">
      <c r="A3" s="667" t="s">
        <v>15</v>
      </c>
      <c r="B3" s="629" t="s">
        <v>438</v>
      </c>
      <c r="C3" s="630"/>
      <c r="D3" s="629" t="s">
        <v>579</v>
      </c>
      <c r="E3" s="631"/>
      <c r="F3" s="630"/>
    </row>
    <row r="4" spans="1:8" ht="20.25" customHeight="1">
      <c r="A4" s="668"/>
      <c r="B4" s="632" t="s">
        <v>580</v>
      </c>
      <c r="C4" s="632" t="s">
        <v>572</v>
      </c>
      <c r="D4" s="632" t="s">
        <v>580</v>
      </c>
      <c r="E4" s="644" t="s">
        <v>16</v>
      </c>
      <c r="F4" s="634"/>
    </row>
    <row r="5" spans="1:8" ht="75" customHeight="1">
      <c r="A5" s="669"/>
      <c r="B5" s="632"/>
      <c r="C5" s="632"/>
      <c r="D5" s="632"/>
      <c r="E5" s="552" t="s">
        <v>581</v>
      </c>
      <c r="F5" s="551" t="s">
        <v>582</v>
      </c>
    </row>
    <row r="6" spans="1:8" ht="21" customHeight="1">
      <c r="A6" s="691" t="s">
        <v>72</v>
      </c>
      <c r="B6" s="692"/>
      <c r="C6" s="692"/>
      <c r="D6" s="692"/>
      <c r="E6" s="692"/>
      <c r="F6" s="693"/>
    </row>
    <row r="7" spans="1:8" ht="21.75" customHeight="1">
      <c r="A7" s="210" t="s">
        <v>17</v>
      </c>
      <c r="B7" s="211">
        <v>1052907</v>
      </c>
      <c r="C7" s="211">
        <v>1019571</v>
      </c>
      <c r="D7" s="211">
        <v>1004336</v>
      </c>
      <c r="E7" s="212">
        <f>D7/B7-1</f>
        <v>-4.6130379986076608E-2</v>
      </c>
      <c r="F7" s="212">
        <f>D7/C7-1</f>
        <v>-1.4942559174397907E-2</v>
      </c>
      <c r="G7" s="4"/>
      <c r="H7" s="4"/>
    </row>
    <row r="8" spans="1:8" ht="21.75" customHeight="1">
      <c r="A8" s="214" t="s">
        <v>143</v>
      </c>
      <c r="B8" s="215">
        <v>825151</v>
      </c>
      <c r="C8" s="215">
        <v>796710</v>
      </c>
      <c r="D8" s="215">
        <v>783048</v>
      </c>
      <c r="E8" s="216">
        <f t="shared" ref="E8:E9" si="0">D8/B8-1</f>
        <v>-5.1024600345876081E-2</v>
      </c>
      <c r="F8" s="217">
        <f t="shared" ref="F8:F9" si="1">D8/C8-1</f>
        <v>-1.7148021237338607E-2</v>
      </c>
      <c r="G8" s="4"/>
      <c r="H8" s="4"/>
    </row>
    <row r="9" spans="1:8" ht="21.75" customHeight="1">
      <c r="A9" s="218" t="s">
        <v>18</v>
      </c>
      <c r="B9" s="219">
        <v>227757</v>
      </c>
      <c r="C9" s="219">
        <v>222861</v>
      </c>
      <c r="D9" s="219">
        <v>221288</v>
      </c>
      <c r="E9" s="216">
        <f t="shared" si="0"/>
        <v>-2.8403078719863695E-2</v>
      </c>
      <c r="F9" s="217">
        <f t="shared" si="1"/>
        <v>-7.0582111719861285E-3</v>
      </c>
      <c r="G9" s="4"/>
      <c r="H9" s="4"/>
    </row>
    <row r="10" spans="1:8" ht="26.25" customHeight="1">
      <c r="A10" s="691" t="s">
        <v>112</v>
      </c>
      <c r="B10" s="692"/>
      <c r="C10" s="692"/>
      <c r="D10" s="692"/>
      <c r="E10" s="692"/>
      <c r="F10" s="693"/>
      <c r="G10" s="4"/>
      <c r="H10" s="4"/>
    </row>
    <row r="11" spans="1:8" s="5" customFormat="1" ht="21" customHeight="1">
      <c r="A11" s="220" t="s">
        <v>450</v>
      </c>
      <c r="B11" s="221">
        <v>825151</v>
      </c>
      <c r="C11" s="221">
        <v>796710</v>
      </c>
      <c r="D11" s="222">
        <v>783048</v>
      </c>
      <c r="E11" s="212">
        <f t="shared" ref="E11:E16" si="2">D11/B11-1</f>
        <v>-5.1024600345876081E-2</v>
      </c>
      <c r="F11" s="213">
        <f t="shared" ref="F11:F16" si="3">D11/C11-1</f>
        <v>-1.7148021237338607E-2</v>
      </c>
      <c r="G11" s="4"/>
      <c r="H11" s="4"/>
    </row>
    <row r="12" spans="1:8" ht="21" customHeight="1">
      <c r="A12" s="223" t="s">
        <v>19</v>
      </c>
      <c r="B12" s="224">
        <v>26577</v>
      </c>
      <c r="C12" s="224">
        <v>15125</v>
      </c>
      <c r="D12" s="219">
        <v>11288</v>
      </c>
      <c r="E12" s="216">
        <f t="shared" si="2"/>
        <v>-0.57527185160100847</v>
      </c>
      <c r="F12" s="217">
        <f t="shared" si="3"/>
        <v>-0.25368595041322317</v>
      </c>
      <c r="G12" s="4"/>
      <c r="H12" s="4"/>
    </row>
    <row r="13" spans="1:8" ht="21" customHeight="1">
      <c r="A13" s="225" t="s">
        <v>20</v>
      </c>
      <c r="B13" s="224">
        <v>712901</v>
      </c>
      <c r="C13" s="224">
        <v>699067</v>
      </c>
      <c r="D13" s="215">
        <v>691581</v>
      </c>
      <c r="E13" s="216">
        <f t="shared" si="2"/>
        <v>-2.9905975724539569E-2</v>
      </c>
      <c r="F13" s="217">
        <f t="shared" si="3"/>
        <v>-1.0708558693229731E-2</v>
      </c>
      <c r="G13" s="4"/>
      <c r="H13" s="4"/>
    </row>
    <row r="14" spans="1:8" ht="21" customHeight="1">
      <c r="A14" s="226" t="s">
        <v>21</v>
      </c>
      <c r="B14" s="224">
        <v>18174</v>
      </c>
      <c r="C14" s="224">
        <v>15836</v>
      </c>
      <c r="D14" s="219">
        <v>14817</v>
      </c>
      <c r="E14" s="216">
        <f t="shared" si="2"/>
        <v>-0.18471442720369757</v>
      </c>
      <c r="F14" s="217">
        <f t="shared" si="3"/>
        <v>-6.4347057337711511E-2</v>
      </c>
      <c r="G14" s="4"/>
      <c r="H14" s="4"/>
    </row>
    <row r="15" spans="1:8" ht="21" customHeight="1">
      <c r="A15" s="226" t="s">
        <v>22</v>
      </c>
      <c r="B15" s="224">
        <v>91260</v>
      </c>
      <c r="C15" s="224">
        <v>79128</v>
      </c>
      <c r="D15" s="219">
        <v>74034</v>
      </c>
      <c r="E15" s="216">
        <f t="shared" si="2"/>
        <v>-0.18875739644970413</v>
      </c>
      <c r="F15" s="217">
        <f t="shared" si="3"/>
        <v>-6.4376706096451297E-2</v>
      </c>
      <c r="G15" s="4"/>
      <c r="H15" s="4"/>
    </row>
    <row r="16" spans="1:8" ht="26.25" customHeight="1">
      <c r="A16" s="227" t="s">
        <v>23</v>
      </c>
      <c r="B16" s="228">
        <v>2815</v>
      </c>
      <c r="C16" s="228">
        <v>2678</v>
      </c>
      <c r="D16" s="229">
        <v>2616</v>
      </c>
      <c r="E16" s="216">
        <f t="shared" si="2"/>
        <v>-7.0692717584369458E-2</v>
      </c>
      <c r="F16" s="217">
        <f t="shared" si="3"/>
        <v>-2.3151605675877485E-2</v>
      </c>
      <c r="G16" s="4"/>
      <c r="H16" s="4"/>
    </row>
    <row r="17" spans="1:8" ht="27.75" customHeight="1">
      <c r="A17" s="691" t="s">
        <v>24</v>
      </c>
      <c r="B17" s="692"/>
      <c r="C17" s="692"/>
      <c r="D17" s="692"/>
      <c r="E17" s="692"/>
      <c r="F17" s="693"/>
      <c r="G17" s="4"/>
      <c r="H17" s="4"/>
    </row>
    <row r="18" spans="1:8" ht="24.75" customHeight="1">
      <c r="A18" s="220" t="s">
        <v>25</v>
      </c>
      <c r="B18" s="211">
        <v>227757</v>
      </c>
      <c r="C18" s="211">
        <v>222861</v>
      </c>
      <c r="D18" s="211">
        <v>221288</v>
      </c>
      <c r="E18" s="212">
        <f t="shared" ref="E18:E30" si="4">D18/B18-1</f>
        <v>-2.8403078719863695E-2</v>
      </c>
      <c r="F18" s="213">
        <f t="shared" ref="F18:F30" si="5">D18/C18-1</f>
        <v>-7.0582111719861285E-3</v>
      </c>
      <c r="G18" s="4"/>
      <c r="H18" s="4"/>
    </row>
    <row r="19" spans="1:8" ht="33" customHeight="1">
      <c r="A19" s="230" t="s">
        <v>26</v>
      </c>
      <c r="B19" s="231">
        <v>185914</v>
      </c>
      <c r="C19" s="231">
        <v>181836</v>
      </c>
      <c r="D19" s="231">
        <v>179636</v>
      </c>
      <c r="E19" s="212">
        <f t="shared" si="4"/>
        <v>-3.3768301472723916E-2</v>
      </c>
      <c r="F19" s="213">
        <f t="shared" si="5"/>
        <v>-1.2098814316196971E-2</v>
      </c>
      <c r="G19" s="4"/>
      <c r="H19" s="4"/>
    </row>
    <row r="20" spans="1:8" ht="27.75" customHeight="1">
      <c r="A20" s="223" t="s">
        <v>27</v>
      </c>
      <c r="B20" s="224">
        <v>12355</v>
      </c>
      <c r="C20" s="224">
        <v>12142</v>
      </c>
      <c r="D20" s="219">
        <v>12042</v>
      </c>
      <c r="E20" s="216">
        <f t="shared" si="4"/>
        <v>-2.5333872925940915E-2</v>
      </c>
      <c r="F20" s="217">
        <f t="shared" si="5"/>
        <v>-8.2358754735628592E-3</v>
      </c>
      <c r="G20" s="4"/>
      <c r="H20" s="4"/>
    </row>
    <row r="21" spans="1:8" ht="20.25" customHeight="1">
      <c r="A21" s="223" t="s">
        <v>28</v>
      </c>
      <c r="B21" s="224">
        <v>183365</v>
      </c>
      <c r="C21" s="224">
        <v>179529</v>
      </c>
      <c r="D21" s="219">
        <v>177410</v>
      </c>
      <c r="E21" s="216">
        <f t="shared" si="4"/>
        <v>-3.2476208654868666E-2</v>
      </c>
      <c r="F21" s="217">
        <f t="shared" si="5"/>
        <v>-1.1803107018921732E-2</v>
      </c>
      <c r="G21" s="4"/>
      <c r="H21" s="4"/>
    </row>
    <row r="22" spans="1:8" ht="28.5" customHeight="1">
      <c r="A22" s="223" t="s">
        <v>29</v>
      </c>
      <c r="B22" s="224">
        <v>206</v>
      </c>
      <c r="C22" s="224">
        <v>181</v>
      </c>
      <c r="D22" s="219">
        <v>172</v>
      </c>
      <c r="E22" s="216">
        <f t="shared" si="4"/>
        <v>-0.16504854368932043</v>
      </c>
      <c r="F22" s="217">
        <f t="shared" si="5"/>
        <v>-4.9723756906077332E-2</v>
      </c>
      <c r="G22" s="4"/>
      <c r="H22" s="4"/>
    </row>
    <row r="23" spans="1:8" ht="28.5" customHeight="1">
      <c r="A23" s="223" t="s">
        <v>30</v>
      </c>
      <c r="B23" s="224">
        <v>581</v>
      </c>
      <c r="C23" s="224">
        <v>524</v>
      </c>
      <c r="D23" s="219">
        <v>505</v>
      </c>
      <c r="E23" s="216">
        <f t="shared" si="4"/>
        <v>-0.13080895008605853</v>
      </c>
      <c r="F23" s="217">
        <f t="shared" si="5"/>
        <v>-3.6259541984732802E-2</v>
      </c>
      <c r="G23" s="4"/>
      <c r="H23" s="4"/>
    </row>
    <row r="24" spans="1:8" ht="28.5" customHeight="1">
      <c r="A24" s="223" t="s">
        <v>544</v>
      </c>
      <c r="B24" s="224">
        <v>1763</v>
      </c>
      <c r="C24" s="224">
        <v>1601</v>
      </c>
      <c r="D24" s="219">
        <v>1548</v>
      </c>
      <c r="E24" s="216">
        <f t="shared" si="4"/>
        <v>-0.12195121951219512</v>
      </c>
      <c r="F24" s="217">
        <f t="shared" si="5"/>
        <v>-3.3104309806371024E-2</v>
      </c>
      <c r="G24" s="4"/>
      <c r="H24" s="4"/>
    </row>
    <row r="25" spans="1:8" ht="24" customHeight="1">
      <c r="A25" s="230" t="s">
        <v>32</v>
      </c>
      <c r="B25" s="231">
        <v>41842</v>
      </c>
      <c r="C25" s="231">
        <v>41026</v>
      </c>
      <c r="D25" s="211">
        <v>41652</v>
      </c>
      <c r="E25" s="212">
        <f t="shared" si="4"/>
        <v>-4.5408919267720949E-3</v>
      </c>
      <c r="F25" s="213">
        <f t="shared" si="5"/>
        <v>1.5258616487105803E-2</v>
      </c>
      <c r="G25" s="4"/>
      <c r="H25" s="4"/>
    </row>
    <row r="26" spans="1:8" ht="21" customHeight="1">
      <c r="A26" s="223" t="s">
        <v>33</v>
      </c>
      <c r="B26" s="224">
        <v>857</v>
      </c>
      <c r="C26" s="224">
        <v>811</v>
      </c>
      <c r="D26" s="219">
        <v>827</v>
      </c>
      <c r="E26" s="216">
        <f t="shared" si="4"/>
        <v>-3.5005834305717576E-2</v>
      </c>
      <c r="F26" s="217">
        <f t="shared" si="5"/>
        <v>1.9728729963008673E-2</v>
      </c>
      <c r="G26" s="4"/>
      <c r="H26" s="4"/>
    </row>
    <row r="27" spans="1:8" ht="21" customHeight="1">
      <c r="A27" s="223" t="s">
        <v>34</v>
      </c>
      <c r="B27" s="224">
        <v>40292</v>
      </c>
      <c r="C27" s="224">
        <v>39549</v>
      </c>
      <c r="D27" s="219">
        <v>40201</v>
      </c>
      <c r="E27" s="216">
        <f t="shared" si="4"/>
        <v>-2.2585128561500856E-3</v>
      </c>
      <c r="F27" s="217">
        <f t="shared" si="5"/>
        <v>1.6485878277579635E-2</v>
      </c>
      <c r="G27" s="4"/>
      <c r="H27" s="4"/>
    </row>
    <row r="28" spans="1:8" ht="27.75" customHeight="1">
      <c r="A28" s="223" t="s">
        <v>35</v>
      </c>
      <c r="B28" s="224">
        <v>347</v>
      </c>
      <c r="C28" s="224">
        <v>319</v>
      </c>
      <c r="D28" s="219">
        <v>313</v>
      </c>
      <c r="E28" s="216">
        <f t="shared" si="4"/>
        <v>-9.7982708933717633E-2</v>
      </c>
      <c r="F28" s="217">
        <f t="shared" si="5"/>
        <v>-1.8808777429467072E-2</v>
      </c>
      <c r="G28" s="4"/>
      <c r="H28" s="4"/>
    </row>
    <row r="29" spans="1:8" ht="27.75" customHeight="1">
      <c r="A29" s="223" t="s">
        <v>36</v>
      </c>
      <c r="B29" s="224">
        <v>846</v>
      </c>
      <c r="C29" s="224">
        <v>809</v>
      </c>
      <c r="D29" s="219">
        <v>793</v>
      </c>
      <c r="E29" s="216">
        <f t="shared" si="4"/>
        <v>-6.2647754137115874E-2</v>
      </c>
      <c r="F29" s="217">
        <f t="shared" si="5"/>
        <v>-1.9777503090234849E-2</v>
      </c>
      <c r="G29" s="4"/>
      <c r="H29" s="4"/>
    </row>
    <row r="30" spans="1:8" ht="27.75" customHeight="1">
      <c r="A30" s="232" t="s">
        <v>37</v>
      </c>
      <c r="B30" s="228">
        <v>358</v>
      </c>
      <c r="C30" s="228">
        <v>350</v>
      </c>
      <c r="D30" s="229">
        <v>344</v>
      </c>
      <c r="E30" s="233">
        <f t="shared" si="4"/>
        <v>-3.9106145251396662E-2</v>
      </c>
      <c r="F30" s="234">
        <f t="shared" si="5"/>
        <v>-1.7142857142857126E-2</v>
      </c>
      <c r="G30" s="4"/>
      <c r="H30" s="4"/>
    </row>
    <row r="31" spans="1:8" ht="14.25" customHeight="1">
      <c r="A31" s="6"/>
      <c r="B31" s="6"/>
      <c r="C31" s="6"/>
      <c r="D31" s="7"/>
      <c r="E31" s="7"/>
      <c r="F31" s="7"/>
    </row>
    <row r="32" spans="1:8">
      <c r="A32" s="687"/>
      <c r="B32" s="687"/>
      <c r="C32" s="687"/>
      <c r="D32" s="687"/>
      <c r="E32" s="687"/>
      <c r="F32" s="687"/>
    </row>
    <row r="33" spans="1:6" ht="16.5" customHeight="1">
      <c r="A33" s="8"/>
      <c r="B33" s="8"/>
      <c r="C33" s="8"/>
      <c r="D33" s="8"/>
      <c r="E33" s="8"/>
      <c r="F33" s="8"/>
    </row>
    <row r="40" spans="1:6">
      <c r="E40" s="534"/>
    </row>
  </sheetData>
  <mergeCells count="13">
    <mergeCell ref="E4:F4"/>
    <mergeCell ref="A32:F32"/>
    <mergeCell ref="A1:F1"/>
    <mergeCell ref="A2:F2"/>
    <mergeCell ref="A3:A5"/>
    <mergeCell ref="B3:C3"/>
    <mergeCell ref="B4:B5"/>
    <mergeCell ref="C4:C5"/>
    <mergeCell ref="D4:D5"/>
    <mergeCell ref="A6:F6"/>
    <mergeCell ref="A10:F10"/>
    <mergeCell ref="A17:F17"/>
    <mergeCell ref="D3:F3"/>
  </mergeCells>
  <hyperlinks>
    <hyperlink ref="G1" location="'Spis treści'!A1" display="Powrót do spisu" xr:uid="{3E6F4100-7A9B-4F18-B154-D5560BBDCC74}"/>
  </hyperlinks>
  <printOptions horizontalCentered="1"/>
  <pageMargins left="0.51181102362204722" right="0.51181102362204722" top="0.6692913385826772" bottom="0.55118110236220474" header="0.31496062992125984" footer="0.31496062992125984"/>
  <pageSetup paperSize="9" scale="95" orientation="portrait" r:id="rId1"/>
  <headerFooter differentFirst="1" alignWithMargins="0">
    <oddFooter>&amp;C&amp;"Arial,Normalny"&amp;9&amp;P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8"/>
  <sheetViews>
    <sheetView showGridLines="0" view="pageBreakPreview" zoomScale="90" zoomScaleNormal="100" zoomScaleSheetLayoutView="90" workbookViewId="0">
      <selection activeCell="G15" sqref="G15"/>
    </sheetView>
  </sheetViews>
  <sheetFormatPr defaultRowHeight="15"/>
  <cols>
    <col min="1" max="1" width="26" customWidth="1"/>
    <col min="2" max="2" width="23" customWidth="1"/>
    <col min="3" max="3" width="24.875" customWidth="1"/>
    <col min="5" max="5" width="16.875" customWidth="1"/>
    <col min="6" max="6" width="9.875" customWidth="1"/>
  </cols>
  <sheetData>
    <row r="1" spans="1:6" ht="25.5" customHeight="1">
      <c r="A1" s="688" t="str">
        <f>'Tab 1 (11)'!A1:F1</f>
        <v>II. FUNDUSZ EMERYTALNO-RENTOWY</v>
      </c>
      <c r="B1" s="688"/>
      <c r="C1" s="688"/>
      <c r="D1" s="688"/>
      <c r="E1" s="688"/>
      <c r="F1" s="602" t="s">
        <v>657</v>
      </c>
    </row>
    <row r="2" spans="1:6" ht="32.25" customHeight="1">
      <c r="A2" s="694" t="s">
        <v>592</v>
      </c>
      <c r="B2" s="694"/>
      <c r="C2" s="694"/>
      <c r="D2" s="694"/>
      <c r="E2" s="694"/>
    </row>
    <row r="3" spans="1:6" ht="43.5" customHeight="1">
      <c r="A3" s="190" t="s">
        <v>15</v>
      </c>
      <c r="B3" s="190" t="s">
        <v>593</v>
      </c>
      <c r="C3" s="190" t="s">
        <v>594</v>
      </c>
    </row>
    <row r="4" spans="1:6" ht="16.5" customHeight="1">
      <c r="A4" s="237" t="s">
        <v>45</v>
      </c>
      <c r="B4" s="238">
        <v>38322</v>
      </c>
      <c r="C4" s="238">
        <v>37611</v>
      </c>
    </row>
    <row r="5" spans="1:6" ht="16.5" customHeight="1">
      <c r="A5" s="186" t="s">
        <v>46</v>
      </c>
      <c r="B5" s="199">
        <v>60834</v>
      </c>
      <c r="C5" s="199">
        <v>67957</v>
      </c>
    </row>
    <row r="6" spans="1:6" ht="16.5" customHeight="1">
      <c r="A6" s="186" t="s">
        <v>47</v>
      </c>
      <c r="B6" s="199">
        <v>143656</v>
      </c>
      <c r="C6" s="199">
        <v>128747</v>
      </c>
    </row>
    <row r="7" spans="1:6" ht="16.5" customHeight="1">
      <c r="A7" s="186" t="s">
        <v>48</v>
      </c>
      <c r="B7" s="199">
        <v>13345</v>
      </c>
      <c r="C7" s="199">
        <v>13440</v>
      </c>
    </row>
    <row r="8" spans="1:6" ht="16.5" customHeight="1">
      <c r="A8" s="186" t="s">
        <v>49</v>
      </c>
      <c r="B8" s="199">
        <v>89169</v>
      </c>
      <c r="C8" s="199">
        <v>85535</v>
      </c>
    </row>
    <row r="9" spans="1:6" ht="16.5" customHeight="1">
      <c r="A9" s="186" t="s">
        <v>50</v>
      </c>
      <c r="B9" s="199">
        <v>132702</v>
      </c>
      <c r="C9" s="199">
        <v>86454</v>
      </c>
    </row>
    <row r="10" spans="1:6" ht="16.5" customHeight="1">
      <c r="A10" s="186" t="s">
        <v>51</v>
      </c>
      <c r="B10" s="199">
        <v>159290</v>
      </c>
      <c r="C10" s="199">
        <v>154353</v>
      </c>
    </row>
    <row r="11" spans="1:6" ht="16.5" customHeight="1">
      <c r="A11" s="186" t="s">
        <v>52</v>
      </c>
      <c r="B11" s="199">
        <v>24335</v>
      </c>
      <c r="C11" s="199">
        <v>20196</v>
      </c>
    </row>
    <row r="12" spans="1:6" ht="16.5" customHeight="1">
      <c r="A12" s="186" t="s">
        <v>53</v>
      </c>
      <c r="B12" s="199">
        <v>83042</v>
      </c>
      <c r="C12" s="199">
        <v>57710</v>
      </c>
    </row>
    <row r="13" spans="1:6" ht="16.5" customHeight="1">
      <c r="A13" s="186" t="s">
        <v>54</v>
      </c>
      <c r="B13" s="199">
        <v>79293</v>
      </c>
      <c r="C13" s="199">
        <v>71597</v>
      </c>
    </row>
    <row r="14" spans="1:6" ht="16.5" customHeight="1">
      <c r="A14" s="186" t="s">
        <v>55</v>
      </c>
      <c r="B14" s="199">
        <v>37595</v>
      </c>
      <c r="C14" s="199">
        <v>32699</v>
      </c>
    </row>
    <row r="15" spans="1:6" ht="16.5" customHeight="1">
      <c r="A15" s="186" t="s">
        <v>56</v>
      </c>
      <c r="B15" s="199">
        <v>31224</v>
      </c>
      <c r="C15" s="199">
        <v>28584</v>
      </c>
    </row>
    <row r="16" spans="1:6" ht="16.5" customHeight="1">
      <c r="A16" s="186" t="s">
        <v>57</v>
      </c>
      <c r="B16" s="199">
        <v>62960</v>
      </c>
      <c r="C16" s="199">
        <v>54694</v>
      </c>
    </row>
    <row r="17" spans="1:5" ht="16.5" customHeight="1">
      <c r="A17" s="186" t="s">
        <v>58</v>
      </c>
      <c r="B17" s="199">
        <v>39582</v>
      </c>
      <c r="C17" s="199">
        <v>36726</v>
      </c>
    </row>
    <row r="18" spans="1:5" ht="16.5" customHeight="1">
      <c r="A18" s="186" t="s">
        <v>59</v>
      </c>
      <c r="B18" s="199">
        <v>109444</v>
      </c>
      <c r="C18" s="199">
        <v>105912</v>
      </c>
    </row>
    <row r="19" spans="1:5" ht="16.5" customHeight="1">
      <c r="A19" s="186" t="s">
        <v>60</v>
      </c>
      <c r="B19" s="199">
        <v>22715</v>
      </c>
      <c r="C19" s="199">
        <v>21535</v>
      </c>
    </row>
    <row r="20" spans="1:5" ht="16.5" customHeight="1">
      <c r="A20" s="186" t="s">
        <v>62</v>
      </c>
      <c r="B20" s="199"/>
      <c r="C20" s="199">
        <v>95</v>
      </c>
    </row>
    <row r="21" spans="1:5" ht="16.5" customHeight="1">
      <c r="A21" s="186" t="s">
        <v>63</v>
      </c>
      <c r="B21" s="199"/>
      <c r="C21" s="199">
        <v>443</v>
      </c>
    </row>
    <row r="22" spans="1:5" ht="16.5" customHeight="1">
      <c r="A22" s="186" t="s">
        <v>64</v>
      </c>
      <c r="B22" s="199"/>
      <c r="C22" s="199">
        <v>48</v>
      </c>
    </row>
    <row r="23" spans="1:5" ht="18.75" customHeight="1">
      <c r="A23" s="235" t="s">
        <v>129</v>
      </c>
      <c r="B23" s="236">
        <f>SUM(B4:B22)</f>
        <v>1127508</v>
      </c>
      <c r="C23" s="236">
        <v>1004336</v>
      </c>
    </row>
    <row r="24" spans="1:5" ht="18.75" customHeight="1">
      <c r="A24" s="239"/>
      <c r="B24" s="240"/>
      <c r="C24" s="240"/>
    </row>
    <row r="25" spans="1:5" ht="24" customHeight="1">
      <c r="A25" s="695" t="s">
        <v>549</v>
      </c>
      <c r="B25" s="695"/>
      <c r="C25" s="695"/>
      <c r="D25" s="695"/>
      <c r="E25" s="695"/>
    </row>
    <row r="40" spans="7:7">
      <c r="G40" s="536"/>
    </row>
    <row r="48" spans="7:7" ht="46.5" customHeight="1"/>
  </sheetData>
  <sortState ref="A4:C19">
    <sortCondition ref="A4:A19"/>
  </sortState>
  <mergeCells count="3">
    <mergeCell ref="A1:E1"/>
    <mergeCell ref="A2:E2"/>
    <mergeCell ref="A25:E25"/>
  </mergeCells>
  <hyperlinks>
    <hyperlink ref="F1" location="'Spis treści'!A1" display="Powrót do spisu" xr:uid="{80A587C9-DC68-4F4E-9498-ED7A7A64B882}"/>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38"/>
  <dimension ref="A1:G50"/>
  <sheetViews>
    <sheetView showGridLines="0" view="pageBreakPreview" zoomScale="80" zoomScaleNormal="100" zoomScaleSheetLayoutView="80" workbookViewId="0">
      <selection activeCell="G15" sqref="G15"/>
    </sheetView>
  </sheetViews>
  <sheetFormatPr defaultRowHeight="15"/>
  <cols>
    <col min="1" max="1" width="26" customWidth="1"/>
    <col min="2" max="2" width="19.5" customWidth="1"/>
    <col min="3" max="3" width="19.25" customWidth="1"/>
    <col min="4" max="4" width="21.875" customWidth="1"/>
    <col min="5" max="5" width="11.5" customWidth="1"/>
    <col min="6" max="6" width="10.25" customWidth="1"/>
  </cols>
  <sheetData>
    <row r="1" spans="1:6" ht="29.25" customHeight="1">
      <c r="A1" s="688" t="str">
        <f>'Tab 2 (12) i wykres 1'!A1:E1</f>
        <v>II. FUNDUSZ EMERYTALNO-RENTOWY</v>
      </c>
      <c r="B1" s="688"/>
      <c r="C1" s="688"/>
      <c r="D1" s="688"/>
      <c r="E1" s="688"/>
      <c r="F1" s="602" t="s">
        <v>657</v>
      </c>
    </row>
    <row r="2" spans="1:6" ht="48.75" customHeight="1">
      <c r="A2" s="675" t="s">
        <v>595</v>
      </c>
      <c r="B2" s="675"/>
      <c r="C2" s="675"/>
    </row>
    <row r="3" spans="1:6" ht="36.75" customHeight="1">
      <c r="A3" s="697" t="s">
        <v>15</v>
      </c>
      <c r="B3" s="190" t="s">
        <v>521</v>
      </c>
      <c r="C3" s="190" t="s">
        <v>347</v>
      </c>
    </row>
    <row r="4" spans="1:6" ht="14.25" customHeight="1">
      <c r="A4" s="698"/>
      <c r="B4" s="700" t="s">
        <v>345</v>
      </c>
      <c r="C4" s="701"/>
    </row>
    <row r="5" spans="1:6" ht="14.25" customHeight="1">
      <c r="A5" s="699"/>
      <c r="B5" s="678" t="str">
        <f>'Tab 10'!B6:K6</f>
        <v>I KWARTAŁ 2022 R.</v>
      </c>
      <c r="C5" s="680"/>
    </row>
    <row r="6" spans="1:6" ht="16.5" customHeight="1">
      <c r="A6" s="237" t="s">
        <v>45</v>
      </c>
      <c r="B6" s="481">
        <v>1334.79</v>
      </c>
      <c r="C6" s="481">
        <v>1497.85</v>
      </c>
    </row>
    <row r="7" spans="1:6" ht="16.5" customHeight="1">
      <c r="A7" s="186" t="s">
        <v>46</v>
      </c>
      <c r="B7" s="200">
        <v>1399.83</v>
      </c>
      <c r="C7" s="200">
        <v>1470.31</v>
      </c>
    </row>
    <row r="8" spans="1:6" ht="16.5" customHeight="1">
      <c r="A8" s="186" t="s">
        <v>47</v>
      </c>
      <c r="B8" s="200">
        <v>1375.58</v>
      </c>
      <c r="C8" s="200">
        <v>1465.25</v>
      </c>
    </row>
    <row r="9" spans="1:6" ht="16.5" customHeight="1">
      <c r="A9" s="186" t="s">
        <v>48</v>
      </c>
      <c r="B9" s="200">
        <v>1301.46</v>
      </c>
      <c r="C9" s="200">
        <v>1568.51</v>
      </c>
    </row>
    <row r="10" spans="1:6" ht="16.5" customHeight="1">
      <c r="A10" s="186" t="s">
        <v>49</v>
      </c>
      <c r="B10" s="200">
        <v>1384.92</v>
      </c>
      <c r="C10" s="200">
        <v>1457.78</v>
      </c>
    </row>
    <row r="11" spans="1:6" ht="16.5" customHeight="1">
      <c r="A11" s="186" t="s">
        <v>50</v>
      </c>
      <c r="B11" s="200">
        <v>1347.96</v>
      </c>
      <c r="C11" s="200">
        <v>1426.59</v>
      </c>
    </row>
    <row r="12" spans="1:6" ht="16.5" customHeight="1">
      <c r="A12" s="186" t="s">
        <v>51</v>
      </c>
      <c r="B12" s="200">
        <v>1379.51</v>
      </c>
      <c r="C12" s="200">
        <v>1435.59</v>
      </c>
    </row>
    <row r="13" spans="1:6" ht="16.5" customHeight="1">
      <c r="A13" s="186" t="s">
        <v>52</v>
      </c>
      <c r="B13" s="200">
        <v>1383.39</v>
      </c>
      <c r="C13" s="200">
        <v>1490.7</v>
      </c>
    </row>
    <row r="14" spans="1:6" ht="16.5" customHeight="1">
      <c r="A14" s="186" t="s">
        <v>53</v>
      </c>
      <c r="B14" s="200">
        <v>1362.85</v>
      </c>
      <c r="C14" s="200">
        <v>1443.42</v>
      </c>
    </row>
    <row r="15" spans="1:6" ht="16.5" customHeight="1">
      <c r="A15" s="186" t="s">
        <v>54</v>
      </c>
      <c r="B15" s="200">
        <v>1401.07</v>
      </c>
      <c r="C15" s="200">
        <v>1454.73</v>
      </c>
    </row>
    <row r="16" spans="1:6" ht="16.5" customHeight="1">
      <c r="A16" s="186" t="s">
        <v>55</v>
      </c>
      <c r="B16" s="200">
        <v>1372.55</v>
      </c>
      <c r="C16" s="200">
        <v>1469.57</v>
      </c>
    </row>
    <row r="17" spans="1:5" ht="16.5" customHeight="1">
      <c r="A17" s="186" t="s">
        <v>56</v>
      </c>
      <c r="B17" s="200">
        <v>1303.78</v>
      </c>
      <c r="C17" s="200">
        <v>1587.24</v>
      </c>
    </row>
    <row r="18" spans="1:5" ht="16.5" customHeight="1">
      <c r="A18" s="186" t="s">
        <v>57</v>
      </c>
      <c r="B18" s="200">
        <v>1371.24</v>
      </c>
      <c r="C18" s="200">
        <v>1447.16</v>
      </c>
    </row>
    <row r="19" spans="1:5" ht="16.5" customHeight="1">
      <c r="A19" s="186" t="s">
        <v>58</v>
      </c>
      <c r="B19" s="200">
        <v>1387.84</v>
      </c>
      <c r="C19" s="200">
        <v>1477</v>
      </c>
    </row>
    <row r="20" spans="1:5" ht="16.5" customHeight="1">
      <c r="A20" s="186" t="s">
        <v>59</v>
      </c>
      <c r="B20" s="200">
        <v>1341.76</v>
      </c>
      <c r="C20" s="200">
        <v>1424.66</v>
      </c>
    </row>
    <row r="21" spans="1:5" ht="16.5" customHeight="1">
      <c r="A21" s="186" t="s">
        <v>60</v>
      </c>
      <c r="B21" s="200">
        <v>1364.47</v>
      </c>
      <c r="C21" s="200">
        <v>1503.56</v>
      </c>
    </row>
    <row r="22" spans="1:5" ht="16.5" customHeight="1">
      <c r="A22" s="186" t="s">
        <v>62</v>
      </c>
      <c r="B22" s="200">
        <v>694.76</v>
      </c>
      <c r="C22" s="200">
        <v>694.76</v>
      </c>
    </row>
    <row r="23" spans="1:5" ht="16.5" customHeight="1">
      <c r="A23" s="186" t="s">
        <v>63</v>
      </c>
      <c r="B23" s="200">
        <v>603.52</v>
      </c>
      <c r="C23" s="200">
        <v>603.52</v>
      </c>
    </row>
    <row r="24" spans="1:5" ht="16.5" customHeight="1">
      <c r="A24" s="189" t="s">
        <v>64</v>
      </c>
      <c r="B24" s="209">
        <v>560.21</v>
      </c>
      <c r="C24" s="209">
        <v>560.21</v>
      </c>
    </row>
    <row r="27" spans="1:5" ht="33" customHeight="1">
      <c r="A27" s="696" t="s">
        <v>553</v>
      </c>
      <c r="B27" s="696"/>
      <c r="C27" s="696"/>
      <c r="D27" s="696"/>
      <c r="E27" s="696"/>
    </row>
    <row r="40" spans="7:7">
      <c r="G40" s="536"/>
    </row>
    <row r="50" ht="6" customHeight="1"/>
  </sheetData>
  <sortState ref="A6:C21">
    <sortCondition ref="A6:A21"/>
  </sortState>
  <mergeCells count="6">
    <mergeCell ref="A27:E27"/>
    <mergeCell ref="A2:C2"/>
    <mergeCell ref="A1:E1"/>
    <mergeCell ref="B5:C5"/>
    <mergeCell ref="A3:A5"/>
    <mergeCell ref="B4:C4"/>
  </mergeCells>
  <hyperlinks>
    <hyperlink ref="F1" location="'Spis treści'!A1" display="Powrót do spisu" xr:uid="{490EEF47-3462-4D23-9758-7F069F825E7C}"/>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8"/>
  <dimension ref="A1:L40"/>
  <sheetViews>
    <sheetView showGridLines="0" view="pageBreakPreview" zoomScale="90" zoomScaleNormal="100" zoomScaleSheetLayoutView="90" workbookViewId="0">
      <selection activeCell="G15" sqref="G15"/>
    </sheetView>
  </sheetViews>
  <sheetFormatPr defaultRowHeight="12.75"/>
  <cols>
    <col min="1" max="1" width="23.375" style="1" customWidth="1"/>
    <col min="2" max="3" width="11.125" style="1" customWidth="1"/>
    <col min="4" max="4" width="10.625" style="1" customWidth="1"/>
    <col min="5" max="5" width="11.125" style="1" customWidth="1"/>
    <col min="6" max="6" width="10.25" style="1" customWidth="1"/>
    <col min="7" max="7" width="11.125" style="1" customWidth="1"/>
    <col min="8" max="8" width="10.375" style="1" customWidth="1"/>
    <col min="9" max="9" width="9.75" style="1" customWidth="1"/>
    <col min="10" max="10" width="9" style="1"/>
    <col min="11" max="11" width="10.25" style="1" customWidth="1"/>
    <col min="12" max="246" width="9" style="1"/>
    <col min="247" max="247" width="17.75" style="1" customWidth="1"/>
    <col min="248" max="254" width="9" style="1" customWidth="1"/>
    <col min="255" max="266" width="9" style="1"/>
    <col min="267" max="267" width="10.25" style="1" customWidth="1"/>
    <col min="268" max="502" width="9" style="1"/>
    <col min="503" max="503" width="17.75" style="1" customWidth="1"/>
    <col min="504" max="510" width="9" style="1" customWidth="1"/>
    <col min="511" max="522" width="9" style="1"/>
    <col min="523" max="523" width="10.25" style="1" customWidth="1"/>
    <col min="524" max="758" width="9" style="1"/>
    <col min="759" max="759" width="17.75" style="1" customWidth="1"/>
    <col min="760" max="766" width="9" style="1" customWidth="1"/>
    <col min="767" max="778" width="9" style="1"/>
    <col min="779" max="779" width="10.25" style="1" customWidth="1"/>
    <col min="780" max="1014" width="9" style="1"/>
    <col min="1015" max="1015" width="17.75" style="1" customWidth="1"/>
    <col min="1016" max="1022" width="9" style="1" customWidth="1"/>
    <col min="1023" max="1034" width="9" style="1"/>
    <col min="1035" max="1035" width="10.25" style="1" customWidth="1"/>
    <col min="1036" max="1270" width="9" style="1"/>
    <col min="1271" max="1271" width="17.75" style="1" customWidth="1"/>
    <col min="1272" max="1278" width="9" style="1" customWidth="1"/>
    <col min="1279" max="1290" width="9" style="1"/>
    <col min="1291" max="1291" width="10.25" style="1" customWidth="1"/>
    <col min="1292" max="1526" width="9" style="1"/>
    <col min="1527" max="1527" width="17.75" style="1" customWidth="1"/>
    <col min="1528" max="1534" width="9" style="1" customWidth="1"/>
    <col min="1535" max="1546" width="9" style="1"/>
    <col min="1547" max="1547" width="10.25" style="1" customWidth="1"/>
    <col min="1548" max="1782" width="9" style="1"/>
    <col min="1783" max="1783" width="17.75" style="1" customWidth="1"/>
    <col min="1784" max="1790" width="9" style="1" customWidth="1"/>
    <col min="1791" max="1802" width="9" style="1"/>
    <col min="1803" max="1803" width="10.25" style="1" customWidth="1"/>
    <col min="1804" max="2038" width="9" style="1"/>
    <col min="2039" max="2039" width="17.75" style="1" customWidth="1"/>
    <col min="2040" max="2046" width="9" style="1" customWidth="1"/>
    <col min="2047" max="2058" width="9" style="1"/>
    <col min="2059" max="2059" width="10.25" style="1" customWidth="1"/>
    <col min="2060" max="2294" width="9" style="1"/>
    <col min="2295" max="2295" width="17.75" style="1" customWidth="1"/>
    <col min="2296" max="2302" width="9" style="1" customWidth="1"/>
    <col min="2303" max="2314" width="9" style="1"/>
    <col min="2315" max="2315" width="10.25" style="1" customWidth="1"/>
    <col min="2316" max="2550" width="9" style="1"/>
    <col min="2551" max="2551" width="17.75" style="1" customWidth="1"/>
    <col min="2552" max="2558" width="9" style="1" customWidth="1"/>
    <col min="2559" max="2570" width="9" style="1"/>
    <col min="2571" max="2571" width="10.25" style="1" customWidth="1"/>
    <col min="2572" max="2806" width="9" style="1"/>
    <col min="2807" max="2807" width="17.75" style="1" customWidth="1"/>
    <col min="2808" max="2814" width="9" style="1" customWidth="1"/>
    <col min="2815" max="2826" width="9" style="1"/>
    <col min="2827" max="2827" width="10.25" style="1" customWidth="1"/>
    <col min="2828" max="3062" width="9" style="1"/>
    <col min="3063" max="3063" width="17.75" style="1" customWidth="1"/>
    <col min="3064" max="3070" width="9" style="1" customWidth="1"/>
    <col min="3071" max="3082" width="9" style="1"/>
    <col min="3083" max="3083" width="10.25" style="1" customWidth="1"/>
    <col min="3084" max="3318" width="9" style="1"/>
    <col min="3319" max="3319" width="17.75" style="1" customWidth="1"/>
    <col min="3320" max="3326" width="9" style="1" customWidth="1"/>
    <col min="3327" max="3338" width="9" style="1"/>
    <col min="3339" max="3339" width="10.25" style="1" customWidth="1"/>
    <col min="3340" max="3574" width="9" style="1"/>
    <col min="3575" max="3575" width="17.75" style="1" customWidth="1"/>
    <col min="3576" max="3582" width="9" style="1" customWidth="1"/>
    <col min="3583" max="3594" width="9" style="1"/>
    <col min="3595" max="3595" width="10.25" style="1" customWidth="1"/>
    <col min="3596" max="3830" width="9" style="1"/>
    <col min="3831" max="3831" width="17.75" style="1" customWidth="1"/>
    <col min="3832" max="3838" width="9" style="1" customWidth="1"/>
    <col min="3839" max="3850" width="9" style="1"/>
    <col min="3851" max="3851" width="10.25" style="1" customWidth="1"/>
    <col min="3852" max="4086" width="9" style="1"/>
    <col min="4087" max="4087" width="17.75" style="1" customWidth="1"/>
    <col min="4088" max="4094" width="9" style="1" customWidth="1"/>
    <col min="4095" max="4106" width="9" style="1"/>
    <col min="4107" max="4107" width="10.25" style="1" customWidth="1"/>
    <col min="4108" max="4342" width="9" style="1"/>
    <col min="4343" max="4343" width="17.75" style="1" customWidth="1"/>
    <col min="4344" max="4350" width="9" style="1" customWidth="1"/>
    <col min="4351" max="4362" width="9" style="1"/>
    <col min="4363" max="4363" width="10.25" style="1" customWidth="1"/>
    <col min="4364" max="4598" width="9" style="1"/>
    <col min="4599" max="4599" width="17.75" style="1" customWidth="1"/>
    <col min="4600" max="4606" width="9" style="1" customWidth="1"/>
    <col min="4607" max="4618" width="9" style="1"/>
    <col min="4619" max="4619" width="10.25" style="1" customWidth="1"/>
    <col min="4620" max="4854" width="9" style="1"/>
    <col min="4855" max="4855" width="17.75" style="1" customWidth="1"/>
    <col min="4856" max="4862" width="9" style="1" customWidth="1"/>
    <col min="4863" max="4874" width="9" style="1"/>
    <col min="4875" max="4875" width="10.25" style="1" customWidth="1"/>
    <col min="4876" max="5110" width="9" style="1"/>
    <col min="5111" max="5111" width="17.75" style="1" customWidth="1"/>
    <col min="5112" max="5118" width="9" style="1" customWidth="1"/>
    <col min="5119" max="5130" width="9" style="1"/>
    <col min="5131" max="5131" width="10.25" style="1" customWidth="1"/>
    <col min="5132" max="5366" width="9" style="1"/>
    <col min="5367" max="5367" width="17.75" style="1" customWidth="1"/>
    <col min="5368" max="5374" width="9" style="1" customWidth="1"/>
    <col min="5375" max="5386" width="9" style="1"/>
    <col min="5387" max="5387" width="10.25" style="1" customWidth="1"/>
    <col min="5388" max="5622" width="9" style="1"/>
    <col min="5623" max="5623" width="17.75" style="1" customWidth="1"/>
    <col min="5624" max="5630" width="9" style="1" customWidth="1"/>
    <col min="5631" max="5642" width="9" style="1"/>
    <col min="5643" max="5643" width="10.25" style="1" customWidth="1"/>
    <col min="5644" max="5878" width="9" style="1"/>
    <col min="5879" max="5879" width="17.75" style="1" customWidth="1"/>
    <col min="5880" max="5886" width="9" style="1" customWidth="1"/>
    <col min="5887" max="5898" width="9" style="1"/>
    <col min="5899" max="5899" width="10.25" style="1" customWidth="1"/>
    <col min="5900" max="6134" width="9" style="1"/>
    <col min="6135" max="6135" width="17.75" style="1" customWidth="1"/>
    <col min="6136" max="6142" width="9" style="1" customWidth="1"/>
    <col min="6143" max="6154" width="9" style="1"/>
    <col min="6155" max="6155" width="10.25" style="1" customWidth="1"/>
    <col min="6156" max="6390" width="9" style="1"/>
    <col min="6391" max="6391" width="17.75" style="1" customWidth="1"/>
    <col min="6392" max="6398" width="9" style="1" customWidth="1"/>
    <col min="6399" max="6410" width="9" style="1"/>
    <col min="6411" max="6411" width="10.25" style="1" customWidth="1"/>
    <col min="6412" max="6646" width="9" style="1"/>
    <col min="6647" max="6647" width="17.75" style="1" customWidth="1"/>
    <col min="6648" max="6654" width="9" style="1" customWidth="1"/>
    <col min="6655" max="6666" width="9" style="1"/>
    <col min="6667" max="6667" width="10.25" style="1" customWidth="1"/>
    <col min="6668" max="6902" width="9" style="1"/>
    <col min="6903" max="6903" width="17.75" style="1" customWidth="1"/>
    <col min="6904" max="6910" width="9" style="1" customWidth="1"/>
    <col min="6911" max="6922" width="9" style="1"/>
    <col min="6923" max="6923" width="10.25" style="1" customWidth="1"/>
    <col min="6924" max="7158" width="9" style="1"/>
    <col min="7159" max="7159" width="17.75" style="1" customWidth="1"/>
    <col min="7160" max="7166" width="9" style="1" customWidth="1"/>
    <col min="7167" max="7178" width="9" style="1"/>
    <col min="7179" max="7179" width="10.25" style="1" customWidth="1"/>
    <col min="7180" max="7414" width="9" style="1"/>
    <col min="7415" max="7415" width="17.75" style="1" customWidth="1"/>
    <col min="7416" max="7422" width="9" style="1" customWidth="1"/>
    <col min="7423" max="7434" width="9" style="1"/>
    <col min="7435" max="7435" width="10.25" style="1" customWidth="1"/>
    <col min="7436" max="7670" width="9" style="1"/>
    <col min="7671" max="7671" width="17.75" style="1" customWidth="1"/>
    <col min="7672" max="7678" width="9" style="1" customWidth="1"/>
    <col min="7679" max="7690" width="9" style="1"/>
    <col min="7691" max="7691" width="10.25" style="1" customWidth="1"/>
    <col min="7692" max="7926" width="9" style="1"/>
    <col min="7927" max="7927" width="17.75" style="1" customWidth="1"/>
    <col min="7928" max="7934" width="9" style="1" customWidth="1"/>
    <col min="7935" max="7946" width="9" style="1"/>
    <col min="7947" max="7947" width="10.25" style="1" customWidth="1"/>
    <col min="7948" max="8182" width="9" style="1"/>
    <col min="8183" max="8183" width="17.75" style="1" customWidth="1"/>
    <col min="8184" max="8190" width="9" style="1" customWidth="1"/>
    <col min="8191" max="8202" width="9" style="1"/>
    <col min="8203" max="8203" width="10.25" style="1" customWidth="1"/>
    <col min="8204" max="8438" width="9" style="1"/>
    <col min="8439" max="8439" width="17.75" style="1" customWidth="1"/>
    <col min="8440" max="8446" width="9" style="1" customWidth="1"/>
    <col min="8447" max="8458" width="9" style="1"/>
    <col min="8459" max="8459" width="10.25" style="1" customWidth="1"/>
    <col min="8460" max="8694" width="9" style="1"/>
    <col min="8695" max="8695" width="17.75" style="1" customWidth="1"/>
    <col min="8696" max="8702" width="9" style="1" customWidth="1"/>
    <col min="8703" max="8714" width="9" style="1"/>
    <col min="8715" max="8715" width="10.25" style="1" customWidth="1"/>
    <col min="8716" max="8950" width="9" style="1"/>
    <col min="8951" max="8951" width="17.75" style="1" customWidth="1"/>
    <col min="8952" max="8958" width="9" style="1" customWidth="1"/>
    <col min="8959" max="8970" width="9" style="1"/>
    <col min="8971" max="8971" width="10.25" style="1" customWidth="1"/>
    <col min="8972" max="9206" width="9" style="1"/>
    <col min="9207" max="9207" width="17.75" style="1" customWidth="1"/>
    <col min="9208" max="9214" width="9" style="1" customWidth="1"/>
    <col min="9215" max="9226" width="9" style="1"/>
    <col min="9227" max="9227" width="10.25" style="1" customWidth="1"/>
    <col min="9228" max="9462" width="9" style="1"/>
    <col min="9463" max="9463" width="17.75" style="1" customWidth="1"/>
    <col min="9464" max="9470" width="9" style="1" customWidth="1"/>
    <col min="9471" max="9482" width="9" style="1"/>
    <col min="9483" max="9483" width="10.25" style="1" customWidth="1"/>
    <col min="9484" max="9718" width="9" style="1"/>
    <col min="9719" max="9719" width="17.75" style="1" customWidth="1"/>
    <col min="9720" max="9726" width="9" style="1" customWidth="1"/>
    <col min="9727" max="9738" width="9" style="1"/>
    <col min="9739" max="9739" width="10.25" style="1" customWidth="1"/>
    <col min="9740" max="9974" width="9" style="1"/>
    <col min="9975" max="9975" width="17.75" style="1" customWidth="1"/>
    <col min="9976" max="9982" width="9" style="1" customWidth="1"/>
    <col min="9983" max="9994" width="9" style="1"/>
    <col min="9995" max="9995" width="10.25" style="1" customWidth="1"/>
    <col min="9996" max="10230" width="9" style="1"/>
    <col min="10231" max="10231" width="17.75" style="1" customWidth="1"/>
    <col min="10232" max="10238" width="9" style="1" customWidth="1"/>
    <col min="10239" max="10250" width="9" style="1"/>
    <col min="10251" max="10251" width="10.25" style="1" customWidth="1"/>
    <col min="10252" max="10486" width="9" style="1"/>
    <col min="10487" max="10487" width="17.75" style="1" customWidth="1"/>
    <col min="10488" max="10494" width="9" style="1" customWidth="1"/>
    <col min="10495" max="10506" width="9" style="1"/>
    <col min="10507" max="10507" width="10.25" style="1" customWidth="1"/>
    <col min="10508" max="10742" width="9" style="1"/>
    <col min="10743" max="10743" width="17.75" style="1" customWidth="1"/>
    <col min="10744" max="10750" width="9" style="1" customWidth="1"/>
    <col min="10751" max="10762" width="9" style="1"/>
    <col min="10763" max="10763" width="10.25" style="1" customWidth="1"/>
    <col min="10764" max="10998" width="9" style="1"/>
    <col min="10999" max="10999" width="17.75" style="1" customWidth="1"/>
    <col min="11000" max="11006" width="9" style="1" customWidth="1"/>
    <col min="11007" max="11018" width="9" style="1"/>
    <col min="11019" max="11019" width="10.25" style="1" customWidth="1"/>
    <col min="11020" max="11254" width="9" style="1"/>
    <col min="11255" max="11255" width="17.75" style="1" customWidth="1"/>
    <col min="11256" max="11262" width="9" style="1" customWidth="1"/>
    <col min="11263" max="11274" width="9" style="1"/>
    <col min="11275" max="11275" width="10.25" style="1" customWidth="1"/>
    <col min="11276" max="11510" width="9" style="1"/>
    <col min="11511" max="11511" width="17.75" style="1" customWidth="1"/>
    <col min="11512" max="11518" width="9" style="1" customWidth="1"/>
    <col min="11519" max="11530" width="9" style="1"/>
    <col min="11531" max="11531" width="10.25" style="1" customWidth="1"/>
    <col min="11532" max="11766" width="9" style="1"/>
    <col min="11767" max="11767" width="17.75" style="1" customWidth="1"/>
    <col min="11768" max="11774" width="9" style="1" customWidth="1"/>
    <col min="11775" max="11786" width="9" style="1"/>
    <col min="11787" max="11787" width="10.25" style="1" customWidth="1"/>
    <col min="11788" max="12022" width="9" style="1"/>
    <col min="12023" max="12023" width="17.75" style="1" customWidth="1"/>
    <col min="12024" max="12030" width="9" style="1" customWidth="1"/>
    <col min="12031" max="12042" width="9" style="1"/>
    <col min="12043" max="12043" width="10.25" style="1" customWidth="1"/>
    <col min="12044" max="12278" width="9" style="1"/>
    <col min="12279" max="12279" width="17.75" style="1" customWidth="1"/>
    <col min="12280" max="12286" width="9" style="1" customWidth="1"/>
    <col min="12287" max="12298" width="9" style="1"/>
    <col min="12299" max="12299" width="10.25" style="1" customWidth="1"/>
    <col min="12300" max="12534" width="9" style="1"/>
    <col min="12535" max="12535" width="17.75" style="1" customWidth="1"/>
    <col min="12536" max="12542" width="9" style="1" customWidth="1"/>
    <col min="12543" max="12554" width="9" style="1"/>
    <col min="12555" max="12555" width="10.25" style="1" customWidth="1"/>
    <col min="12556" max="12790" width="9" style="1"/>
    <col min="12791" max="12791" width="17.75" style="1" customWidth="1"/>
    <col min="12792" max="12798" width="9" style="1" customWidth="1"/>
    <col min="12799" max="12810" width="9" style="1"/>
    <col min="12811" max="12811" width="10.25" style="1" customWidth="1"/>
    <col min="12812" max="13046" width="9" style="1"/>
    <col min="13047" max="13047" width="17.75" style="1" customWidth="1"/>
    <col min="13048" max="13054" width="9" style="1" customWidth="1"/>
    <col min="13055" max="13066" width="9" style="1"/>
    <col min="13067" max="13067" width="10.25" style="1" customWidth="1"/>
    <col min="13068" max="13302" width="9" style="1"/>
    <col min="13303" max="13303" width="17.75" style="1" customWidth="1"/>
    <col min="13304" max="13310" width="9" style="1" customWidth="1"/>
    <col min="13311" max="13322" width="9" style="1"/>
    <col min="13323" max="13323" width="10.25" style="1" customWidth="1"/>
    <col min="13324" max="13558" width="9" style="1"/>
    <col min="13559" max="13559" width="17.75" style="1" customWidth="1"/>
    <col min="13560" max="13566" width="9" style="1" customWidth="1"/>
    <col min="13567" max="13578" width="9" style="1"/>
    <col min="13579" max="13579" width="10.25" style="1" customWidth="1"/>
    <col min="13580" max="13814" width="9" style="1"/>
    <col min="13815" max="13815" width="17.75" style="1" customWidth="1"/>
    <col min="13816" max="13822" width="9" style="1" customWidth="1"/>
    <col min="13823" max="13834" width="9" style="1"/>
    <col min="13835" max="13835" width="10.25" style="1" customWidth="1"/>
    <col min="13836" max="14070" width="9" style="1"/>
    <col min="14071" max="14071" width="17.75" style="1" customWidth="1"/>
    <col min="14072" max="14078" width="9" style="1" customWidth="1"/>
    <col min="14079" max="14090" width="9" style="1"/>
    <col min="14091" max="14091" width="10.25" style="1" customWidth="1"/>
    <col min="14092" max="14326" width="9" style="1"/>
    <col min="14327" max="14327" width="17.75" style="1" customWidth="1"/>
    <col min="14328" max="14334" width="9" style="1" customWidth="1"/>
    <col min="14335" max="14346" width="9" style="1"/>
    <col min="14347" max="14347" width="10.25" style="1" customWidth="1"/>
    <col min="14348" max="14582" width="9" style="1"/>
    <col min="14583" max="14583" width="17.75" style="1" customWidth="1"/>
    <col min="14584" max="14590" width="9" style="1" customWidth="1"/>
    <col min="14591" max="14602" width="9" style="1"/>
    <col min="14603" max="14603" width="10.25" style="1" customWidth="1"/>
    <col min="14604" max="14838" width="9" style="1"/>
    <col min="14839" max="14839" width="17.75" style="1" customWidth="1"/>
    <col min="14840" max="14846" width="9" style="1" customWidth="1"/>
    <col min="14847" max="14858" width="9" style="1"/>
    <col min="14859" max="14859" width="10.25" style="1" customWidth="1"/>
    <col min="14860" max="15094" width="9" style="1"/>
    <col min="15095" max="15095" width="17.75" style="1" customWidth="1"/>
    <col min="15096" max="15102" width="9" style="1" customWidth="1"/>
    <col min="15103" max="15114" width="9" style="1"/>
    <col min="15115" max="15115" width="10.25" style="1" customWidth="1"/>
    <col min="15116" max="15350" width="9" style="1"/>
    <col min="15351" max="15351" width="17.75" style="1" customWidth="1"/>
    <col min="15352" max="15358" width="9" style="1" customWidth="1"/>
    <col min="15359" max="15370" width="9" style="1"/>
    <col min="15371" max="15371" width="10.25" style="1" customWidth="1"/>
    <col min="15372" max="15606" width="9" style="1"/>
    <col min="15607" max="15607" width="17.75" style="1" customWidth="1"/>
    <col min="15608" max="15614" width="9" style="1" customWidth="1"/>
    <col min="15615" max="15626" width="9" style="1"/>
    <col min="15627" max="15627" width="10.25" style="1" customWidth="1"/>
    <col min="15628" max="15862" width="9" style="1"/>
    <col min="15863" max="15863" width="17.75" style="1" customWidth="1"/>
    <col min="15864" max="15870" width="9" style="1" customWidth="1"/>
    <col min="15871" max="15882" width="9" style="1"/>
    <col min="15883" max="15883" width="10.25" style="1" customWidth="1"/>
    <col min="15884" max="16118" width="9" style="1"/>
    <col min="16119" max="16119" width="17.75" style="1" customWidth="1"/>
    <col min="16120" max="16126" width="9" style="1" customWidth="1"/>
    <col min="16127" max="16138" width="9" style="1"/>
    <col min="16139" max="16139" width="10.25" style="1" customWidth="1"/>
    <col min="16140" max="16384" width="9" style="1"/>
  </cols>
  <sheetData>
    <row r="1" spans="1:12" ht="23.25" customHeight="1">
      <c r="A1" s="688" t="str">
        <f>'Tab 3 (13) i wykres 2'!A1:E1</f>
        <v>II. FUNDUSZ EMERYTALNO-RENTOWY</v>
      </c>
      <c r="B1" s="688"/>
      <c r="C1" s="688"/>
      <c r="D1" s="688"/>
      <c r="E1" s="688"/>
      <c r="F1" s="688"/>
      <c r="G1" s="702"/>
      <c r="H1" s="702"/>
      <c r="I1" s="602" t="s">
        <v>657</v>
      </c>
    </row>
    <row r="2" spans="1:12" ht="15">
      <c r="A2" s="9"/>
      <c r="B2" s="9"/>
      <c r="C2" s="9"/>
      <c r="D2" s="9"/>
      <c r="E2" s="9"/>
      <c r="F2" s="9"/>
      <c r="G2" s="9"/>
      <c r="H2" s="10"/>
    </row>
    <row r="3" spans="1:12" ht="36" customHeight="1">
      <c r="A3" s="689" t="s">
        <v>596</v>
      </c>
      <c r="B3" s="689"/>
      <c r="C3" s="689"/>
      <c r="D3" s="689"/>
      <c r="E3" s="689"/>
      <c r="F3" s="689"/>
      <c r="G3" s="689"/>
      <c r="H3" s="689"/>
    </row>
    <row r="4" spans="1:12" ht="18" customHeight="1">
      <c r="A4" s="703" t="s">
        <v>15</v>
      </c>
      <c r="B4" s="703" t="s">
        <v>129</v>
      </c>
      <c r="C4" s="706" t="s">
        <v>38</v>
      </c>
      <c r="D4" s="707"/>
      <c r="E4" s="707"/>
      <c r="F4" s="707"/>
      <c r="G4" s="707"/>
      <c r="H4" s="708"/>
    </row>
    <row r="5" spans="1:12">
      <c r="A5" s="704"/>
      <c r="B5" s="704"/>
      <c r="C5" s="703" t="s">
        <v>452</v>
      </c>
      <c r="D5" s="703" t="s">
        <v>39</v>
      </c>
      <c r="E5" s="709" t="s">
        <v>38</v>
      </c>
      <c r="F5" s="710"/>
      <c r="G5" s="710"/>
      <c r="H5" s="711"/>
    </row>
    <row r="6" spans="1:12" ht="29.25" customHeight="1">
      <c r="A6" s="704"/>
      <c r="B6" s="704"/>
      <c r="C6" s="704"/>
      <c r="D6" s="704"/>
      <c r="E6" s="712" t="s">
        <v>40</v>
      </c>
      <c r="F6" s="713"/>
      <c r="G6" s="714" t="s">
        <v>41</v>
      </c>
      <c r="H6" s="714"/>
    </row>
    <row r="7" spans="1:12">
      <c r="A7" s="704"/>
      <c r="B7" s="704"/>
      <c r="C7" s="704"/>
      <c r="D7" s="704"/>
      <c r="E7" s="714" t="s">
        <v>42</v>
      </c>
      <c r="F7" s="715" t="s">
        <v>43</v>
      </c>
      <c r="G7" s="703" t="s">
        <v>44</v>
      </c>
      <c r="H7" s="715" t="s">
        <v>43</v>
      </c>
    </row>
    <row r="8" spans="1:12" ht="26.25" customHeight="1">
      <c r="A8" s="704"/>
      <c r="B8" s="705"/>
      <c r="C8" s="705"/>
      <c r="D8" s="705"/>
      <c r="E8" s="714"/>
      <c r="F8" s="715"/>
      <c r="G8" s="705"/>
      <c r="H8" s="715"/>
    </row>
    <row r="9" spans="1:12" ht="18" customHeight="1">
      <c r="A9" s="705"/>
      <c r="B9" s="718" t="str">
        <f>'Tab 3 (13) i wykres 2'!B5:C5</f>
        <v>I KWARTAŁ 2022 R.</v>
      </c>
      <c r="C9" s="719"/>
      <c r="D9" s="719"/>
      <c r="E9" s="719"/>
      <c r="F9" s="719"/>
      <c r="G9" s="719"/>
      <c r="H9" s="720"/>
    </row>
    <row r="10" spans="1:12" s="5" customFormat="1" ht="32.25" customHeight="1">
      <c r="A10" s="241" t="s">
        <v>451</v>
      </c>
      <c r="B10" s="242">
        <v>1004336</v>
      </c>
      <c r="C10" s="243">
        <v>783048</v>
      </c>
      <c r="D10" s="244">
        <v>221288</v>
      </c>
      <c r="E10" s="245">
        <v>179636</v>
      </c>
      <c r="F10" s="245">
        <v>12042</v>
      </c>
      <c r="G10" s="245">
        <v>41652</v>
      </c>
      <c r="H10" s="246">
        <v>827</v>
      </c>
      <c r="I10" s="11"/>
      <c r="J10" s="11"/>
    </row>
    <row r="11" spans="1:12" ht="21" customHeight="1">
      <c r="A11" s="247" t="s">
        <v>45</v>
      </c>
      <c r="B11" s="248">
        <v>37611</v>
      </c>
      <c r="C11" s="249">
        <v>29474</v>
      </c>
      <c r="D11" s="250">
        <v>8136</v>
      </c>
      <c r="E11" s="251">
        <v>6620</v>
      </c>
      <c r="F11" s="251">
        <v>466</v>
      </c>
      <c r="G11" s="251">
        <v>1516</v>
      </c>
      <c r="H11" s="252">
        <v>26</v>
      </c>
      <c r="I11" s="12"/>
      <c r="J11" s="11"/>
      <c r="K11" s="12"/>
      <c r="L11" s="12"/>
    </row>
    <row r="12" spans="1:12" ht="21" customHeight="1">
      <c r="A12" s="247" t="s">
        <v>46</v>
      </c>
      <c r="B12" s="248">
        <v>67957</v>
      </c>
      <c r="C12" s="249">
        <v>52819</v>
      </c>
      <c r="D12" s="250">
        <v>15138</v>
      </c>
      <c r="E12" s="251">
        <v>12726</v>
      </c>
      <c r="F12" s="251">
        <v>1034</v>
      </c>
      <c r="G12" s="251">
        <v>2412</v>
      </c>
      <c r="H12" s="252">
        <v>65</v>
      </c>
      <c r="I12" s="12"/>
      <c r="J12" s="11"/>
      <c r="K12" s="12"/>
      <c r="L12" s="12"/>
    </row>
    <row r="13" spans="1:12" ht="21" customHeight="1">
      <c r="A13" s="247" t="s">
        <v>47</v>
      </c>
      <c r="B13" s="248">
        <v>128747</v>
      </c>
      <c r="C13" s="249">
        <v>100348</v>
      </c>
      <c r="D13" s="250">
        <v>28400</v>
      </c>
      <c r="E13" s="251">
        <v>23299</v>
      </c>
      <c r="F13" s="251">
        <v>1494</v>
      </c>
      <c r="G13" s="251">
        <v>5100</v>
      </c>
      <c r="H13" s="252">
        <v>119</v>
      </c>
      <c r="I13" s="12"/>
      <c r="J13" s="11"/>
      <c r="K13" s="12"/>
      <c r="L13" s="12"/>
    </row>
    <row r="14" spans="1:12" ht="21" customHeight="1">
      <c r="A14" s="247" t="s">
        <v>48</v>
      </c>
      <c r="B14" s="248">
        <v>13440</v>
      </c>
      <c r="C14" s="249">
        <v>9950</v>
      </c>
      <c r="D14" s="250">
        <v>3490</v>
      </c>
      <c r="E14" s="251">
        <v>2929</v>
      </c>
      <c r="F14" s="251">
        <v>190</v>
      </c>
      <c r="G14" s="251">
        <v>561</v>
      </c>
      <c r="H14" s="252">
        <v>9</v>
      </c>
      <c r="I14" s="12"/>
      <c r="J14" s="11"/>
      <c r="K14" s="12"/>
      <c r="L14" s="12"/>
    </row>
    <row r="15" spans="1:12" ht="21" customHeight="1">
      <c r="A15" s="247" t="s">
        <v>49</v>
      </c>
      <c r="B15" s="248">
        <v>85535</v>
      </c>
      <c r="C15" s="249">
        <v>71723</v>
      </c>
      <c r="D15" s="250">
        <v>13813</v>
      </c>
      <c r="E15" s="251">
        <v>10695</v>
      </c>
      <c r="F15" s="251">
        <v>931</v>
      </c>
      <c r="G15" s="251">
        <v>3118</v>
      </c>
      <c r="H15" s="252">
        <v>47</v>
      </c>
      <c r="I15" s="12"/>
      <c r="J15" s="11"/>
      <c r="K15" s="12"/>
      <c r="L15" s="12"/>
    </row>
    <row r="16" spans="1:12" ht="21" customHeight="1">
      <c r="A16" s="247" t="s">
        <v>50</v>
      </c>
      <c r="B16" s="248">
        <v>86454</v>
      </c>
      <c r="C16" s="249">
        <v>58534</v>
      </c>
      <c r="D16" s="250">
        <v>27919</v>
      </c>
      <c r="E16" s="251">
        <v>24192</v>
      </c>
      <c r="F16" s="251">
        <v>1140</v>
      </c>
      <c r="G16" s="251">
        <v>3727</v>
      </c>
      <c r="H16" s="252">
        <v>68</v>
      </c>
      <c r="I16" s="12"/>
      <c r="J16" s="11"/>
      <c r="K16" s="12"/>
      <c r="L16" s="12"/>
    </row>
    <row r="17" spans="1:12" ht="21" customHeight="1">
      <c r="A17" s="247" t="s">
        <v>51</v>
      </c>
      <c r="B17" s="248">
        <v>154353</v>
      </c>
      <c r="C17" s="253">
        <v>125110</v>
      </c>
      <c r="D17" s="254">
        <v>29243</v>
      </c>
      <c r="E17" s="255">
        <v>22338</v>
      </c>
      <c r="F17" s="255">
        <v>1633</v>
      </c>
      <c r="G17" s="255">
        <v>6905</v>
      </c>
      <c r="H17" s="256">
        <v>115</v>
      </c>
      <c r="I17" s="12"/>
      <c r="J17" s="11"/>
      <c r="K17" s="12"/>
      <c r="L17" s="12"/>
    </row>
    <row r="18" spans="1:12" ht="21" customHeight="1">
      <c r="A18" s="247" t="s">
        <v>52</v>
      </c>
      <c r="B18" s="248">
        <v>20196</v>
      </c>
      <c r="C18" s="249">
        <v>17322</v>
      </c>
      <c r="D18" s="250">
        <v>2874</v>
      </c>
      <c r="E18" s="251">
        <v>2160</v>
      </c>
      <c r="F18" s="251">
        <v>164</v>
      </c>
      <c r="G18" s="251">
        <v>713</v>
      </c>
      <c r="H18" s="252">
        <v>13</v>
      </c>
      <c r="I18" s="12"/>
      <c r="J18" s="11"/>
      <c r="K18" s="12"/>
      <c r="L18" s="12"/>
    </row>
    <row r="19" spans="1:12" ht="21" customHeight="1">
      <c r="A19" s="247" t="s">
        <v>53</v>
      </c>
      <c r="B19" s="248">
        <v>57710</v>
      </c>
      <c r="C19" s="249">
        <v>43448</v>
      </c>
      <c r="D19" s="250">
        <v>14263</v>
      </c>
      <c r="E19" s="251">
        <v>11962</v>
      </c>
      <c r="F19" s="251">
        <v>613</v>
      </c>
      <c r="G19" s="251">
        <v>2301</v>
      </c>
      <c r="H19" s="252">
        <v>28</v>
      </c>
      <c r="I19" s="12"/>
      <c r="J19" s="11"/>
      <c r="K19" s="12"/>
      <c r="L19" s="12"/>
    </row>
    <row r="20" spans="1:12" ht="21" customHeight="1">
      <c r="A20" s="247" t="s">
        <v>54</v>
      </c>
      <c r="B20" s="248">
        <v>71597</v>
      </c>
      <c r="C20" s="249">
        <v>57527</v>
      </c>
      <c r="D20" s="250">
        <v>14070</v>
      </c>
      <c r="E20" s="251">
        <v>11097</v>
      </c>
      <c r="F20" s="251">
        <v>783</v>
      </c>
      <c r="G20" s="251">
        <v>2972</v>
      </c>
      <c r="H20" s="252">
        <v>67</v>
      </c>
      <c r="I20" s="12"/>
      <c r="J20" s="11"/>
      <c r="K20" s="12"/>
      <c r="L20" s="12"/>
    </row>
    <row r="21" spans="1:12" ht="21" customHeight="1">
      <c r="A21" s="247" t="s">
        <v>55</v>
      </c>
      <c r="B21" s="248">
        <v>32699</v>
      </c>
      <c r="C21" s="249">
        <v>24200</v>
      </c>
      <c r="D21" s="250">
        <v>8499</v>
      </c>
      <c r="E21" s="251">
        <v>6962</v>
      </c>
      <c r="F21" s="251">
        <v>450</v>
      </c>
      <c r="G21" s="251">
        <v>1537</v>
      </c>
      <c r="H21" s="252">
        <v>31</v>
      </c>
      <c r="I21" s="12"/>
      <c r="J21" s="11"/>
      <c r="K21" s="12"/>
      <c r="L21" s="12"/>
    </row>
    <row r="22" spans="1:12" ht="21" customHeight="1">
      <c r="A22" s="247" t="s">
        <v>56</v>
      </c>
      <c r="B22" s="248">
        <v>28584</v>
      </c>
      <c r="C22" s="249">
        <v>22874</v>
      </c>
      <c r="D22" s="250">
        <v>5710</v>
      </c>
      <c r="E22" s="251">
        <v>4685</v>
      </c>
      <c r="F22" s="251">
        <v>333</v>
      </c>
      <c r="G22" s="251">
        <v>1025</v>
      </c>
      <c r="H22" s="252">
        <v>21</v>
      </c>
      <c r="I22" s="12"/>
      <c r="J22" s="11"/>
      <c r="K22" s="12"/>
      <c r="L22" s="12"/>
    </row>
    <row r="23" spans="1:12" ht="21" customHeight="1">
      <c r="A23" s="247" t="s">
        <v>57</v>
      </c>
      <c r="B23" s="248">
        <v>54694</v>
      </c>
      <c r="C23" s="249">
        <v>43485</v>
      </c>
      <c r="D23" s="250">
        <v>11210</v>
      </c>
      <c r="E23" s="251">
        <v>8878</v>
      </c>
      <c r="F23" s="251">
        <v>638</v>
      </c>
      <c r="G23" s="251">
        <v>2331</v>
      </c>
      <c r="H23" s="252">
        <v>52</v>
      </c>
      <c r="I23" s="12"/>
      <c r="J23" s="11"/>
      <c r="K23" s="12"/>
      <c r="L23" s="12"/>
    </row>
    <row r="24" spans="1:12" ht="21" customHeight="1">
      <c r="A24" s="247" t="s">
        <v>58</v>
      </c>
      <c r="B24" s="248">
        <v>36726</v>
      </c>
      <c r="C24" s="249">
        <v>27762</v>
      </c>
      <c r="D24" s="250">
        <v>8965</v>
      </c>
      <c r="E24" s="251">
        <v>7068</v>
      </c>
      <c r="F24" s="251">
        <v>516</v>
      </c>
      <c r="G24" s="251">
        <v>1897</v>
      </c>
      <c r="H24" s="252">
        <v>40</v>
      </c>
      <c r="I24" s="12"/>
      <c r="J24" s="11"/>
      <c r="K24" s="12"/>
      <c r="L24" s="12"/>
    </row>
    <row r="25" spans="1:12" ht="21" customHeight="1">
      <c r="A25" s="247" t="s">
        <v>59</v>
      </c>
      <c r="B25" s="248">
        <v>105912</v>
      </c>
      <c r="C25" s="249">
        <v>81127</v>
      </c>
      <c r="D25" s="250">
        <v>24785</v>
      </c>
      <c r="E25" s="251">
        <v>20135</v>
      </c>
      <c r="F25" s="251">
        <v>1385</v>
      </c>
      <c r="G25" s="251">
        <v>4650</v>
      </c>
      <c r="H25" s="252">
        <v>106</v>
      </c>
      <c r="I25" s="12"/>
      <c r="J25" s="11"/>
      <c r="K25" s="12"/>
      <c r="L25" s="12"/>
    </row>
    <row r="26" spans="1:12" ht="21" customHeight="1">
      <c r="A26" s="257" t="s">
        <v>60</v>
      </c>
      <c r="B26" s="248">
        <v>21535</v>
      </c>
      <c r="C26" s="249">
        <v>16759</v>
      </c>
      <c r="D26" s="250">
        <v>4776</v>
      </c>
      <c r="E26" s="258">
        <v>3889</v>
      </c>
      <c r="F26" s="258">
        <v>272</v>
      </c>
      <c r="G26" s="258">
        <v>887</v>
      </c>
      <c r="H26" s="249">
        <v>20</v>
      </c>
      <c r="I26" s="12"/>
      <c r="J26" s="11"/>
      <c r="K26" s="12"/>
      <c r="L26" s="12"/>
    </row>
    <row r="27" spans="1:12" s="13" customFormat="1" ht="43.5" customHeight="1">
      <c r="A27" s="259" t="s">
        <v>61</v>
      </c>
      <c r="B27" s="260">
        <f>C27</f>
        <v>586</v>
      </c>
      <c r="C27" s="260">
        <v>586</v>
      </c>
      <c r="D27" s="261">
        <v>0</v>
      </c>
      <c r="E27" s="261">
        <v>0</v>
      </c>
      <c r="F27" s="261">
        <v>0</v>
      </c>
      <c r="G27" s="261">
        <v>0</v>
      </c>
      <c r="H27" s="262">
        <v>0</v>
      </c>
    </row>
    <row r="28" spans="1:12" s="13" customFormat="1" ht="15" customHeight="1">
      <c r="A28" s="263" t="s">
        <v>62</v>
      </c>
      <c r="B28" s="264">
        <f>C28</f>
        <v>95</v>
      </c>
      <c r="C28" s="264">
        <v>95</v>
      </c>
      <c r="D28" s="265">
        <v>0</v>
      </c>
      <c r="E28" s="265">
        <v>0</v>
      </c>
      <c r="F28" s="265">
        <v>0</v>
      </c>
      <c r="G28" s="265">
        <v>0</v>
      </c>
      <c r="H28" s="266">
        <v>0</v>
      </c>
    </row>
    <row r="29" spans="1:12" s="13" customFormat="1" ht="15" customHeight="1">
      <c r="A29" s="263" t="s">
        <v>63</v>
      </c>
      <c r="B29" s="264">
        <f t="shared" ref="B29:B30" si="0">C29</f>
        <v>443</v>
      </c>
      <c r="C29" s="264">
        <v>443</v>
      </c>
      <c r="D29" s="265">
        <v>0</v>
      </c>
      <c r="E29" s="265">
        <v>0</v>
      </c>
      <c r="F29" s="265">
        <v>0</v>
      </c>
      <c r="G29" s="265">
        <v>0</v>
      </c>
      <c r="H29" s="266">
        <v>0</v>
      </c>
    </row>
    <row r="30" spans="1:12" s="13" customFormat="1" ht="15" customHeight="1">
      <c r="A30" s="267" t="s">
        <v>64</v>
      </c>
      <c r="B30" s="268">
        <f t="shared" si="0"/>
        <v>48</v>
      </c>
      <c r="C30" s="268">
        <v>48</v>
      </c>
      <c r="D30" s="269">
        <v>0</v>
      </c>
      <c r="E30" s="269">
        <v>0</v>
      </c>
      <c r="F30" s="269">
        <v>0</v>
      </c>
      <c r="G30" s="269">
        <v>0</v>
      </c>
      <c r="H30" s="270">
        <v>0</v>
      </c>
    </row>
    <row r="31" spans="1:12" ht="27" customHeight="1">
      <c r="A31" s="716"/>
      <c r="B31" s="716"/>
      <c r="C31" s="716"/>
      <c r="D31" s="716"/>
      <c r="E31" s="716"/>
      <c r="F31" s="716"/>
      <c r="G31" s="716"/>
      <c r="H31" s="717"/>
    </row>
    <row r="32" spans="1:12">
      <c r="A32" s="687"/>
      <c r="B32" s="687"/>
      <c r="C32" s="687"/>
      <c r="D32" s="687"/>
      <c r="E32" s="687"/>
      <c r="F32" s="687"/>
      <c r="G32" s="687"/>
      <c r="H32" s="687"/>
    </row>
    <row r="33" spans="1:7">
      <c r="A33" s="8"/>
      <c r="B33" s="12"/>
      <c r="C33" s="12"/>
      <c r="D33" s="12"/>
      <c r="E33" s="12"/>
    </row>
    <row r="34" spans="1:7">
      <c r="B34" s="14"/>
      <c r="C34" s="14"/>
      <c r="D34" s="14"/>
      <c r="E34" s="14"/>
    </row>
    <row r="40" spans="1:7">
      <c r="G40" s="534"/>
    </row>
  </sheetData>
  <mergeCells count="17">
    <mergeCell ref="A32:H32"/>
    <mergeCell ref="E7:E8"/>
    <mergeCell ref="F7:F8"/>
    <mergeCell ref="G7:G8"/>
    <mergeCell ref="H7:H8"/>
    <mergeCell ref="A31:H31"/>
    <mergeCell ref="B9:H9"/>
    <mergeCell ref="A1:H1"/>
    <mergeCell ref="A3:H3"/>
    <mergeCell ref="B4:B8"/>
    <mergeCell ref="C4:H4"/>
    <mergeCell ref="C5:C8"/>
    <mergeCell ref="D5:D8"/>
    <mergeCell ref="E5:H5"/>
    <mergeCell ref="E6:F6"/>
    <mergeCell ref="G6:H6"/>
    <mergeCell ref="A4:A9"/>
  </mergeCells>
  <hyperlinks>
    <hyperlink ref="I1" location="'Spis treści'!A1" display="Powrót do spisu" xr:uid="{80965459-A224-4392-9B5A-6A6D2000185A}"/>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dimension ref="A1:L40"/>
  <sheetViews>
    <sheetView showGridLines="0" view="pageBreakPreview" zoomScale="90" zoomScaleNormal="100" zoomScaleSheetLayoutView="90" workbookViewId="0">
      <selection activeCell="G15" sqref="G15"/>
    </sheetView>
  </sheetViews>
  <sheetFormatPr defaultRowHeight="12.75"/>
  <cols>
    <col min="1" max="1" width="27.25" style="1" customWidth="1"/>
    <col min="2" max="2" width="12.625" style="1" customWidth="1"/>
    <col min="3" max="3" width="13.75" style="1" customWidth="1"/>
    <col min="4" max="4" width="12.625" style="20" customWidth="1"/>
    <col min="5" max="5" width="8.875" style="1" customWidth="1"/>
    <col min="6" max="6" width="9" style="1" customWidth="1"/>
    <col min="7" max="7" width="10.75" style="1" customWidth="1"/>
    <col min="8" max="8" width="9" style="1"/>
    <col min="9" max="9" width="12.625" style="1" bestFit="1" customWidth="1"/>
    <col min="10" max="10" width="9" style="1"/>
    <col min="11" max="11" width="16.875" style="1" customWidth="1"/>
    <col min="12" max="252" width="9" style="1"/>
    <col min="253" max="253" width="25.375" style="1" customWidth="1"/>
    <col min="254" max="254" width="11.375" style="1" customWidth="1"/>
    <col min="255" max="255" width="12.875" style="1" customWidth="1"/>
    <col min="256" max="256" width="12.625" style="1" customWidth="1"/>
    <col min="257" max="257" width="12.375" style="1" customWidth="1"/>
    <col min="258" max="258" width="11.875" style="1" customWidth="1"/>
    <col min="259" max="259" width="0" style="1" hidden="1" customWidth="1"/>
    <col min="260" max="260" width="9" style="1" customWidth="1"/>
    <col min="261" max="261" width="12.25" style="1" customWidth="1"/>
    <col min="262" max="262" width="10.25" style="1" bestFit="1" customWidth="1"/>
    <col min="263" max="263" width="10.625" style="1" customWidth="1"/>
    <col min="264" max="508" width="9" style="1"/>
    <col min="509" max="509" width="25.375" style="1" customWidth="1"/>
    <col min="510" max="510" width="11.375" style="1" customWidth="1"/>
    <col min="511" max="511" width="12.875" style="1" customWidth="1"/>
    <col min="512" max="512" width="12.625" style="1" customWidth="1"/>
    <col min="513" max="513" width="12.375" style="1" customWidth="1"/>
    <col min="514" max="514" width="11.875" style="1" customWidth="1"/>
    <col min="515" max="515" width="0" style="1" hidden="1" customWidth="1"/>
    <col min="516" max="516" width="9" style="1" customWidth="1"/>
    <col min="517" max="517" width="12.25" style="1" customWidth="1"/>
    <col min="518" max="518" width="10.25" style="1" bestFit="1" customWidth="1"/>
    <col min="519" max="519" width="10.625" style="1" customWidth="1"/>
    <col min="520" max="764" width="9" style="1"/>
    <col min="765" max="765" width="25.375" style="1" customWidth="1"/>
    <col min="766" max="766" width="11.375" style="1" customWidth="1"/>
    <col min="767" max="767" width="12.875" style="1" customWidth="1"/>
    <col min="768" max="768" width="12.625" style="1" customWidth="1"/>
    <col min="769" max="769" width="12.375" style="1" customWidth="1"/>
    <col min="770" max="770" width="11.875" style="1" customWidth="1"/>
    <col min="771" max="771" width="0" style="1" hidden="1" customWidth="1"/>
    <col min="772" max="772" width="9" style="1" customWidth="1"/>
    <col min="773" max="773" width="12.25" style="1" customWidth="1"/>
    <col min="774" max="774" width="10.25" style="1" bestFit="1" customWidth="1"/>
    <col min="775" max="775" width="10.625" style="1" customWidth="1"/>
    <col min="776" max="1020" width="9" style="1"/>
    <col min="1021" max="1021" width="25.375" style="1" customWidth="1"/>
    <col min="1022" max="1022" width="11.375" style="1" customWidth="1"/>
    <col min="1023" max="1023" width="12.875" style="1" customWidth="1"/>
    <col min="1024" max="1024" width="12.625" style="1" customWidth="1"/>
    <col min="1025" max="1025" width="12.375" style="1" customWidth="1"/>
    <col min="1026" max="1026" width="11.875" style="1" customWidth="1"/>
    <col min="1027" max="1027" width="0" style="1" hidden="1" customWidth="1"/>
    <col min="1028" max="1028" width="9" style="1" customWidth="1"/>
    <col min="1029" max="1029" width="12.25" style="1" customWidth="1"/>
    <col min="1030" max="1030" width="10.25" style="1" bestFit="1" customWidth="1"/>
    <col min="1031" max="1031" width="10.625" style="1" customWidth="1"/>
    <col min="1032" max="1276" width="9" style="1"/>
    <col min="1277" max="1277" width="25.375" style="1" customWidth="1"/>
    <col min="1278" max="1278" width="11.375" style="1" customWidth="1"/>
    <col min="1279" max="1279" width="12.875" style="1" customWidth="1"/>
    <col min="1280" max="1280" width="12.625" style="1" customWidth="1"/>
    <col min="1281" max="1281" width="12.375" style="1" customWidth="1"/>
    <col min="1282" max="1282" width="11.875" style="1" customWidth="1"/>
    <col min="1283" max="1283" width="0" style="1" hidden="1" customWidth="1"/>
    <col min="1284" max="1284" width="9" style="1" customWidth="1"/>
    <col min="1285" max="1285" width="12.25" style="1" customWidth="1"/>
    <col min="1286" max="1286" width="10.25" style="1" bestFit="1" customWidth="1"/>
    <col min="1287" max="1287" width="10.625" style="1" customWidth="1"/>
    <col min="1288" max="1532" width="9" style="1"/>
    <col min="1533" max="1533" width="25.375" style="1" customWidth="1"/>
    <col min="1534" max="1534" width="11.375" style="1" customWidth="1"/>
    <col min="1535" max="1535" width="12.875" style="1" customWidth="1"/>
    <col min="1536" max="1536" width="12.625" style="1" customWidth="1"/>
    <col min="1537" max="1537" width="12.375" style="1" customWidth="1"/>
    <col min="1538" max="1538" width="11.875" style="1" customWidth="1"/>
    <col min="1539" max="1539" width="0" style="1" hidden="1" customWidth="1"/>
    <col min="1540" max="1540" width="9" style="1" customWidth="1"/>
    <col min="1541" max="1541" width="12.25" style="1" customWidth="1"/>
    <col min="1542" max="1542" width="10.25" style="1" bestFit="1" customWidth="1"/>
    <col min="1543" max="1543" width="10.625" style="1" customWidth="1"/>
    <col min="1544" max="1788" width="9" style="1"/>
    <col min="1789" max="1789" width="25.375" style="1" customWidth="1"/>
    <col min="1790" max="1790" width="11.375" style="1" customWidth="1"/>
    <col min="1791" max="1791" width="12.875" style="1" customWidth="1"/>
    <col min="1792" max="1792" width="12.625" style="1" customWidth="1"/>
    <col min="1793" max="1793" width="12.375" style="1" customWidth="1"/>
    <col min="1794" max="1794" width="11.875" style="1" customWidth="1"/>
    <col min="1795" max="1795" width="0" style="1" hidden="1" customWidth="1"/>
    <col min="1796" max="1796" width="9" style="1" customWidth="1"/>
    <col min="1797" max="1797" width="12.25" style="1" customWidth="1"/>
    <col min="1798" max="1798" width="10.25" style="1" bestFit="1" customWidth="1"/>
    <col min="1799" max="1799" width="10.625" style="1" customWidth="1"/>
    <col min="1800" max="2044" width="9" style="1"/>
    <col min="2045" max="2045" width="25.375" style="1" customWidth="1"/>
    <col min="2046" max="2046" width="11.375" style="1" customWidth="1"/>
    <col min="2047" max="2047" width="12.875" style="1" customWidth="1"/>
    <col min="2048" max="2048" width="12.625" style="1" customWidth="1"/>
    <col min="2049" max="2049" width="12.375" style="1" customWidth="1"/>
    <col min="2050" max="2050" width="11.875" style="1" customWidth="1"/>
    <col min="2051" max="2051" width="0" style="1" hidden="1" customWidth="1"/>
    <col min="2052" max="2052" width="9" style="1" customWidth="1"/>
    <col min="2053" max="2053" width="12.25" style="1" customWidth="1"/>
    <col min="2054" max="2054" width="10.25" style="1" bestFit="1" customWidth="1"/>
    <col min="2055" max="2055" width="10.625" style="1" customWidth="1"/>
    <col min="2056" max="2300" width="9" style="1"/>
    <col min="2301" max="2301" width="25.375" style="1" customWidth="1"/>
    <col min="2302" max="2302" width="11.375" style="1" customWidth="1"/>
    <col min="2303" max="2303" width="12.875" style="1" customWidth="1"/>
    <col min="2304" max="2304" width="12.625" style="1" customWidth="1"/>
    <col min="2305" max="2305" width="12.375" style="1" customWidth="1"/>
    <col min="2306" max="2306" width="11.875" style="1" customWidth="1"/>
    <col min="2307" max="2307" width="0" style="1" hidden="1" customWidth="1"/>
    <col min="2308" max="2308" width="9" style="1" customWidth="1"/>
    <col min="2309" max="2309" width="12.25" style="1" customWidth="1"/>
    <col min="2310" max="2310" width="10.25" style="1" bestFit="1" customWidth="1"/>
    <col min="2311" max="2311" width="10.625" style="1" customWidth="1"/>
    <col min="2312" max="2556" width="9" style="1"/>
    <col min="2557" max="2557" width="25.375" style="1" customWidth="1"/>
    <col min="2558" max="2558" width="11.375" style="1" customWidth="1"/>
    <col min="2559" max="2559" width="12.875" style="1" customWidth="1"/>
    <col min="2560" max="2560" width="12.625" style="1" customWidth="1"/>
    <col min="2561" max="2561" width="12.375" style="1" customWidth="1"/>
    <col min="2562" max="2562" width="11.875" style="1" customWidth="1"/>
    <col min="2563" max="2563" width="0" style="1" hidden="1" customWidth="1"/>
    <col min="2564" max="2564" width="9" style="1" customWidth="1"/>
    <col min="2565" max="2565" width="12.25" style="1" customWidth="1"/>
    <col min="2566" max="2566" width="10.25" style="1" bestFit="1" customWidth="1"/>
    <col min="2567" max="2567" width="10.625" style="1" customWidth="1"/>
    <col min="2568" max="2812" width="9" style="1"/>
    <col min="2813" max="2813" width="25.375" style="1" customWidth="1"/>
    <col min="2814" max="2814" width="11.375" style="1" customWidth="1"/>
    <col min="2815" max="2815" width="12.875" style="1" customWidth="1"/>
    <col min="2816" max="2816" width="12.625" style="1" customWidth="1"/>
    <col min="2817" max="2817" width="12.375" style="1" customWidth="1"/>
    <col min="2818" max="2818" width="11.875" style="1" customWidth="1"/>
    <col min="2819" max="2819" width="0" style="1" hidden="1" customWidth="1"/>
    <col min="2820" max="2820" width="9" style="1" customWidth="1"/>
    <col min="2821" max="2821" width="12.25" style="1" customWidth="1"/>
    <col min="2822" max="2822" width="10.25" style="1" bestFit="1" customWidth="1"/>
    <col min="2823" max="2823" width="10.625" style="1" customWidth="1"/>
    <col min="2824" max="3068" width="9" style="1"/>
    <col min="3069" max="3069" width="25.375" style="1" customWidth="1"/>
    <col min="3070" max="3070" width="11.375" style="1" customWidth="1"/>
    <col min="3071" max="3071" width="12.875" style="1" customWidth="1"/>
    <col min="3072" max="3072" width="12.625" style="1" customWidth="1"/>
    <col min="3073" max="3073" width="12.375" style="1" customWidth="1"/>
    <col min="3074" max="3074" width="11.875" style="1" customWidth="1"/>
    <col min="3075" max="3075" width="0" style="1" hidden="1" customWidth="1"/>
    <col min="3076" max="3076" width="9" style="1" customWidth="1"/>
    <col min="3077" max="3077" width="12.25" style="1" customWidth="1"/>
    <col min="3078" max="3078" width="10.25" style="1" bestFit="1" customWidth="1"/>
    <col min="3079" max="3079" width="10.625" style="1" customWidth="1"/>
    <col min="3080" max="3324" width="9" style="1"/>
    <col min="3325" max="3325" width="25.375" style="1" customWidth="1"/>
    <col min="3326" max="3326" width="11.375" style="1" customWidth="1"/>
    <col min="3327" max="3327" width="12.875" style="1" customWidth="1"/>
    <col min="3328" max="3328" width="12.625" style="1" customWidth="1"/>
    <col min="3329" max="3329" width="12.375" style="1" customWidth="1"/>
    <col min="3330" max="3330" width="11.875" style="1" customWidth="1"/>
    <col min="3331" max="3331" width="0" style="1" hidden="1" customWidth="1"/>
    <col min="3332" max="3332" width="9" style="1" customWidth="1"/>
    <col min="3333" max="3333" width="12.25" style="1" customWidth="1"/>
    <col min="3334" max="3334" width="10.25" style="1" bestFit="1" customWidth="1"/>
    <col min="3335" max="3335" width="10.625" style="1" customWidth="1"/>
    <col min="3336" max="3580" width="9" style="1"/>
    <col min="3581" max="3581" width="25.375" style="1" customWidth="1"/>
    <col min="3582" max="3582" width="11.375" style="1" customWidth="1"/>
    <col min="3583" max="3583" width="12.875" style="1" customWidth="1"/>
    <col min="3584" max="3584" width="12.625" style="1" customWidth="1"/>
    <col min="3585" max="3585" width="12.375" style="1" customWidth="1"/>
    <col min="3586" max="3586" width="11.875" style="1" customWidth="1"/>
    <col min="3587" max="3587" width="0" style="1" hidden="1" customWidth="1"/>
    <col min="3588" max="3588" width="9" style="1" customWidth="1"/>
    <col min="3589" max="3589" width="12.25" style="1" customWidth="1"/>
    <col min="3590" max="3590" width="10.25" style="1" bestFit="1" customWidth="1"/>
    <col min="3591" max="3591" width="10.625" style="1" customWidth="1"/>
    <col min="3592" max="3836" width="9" style="1"/>
    <col min="3837" max="3837" width="25.375" style="1" customWidth="1"/>
    <col min="3838" max="3838" width="11.375" style="1" customWidth="1"/>
    <col min="3839" max="3839" width="12.875" style="1" customWidth="1"/>
    <col min="3840" max="3840" width="12.625" style="1" customWidth="1"/>
    <col min="3841" max="3841" width="12.375" style="1" customWidth="1"/>
    <col min="3842" max="3842" width="11.875" style="1" customWidth="1"/>
    <col min="3843" max="3843" width="0" style="1" hidden="1" customWidth="1"/>
    <col min="3844" max="3844" width="9" style="1" customWidth="1"/>
    <col min="3845" max="3845" width="12.25" style="1" customWidth="1"/>
    <col min="3846" max="3846" width="10.25" style="1" bestFit="1" customWidth="1"/>
    <col min="3847" max="3847" width="10.625" style="1" customWidth="1"/>
    <col min="3848" max="4092" width="9" style="1"/>
    <col min="4093" max="4093" width="25.375" style="1" customWidth="1"/>
    <col min="4094" max="4094" width="11.375" style="1" customWidth="1"/>
    <col min="4095" max="4095" width="12.875" style="1" customWidth="1"/>
    <col min="4096" max="4096" width="12.625" style="1" customWidth="1"/>
    <col min="4097" max="4097" width="12.375" style="1" customWidth="1"/>
    <col min="4098" max="4098" width="11.875" style="1" customWidth="1"/>
    <col min="4099" max="4099" width="0" style="1" hidden="1" customWidth="1"/>
    <col min="4100" max="4100" width="9" style="1" customWidth="1"/>
    <col min="4101" max="4101" width="12.25" style="1" customWidth="1"/>
    <col min="4102" max="4102" width="10.25" style="1" bestFit="1" customWidth="1"/>
    <col min="4103" max="4103" width="10.625" style="1" customWidth="1"/>
    <col min="4104" max="4348" width="9" style="1"/>
    <col min="4349" max="4349" width="25.375" style="1" customWidth="1"/>
    <col min="4350" max="4350" width="11.375" style="1" customWidth="1"/>
    <col min="4351" max="4351" width="12.875" style="1" customWidth="1"/>
    <col min="4352" max="4352" width="12.625" style="1" customWidth="1"/>
    <col min="4353" max="4353" width="12.375" style="1" customWidth="1"/>
    <col min="4354" max="4354" width="11.875" style="1" customWidth="1"/>
    <col min="4355" max="4355" width="0" style="1" hidden="1" customWidth="1"/>
    <col min="4356" max="4356" width="9" style="1" customWidth="1"/>
    <col min="4357" max="4357" width="12.25" style="1" customWidth="1"/>
    <col min="4358" max="4358" width="10.25" style="1" bestFit="1" customWidth="1"/>
    <col min="4359" max="4359" width="10.625" style="1" customWidth="1"/>
    <col min="4360" max="4604" width="9" style="1"/>
    <col min="4605" max="4605" width="25.375" style="1" customWidth="1"/>
    <col min="4606" max="4606" width="11.375" style="1" customWidth="1"/>
    <col min="4607" max="4607" width="12.875" style="1" customWidth="1"/>
    <col min="4608" max="4608" width="12.625" style="1" customWidth="1"/>
    <col min="4609" max="4609" width="12.375" style="1" customWidth="1"/>
    <col min="4610" max="4610" width="11.875" style="1" customWidth="1"/>
    <col min="4611" max="4611" width="0" style="1" hidden="1" customWidth="1"/>
    <col min="4612" max="4612" width="9" style="1" customWidth="1"/>
    <col min="4613" max="4613" width="12.25" style="1" customWidth="1"/>
    <col min="4614" max="4614" width="10.25" style="1" bestFit="1" customWidth="1"/>
    <col min="4615" max="4615" width="10.625" style="1" customWidth="1"/>
    <col min="4616" max="4860" width="9" style="1"/>
    <col min="4861" max="4861" width="25.375" style="1" customWidth="1"/>
    <col min="4862" max="4862" width="11.375" style="1" customWidth="1"/>
    <col min="4863" max="4863" width="12.875" style="1" customWidth="1"/>
    <col min="4864" max="4864" width="12.625" style="1" customWidth="1"/>
    <col min="4865" max="4865" width="12.375" style="1" customWidth="1"/>
    <col min="4866" max="4866" width="11.875" style="1" customWidth="1"/>
    <col min="4867" max="4867" width="0" style="1" hidden="1" customWidth="1"/>
    <col min="4868" max="4868" width="9" style="1" customWidth="1"/>
    <col min="4869" max="4869" width="12.25" style="1" customWidth="1"/>
    <col min="4870" max="4870" width="10.25" style="1" bestFit="1" customWidth="1"/>
    <col min="4871" max="4871" width="10.625" style="1" customWidth="1"/>
    <col min="4872" max="5116" width="9" style="1"/>
    <col min="5117" max="5117" width="25.375" style="1" customWidth="1"/>
    <col min="5118" max="5118" width="11.375" style="1" customWidth="1"/>
    <col min="5119" max="5119" width="12.875" style="1" customWidth="1"/>
    <col min="5120" max="5120" width="12.625" style="1" customWidth="1"/>
    <col min="5121" max="5121" width="12.375" style="1" customWidth="1"/>
    <col min="5122" max="5122" width="11.875" style="1" customWidth="1"/>
    <col min="5123" max="5123" width="0" style="1" hidden="1" customWidth="1"/>
    <col min="5124" max="5124" width="9" style="1" customWidth="1"/>
    <col min="5125" max="5125" width="12.25" style="1" customWidth="1"/>
    <col min="5126" max="5126" width="10.25" style="1" bestFit="1" customWidth="1"/>
    <col min="5127" max="5127" width="10.625" style="1" customWidth="1"/>
    <col min="5128" max="5372" width="9" style="1"/>
    <col min="5373" max="5373" width="25.375" style="1" customWidth="1"/>
    <col min="5374" max="5374" width="11.375" style="1" customWidth="1"/>
    <col min="5375" max="5375" width="12.875" style="1" customWidth="1"/>
    <col min="5376" max="5376" width="12.625" style="1" customWidth="1"/>
    <col min="5377" max="5377" width="12.375" style="1" customWidth="1"/>
    <col min="5378" max="5378" width="11.875" style="1" customWidth="1"/>
    <col min="5379" max="5379" width="0" style="1" hidden="1" customWidth="1"/>
    <col min="5380" max="5380" width="9" style="1" customWidth="1"/>
    <col min="5381" max="5381" width="12.25" style="1" customWidth="1"/>
    <col min="5382" max="5382" width="10.25" style="1" bestFit="1" customWidth="1"/>
    <col min="5383" max="5383" width="10.625" style="1" customWidth="1"/>
    <col min="5384" max="5628" width="9" style="1"/>
    <col min="5629" max="5629" width="25.375" style="1" customWidth="1"/>
    <col min="5630" max="5630" width="11.375" style="1" customWidth="1"/>
    <col min="5631" max="5631" width="12.875" style="1" customWidth="1"/>
    <col min="5632" max="5632" width="12.625" style="1" customWidth="1"/>
    <col min="5633" max="5633" width="12.375" style="1" customWidth="1"/>
    <col min="5634" max="5634" width="11.875" style="1" customWidth="1"/>
    <col min="5635" max="5635" width="0" style="1" hidden="1" customWidth="1"/>
    <col min="5636" max="5636" width="9" style="1" customWidth="1"/>
    <col min="5637" max="5637" width="12.25" style="1" customWidth="1"/>
    <col min="5638" max="5638" width="10.25" style="1" bestFit="1" customWidth="1"/>
    <col min="5639" max="5639" width="10.625" style="1" customWidth="1"/>
    <col min="5640" max="5884" width="9" style="1"/>
    <col min="5885" max="5885" width="25.375" style="1" customWidth="1"/>
    <col min="5886" max="5886" width="11.375" style="1" customWidth="1"/>
    <col min="5887" max="5887" width="12.875" style="1" customWidth="1"/>
    <col min="5888" max="5888" width="12.625" style="1" customWidth="1"/>
    <col min="5889" max="5889" width="12.375" style="1" customWidth="1"/>
    <col min="5890" max="5890" width="11.875" style="1" customWidth="1"/>
    <col min="5891" max="5891" width="0" style="1" hidden="1" customWidth="1"/>
    <col min="5892" max="5892" width="9" style="1" customWidth="1"/>
    <col min="5893" max="5893" width="12.25" style="1" customWidth="1"/>
    <col min="5894" max="5894" width="10.25" style="1" bestFit="1" customWidth="1"/>
    <col min="5895" max="5895" width="10.625" style="1" customWidth="1"/>
    <col min="5896" max="6140" width="9" style="1"/>
    <col min="6141" max="6141" width="25.375" style="1" customWidth="1"/>
    <col min="6142" max="6142" width="11.375" style="1" customWidth="1"/>
    <col min="6143" max="6143" width="12.875" style="1" customWidth="1"/>
    <col min="6144" max="6144" width="12.625" style="1" customWidth="1"/>
    <col min="6145" max="6145" width="12.375" style="1" customWidth="1"/>
    <col min="6146" max="6146" width="11.875" style="1" customWidth="1"/>
    <col min="6147" max="6147" width="0" style="1" hidden="1" customWidth="1"/>
    <col min="6148" max="6148" width="9" style="1" customWidth="1"/>
    <col min="6149" max="6149" width="12.25" style="1" customWidth="1"/>
    <col min="6150" max="6150" width="10.25" style="1" bestFit="1" customWidth="1"/>
    <col min="6151" max="6151" width="10.625" style="1" customWidth="1"/>
    <col min="6152" max="6396" width="9" style="1"/>
    <col min="6397" max="6397" width="25.375" style="1" customWidth="1"/>
    <col min="6398" max="6398" width="11.375" style="1" customWidth="1"/>
    <col min="6399" max="6399" width="12.875" style="1" customWidth="1"/>
    <col min="6400" max="6400" width="12.625" style="1" customWidth="1"/>
    <col min="6401" max="6401" width="12.375" style="1" customWidth="1"/>
    <col min="6402" max="6402" width="11.875" style="1" customWidth="1"/>
    <col min="6403" max="6403" width="0" style="1" hidden="1" customWidth="1"/>
    <col min="6404" max="6404" width="9" style="1" customWidth="1"/>
    <col min="6405" max="6405" width="12.25" style="1" customWidth="1"/>
    <col min="6406" max="6406" width="10.25" style="1" bestFit="1" customWidth="1"/>
    <col min="6407" max="6407" width="10.625" style="1" customWidth="1"/>
    <col min="6408" max="6652" width="9" style="1"/>
    <col min="6653" max="6653" width="25.375" style="1" customWidth="1"/>
    <col min="6654" max="6654" width="11.375" style="1" customWidth="1"/>
    <col min="6655" max="6655" width="12.875" style="1" customWidth="1"/>
    <col min="6656" max="6656" width="12.625" style="1" customWidth="1"/>
    <col min="6657" max="6657" width="12.375" style="1" customWidth="1"/>
    <col min="6658" max="6658" width="11.875" style="1" customWidth="1"/>
    <col min="6659" max="6659" width="0" style="1" hidden="1" customWidth="1"/>
    <col min="6660" max="6660" width="9" style="1" customWidth="1"/>
    <col min="6661" max="6661" width="12.25" style="1" customWidth="1"/>
    <col min="6662" max="6662" width="10.25" style="1" bestFit="1" customWidth="1"/>
    <col min="6663" max="6663" width="10.625" style="1" customWidth="1"/>
    <col min="6664" max="6908" width="9" style="1"/>
    <col min="6909" max="6909" width="25.375" style="1" customWidth="1"/>
    <col min="6910" max="6910" width="11.375" style="1" customWidth="1"/>
    <col min="6911" max="6911" width="12.875" style="1" customWidth="1"/>
    <col min="6912" max="6912" width="12.625" style="1" customWidth="1"/>
    <col min="6913" max="6913" width="12.375" style="1" customWidth="1"/>
    <col min="6914" max="6914" width="11.875" style="1" customWidth="1"/>
    <col min="6915" max="6915" width="0" style="1" hidden="1" customWidth="1"/>
    <col min="6916" max="6916" width="9" style="1" customWidth="1"/>
    <col min="6917" max="6917" width="12.25" style="1" customWidth="1"/>
    <col min="6918" max="6918" width="10.25" style="1" bestFit="1" customWidth="1"/>
    <col min="6919" max="6919" width="10.625" style="1" customWidth="1"/>
    <col min="6920" max="7164" width="9" style="1"/>
    <col min="7165" max="7165" width="25.375" style="1" customWidth="1"/>
    <col min="7166" max="7166" width="11.375" style="1" customWidth="1"/>
    <col min="7167" max="7167" width="12.875" style="1" customWidth="1"/>
    <col min="7168" max="7168" width="12.625" style="1" customWidth="1"/>
    <col min="7169" max="7169" width="12.375" style="1" customWidth="1"/>
    <col min="7170" max="7170" width="11.875" style="1" customWidth="1"/>
    <col min="7171" max="7171" width="0" style="1" hidden="1" customWidth="1"/>
    <col min="7172" max="7172" width="9" style="1" customWidth="1"/>
    <col min="7173" max="7173" width="12.25" style="1" customWidth="1"/>
    <col min="7174" max="7174" width="10.25" style="1" bestFit="1" customWidth="1"/>
    <col min="7175" max="7175" width="10.625" style="1" customWidth="1"/>
    <col min="7176" max="7420" width="9" style="1"/>
    <col min="7421" max="7421" width="25.375" style="1" customWidth="1"/>
    <col min="7422" max="7422" width="11.375" style="1" customWidth="1"/>
    <col min="7423" max="7423" width="12.875" style="1" customWidth="1"/>
    <col min="7424" max="7424" width="12.625" style="1" customWidth="1"/>
    <col min="7425" max="7425" width="12.375" style="1" customWidth="1"/>
    <col min="7426" max="7426" width="11.875" style="1" customWidth="1"/>
    <col min="7427" max="7427" width="0" style="1" hidden="1" customWidth="1"/>
    <col min="7428" max="7428" width="9" style="1" customWidth="1"/>
    <col min="7429" max="7429" width="12.25" style="1" customWidth="1"/>
    <col min="7430" max="7430" width="10.25" style="1" bestFit="1" customWidth="1"/>
    <col min="7431" max="7431" width="10.625" style="1" customWidth="1"/>
    <col min="7432" max="7676" width="9" style="1"/>
    <col min="7677" max="7677" width="25.375" style="1" customWidth="1"/>
    <col min="7678" max="7678" width="11.375" style="1" customWidth="1"/>
    <col min="7679" max="7679" width="12.875" style="1" customWidth="1"/>
    <col min="7680" max="7680" width="12.625" style="1" customWidth="1"/>
    <col min="7681" max="7681" width="12.375" style="1" customWidth="1"/>
    <col min="7682" max="7682" width="11.875" style="1" customWidth="1"/>
    <col min="7683" max="7683" width="0" style="1" hidden="1" customWidth="1"/>
    <col min="7684" max="7684" width="9" style="1" customWidth="1"/>
    <col min="7685" max="7685" width="12.25" style="1" customWidth="1"/>
    <col min="7686" max="7686" width="10.25" style="1" bestFit="1" customWidth="1"/>
    <col min="7687" max="7687" width="10.625" style="1" customWidth="1"/>
    <col min="7688" max="7932" width="9" style="1"/>
    <col min="7933" max="7933" width="25.375" style="1" customWidth="1"/>
    <col min="7934" max="7934" width="11.375" style="1" customWidth="1"/>
    <col min="7935" max="7935" width="12.875" style="1" customWidth="1"/>
    <col min="7936" max="7936" width="12.625" style="1" customWidth="1"/>
    <col min="7937" max="7937" width="12.375" style="1" customWidth="1"/>
    <col min="7938" max="7938" width="11.875" style="1" customWidth="1"/>
    <col min="7939" max="7939" width="0" style="1" hidden="1" customWidth="1"/>
    <col min="7940" max="7940" width="9" style="1" customWidth="1"/>
    <col min="7941" max="7941" width="12.25" style="1" customWidth="1"/>
    <col min="7942" max="7942" width="10.25" style="1" bestFit="1" customWidth="1"/>
    <col min="7943" max="7943" width="10.625" style="1" customWidth="1"/>
    <col min="7944" max="8188" width="9" style="1"/>
    <col min="8189" max="8189" width="25.375" style="1" customWidth="1"/>
    <col min="8190" max="8190" width="11.375" style="1" customWidth="1"/>
    <col min="8191" max="8191" width="12.875" style="1" customWidth="1"/>
    <col min="8192" max="8192" width="12.625" style="1" customWidth="1"/>
    <col min="8193" max="8193" width="12.375" style="1" customWidth="1"/>
    <col min="8194" max="8194" width="11.875" style="1" customWidth="1"/>
    <col min="8195" max="8195" width="0" style="1" hidden="1" customWidth="1"/>
    <col min="8196" max="8196" width="9" style="1" customWidth="1"/>
    <col min="8197" max="8197" width="12.25" style="1" customWidth="1"/>
    <col min="8198" max="8198" width="10.25" style="1" bestFit="1" customWidth="1"/>
    <col min="8199" max="8199" width="10.625" style="1" customWidth="1"/>
    <col min="8200" max="8444" width="9" style="1"/>
    <col min="8445" max="8445" width="25.375" style="1" customWidth="1"/>
    <col min="8446" max="8446" width="11.375" style="1" customWidth="1"/>
    <col min="8447" max="8447" width="12.875" style="1" customWidth="1"/>
    <col min="8448" max="8448" width="12.625" style="1" customWidth="1"/>
    <col min="8449" max="8449" width="12.375" style="1" customWidth="1"/>
    <col min="8450" max="8450" width="11.875" style="1" customWidth="1"/>
    <col min="8451" max="8451" width="0" style="1" hidden="1" customWidth="1"/>
    <col min="8452" max="8452" width="9" style="1" customWidth="1"/>
    <col min="8453" max="8453" width="12.25" style="1" customWidth="1"/>
    <col min="8454" max="8454" width="10.25" style="1" bestFit="1" customWidth="1"/>
    <col min="8455" max="8455" width="10.625" style="1" customWidth="1"/>
    <col min="8456" max="8700" width="9" style="1"/>
    <col min="8701" max="8701" width="25.375" style="1" customWidth="1"/>
    <col min="8702" max="8702" width="11.375" style="1" customWidth="1"/>
    <col min="8703" max="8703" width="12.875" style="1" customWidth="1"/>
    <col min="8704" max="8704" width="12.625" style="1" customWidth="1"/>
    <col min="8705" max="8705" width="12.375" style="1" customWidth="1"/>
    <col min="8706" max="8706" width="11.875" style="1" customWidth="1"/>
    <col min="8707" max="8707" width="0" style="1" hidden="1" customWidth="1"/>
    <col min="8708" max="8708" width="9" style="1" customWidth="1"/>
    <col min="8709" max="8709" width="12.25" style="1" customWidth="1"/>
    <col min="8710" max="8710" width="10.25" style="1" bestFit="1" customWidth="1"/>
    <col min="8711" max="8711" width="10.625" style="1" customWidth="1"/>
    <col min="8712" max="8956" width="9" style="1"/>
    <col min="8957" max="8957" width="25.375" style="1" customWidth="1"/>
    <col min="8958" max="8958" width="11.375" style="1" customWidth="1"/>
    <col min="8959" max="8959" width="12.875" style="1" customWidth="1"/>
    <col min="8960" max="8960" width="12.625" style="1" customWidth="1"/>
    <col min="8961" max="8961" width="12.375" style="1" customWidth="1"/>
    <col min="8962" max="8962" width="11.875" style="1" customWidth="1"/>
    <col min="8963" max="8963" width="0" style="1" hidden="1" customWidth="1"/>
    <col min="8964" max="8964" width="9" style="1" customWidth="1"/>
    <col min="8965" max="8965" width="12.25" style="1" customWidth="1"/>
    <col min="8966" max="8966" width="10.25" style="1" bestFit="1" customWidth="1"/>
    <col min="8967" max="8967" width="10.625" style="1" customWidth="1"/>
    <col min="8968" max="9212" width="9" style="1"/>
    <col min="9213" max="9213" width="25.375" style="1" customWidth="1"/>
    <col min="9214" max="9214" width="11.375" style="1" customWidth="1"/>
    <col min="9215" max="9215" width="12.875" style="1" customWidth="1"/>
    <col min="9216" max="9216" width="12.625" style="1" customWidth="1"/>
    <col min="9217" max="9217" width="12.375" style="1" customWidth="1"/>
    <col min="9218" max="9218" width="11.875" style="1" customWidth="1"/>
    <col min="9219" max="9219" width="0" style="1" hidden="1" customWidth="1"/>
    <col min="9220" max="9220" width="9" style="1" customWidth="1"/>
    <col min="9221" max="9221" width="12.25" style="1" customWidth="1"/>
    <col min="9222" max="9222" width="10.25" style="1" bestFit="1" customWidth="1"/>
    <col min="9223" max="9223" width="10.625" style="1" customWidth="1"/>
    <col min="9224" max="9468" width="9" style="1"/>
    <col min="9469" max="9469" width="25.375" style="1" customWidth="1"/>
    <col min="9470" max="9470" width="11.375" style="1" customWidth="1"/>
    <col min="9471" max="9471" width="12.875" style="1" customWidth="1"/>
    <col min="9472" max="9472" width="12.625" style="1" customWidth="1"/>
    <col min="9473" max="9473" width="12.375" style="1" customWidth="1"/>
    <col min="9474" max="9474" width="11.875" style="1" customWidth="1"/>
    <col min="9475" max="9475" width="0" style="1" hidden="1" customWidth="1"/>
    <col min="9476" max="9476" width="9" style="1" customWidth="1"/>
    <col min="9477" max="9477" width="12.25" style="1" customWidth="1"/>
    <col min="9478" max="9478" width="10.25" style="1" bestFit="1" customWidth="1"/>
    <col min="9479" max="9479" width="10.625" style="1" customWidth="1"/>
    <col min="9480" max="9724" width="9" style="1"/>
    <col min="9725" max="9725" width="25.375" style="1" customWidth="1"/>
    <col min="9726" max="9726" width="11.375" style="1" customWidth="1"/>
    <col min="9727" max="9727" width="12.875" style="1" customWidth="1"/>
    <col min="9728" max="9728" width="12.625" style="1" customWidth="1"/>
    <col min="9729" max="9729" width="12.375" style="1" customWidth="1"/>
    <col min="9730" max="9730" width="11.875" style="1" customWidth="1"/>
    <col min="9731" max="9731" width="0" style="1" hidden="1" customWidth="1"/>
    <col min="9732" max="9732" width="9" style="1" customWidth="1"/>
    <col min="9733" max="9733" width="12.25" style="1" customWidth="1"/>
    <col min="9734" max="9734" width="10.25" style="1" bestFit="1" customWidth="1"/>
    <col min="9735" max="9735" width="10.625" style="1" customWidth="1"/>
    <col min="9736" max="9980" width="9" style="1"/>
    <col min="9981" max="9981" width="25.375" style="1" customWidth="1"/>
    <col min="9982" max="9982" width="11.375" style="1" customWidth="1"/>
    <col min="9983" max="9983" width="12.875" style="1" customWidth="1"/>
    <col min="9984" max="9984" width="12.625" style="1" customWidth="1"/>
    <col min="9985" max="9985" width="12.375" style="1" customWidth="1"/>
    <col min="9986" max="9986" width="11.875" style="1" customWidth="1"/>
    <col min="9987" max="9987" width="0" style="1" hidden="1" customWidth="1"/>
    <col min="9988" max="9988" width="9" style="1" customWidth="1"/>
    <col min="9989" max="9989" width="12.25" style="1" customWidth="1"/>
    <col min="9990" max="9990" width="10.25" style="1" bestFit="1" customWidth="1"/>
    <col min="9991" max="9991" width="10.625" style="1" customWidth="1"/>
    <col min="9992" max="10236" width="9" style="1"/>
    <col min="10237" max="10237" width="25.375" style="1" customWidth="1"/>
    <col min="10238" max="10238" width="11.375" style="1" customWidth="1"/>
    <col min="10239" max="10239" width="12.875" style="1" customWidth="1"/>
    <col min="10240" max="10240" width="12.625" style="1" customWidth="1"/>
    <col min="10241" max="10241" width="12.375" style="1" customWidth="1"/>
    <col min="10242" max="10242" width="11.875" style="1" customWidth="1"/>
    <col min="10243" max="10243" width="0" style="1" hidden="1" customWidth="1"/>
    <col min="10244" max="10244" width="9" style="1" customWidth="1"/>
    <col min="10245" max="10245" width="12.25" style="1" customWidth="1"/>
    <col min="10246" max="10246" width="10.25" style="1" bestFit="1" customWidth="1"/>
    <col min="10247" max="10247" width="10.625" style="1" customWidth="1"/>
    <col min="10248" max="10492" width="9" style="1"/>
    <col min="10493" max="10493" width="25.375" style="1" customWidth="1"/>
    <col min="10494" max="10494" width="11.375" style="1" customWidth="1"/>
    <col min="10495" max="10495" width="12.875" style="1" customWidth="1"/>
    <col min="10496" max="10496" width="12.625" style="1" customWidth="1"/>
    <col min="10497" max="10497" width="12.375" style="1" customWidth="1"/>
    <col min="10498" max="10498" width="11.875" style="1" customWidth="1"/>
    <col min="10499" max="10499" width="0" style="1" hidden="1" customWidth="1"/>
    <col min="10500" max="10500" width="9" style="1" customWidth="1"/>
    <col min="10501" max="10501" width="12.25" style="1" customWidth="1"/>
    <col min="10502" max="10502" width="10.25" style="1" bestFit="1" customWidth="1"/>
    <col min="10503" max="10503" width="10.625" style="1" customWidth="1"/>
    <col min="10504" max="10748" width="9" style="1"/>
    <col min="10749" max="10749" width="25.375" style="1" customWidth="1"/>
    <col min="10750" max="10750" width="11.375" style="1" customWidth="1"/>
    <col min="10751" max="10751" width="12.875" style="1" customWidth="1"/>
    <col min="10752" max="10752" width="12.625" style="1" customWidth="1"/>
    <col min="10753" max="10753" width="12.375" style="1" customWidth="1"/>
    <col min="10754" max="10754" width="11.875" style="1" customWidth="1"/>
    <col min="10755" max="10755" width="0" style="1" hidden="1" customWidth="1"/>
    <col min="10756" max="10756" width="9" style="1" customWidth="1"/>
    <col min="10757" max="10757" width="12.25" style="1" customWidth="1"/>
    <col min="10758" max="10758" width="10.25" style="1" bestFit="1" customWidth="1"/>
    <col min="10759" max="10759" width="10.625" style="1" customWidth="1"/>
    <col min="10760" max="11004" width="9" style="1"/>
    <col min="11005" max="11005" width="25.375" style="1" customWidth="1"/>
    <col min="11006" max="11006" width="11.375" style="1" customWidth="1"/>
    <col min="11007" max="11007" width="12.875" style="1" customWidth="1"/>
    <col min="11008" max="11008" width="12.625" style="1" customWidth="1"/>
    <col min="11009" max="11009" width="12.375" style="1" customWidth="1"/>
    <col min="11010" max="11010" width="11.875" style="1" customWidth="1"/>
    <col min="11011" max="11011" width="0" style="1" hidden="1" customWidth="1"/>
    <col min="11012" max="11012" width="9" style="1" customWidth="1"/>
    <col min="11013" max="11013" width="12.25" style="1" customWidth="1"/>
    <col min="11014" max="11014" width="10.25" style="1" bestFit="1" customWidth="1"/>
    <col min="11015" max="11015" width="10.625" style="1" customWidth="1"/>
    <col min="11016" max="11260" width="9" style="1"/>
    <col min="11261" max="11261" width="25.375" style="1" customWidth="1"/>
    <col min="11262" max="11262" width="11.375" style="1" customWidth="1"/>
    <col min="11263" max="11263" width="12.875" style="1" customWidth="1"/>
    <col min="11264" max="11264" width="12.625" style="1" customWidth="1"/>
    <col min="11265" max="11265" width="12.375" style="1" customWidth="1"/>
    <col min="11266" max="11266" width="11.875" style="1" customWidth="1"/>
    <col min="11267" max="11267" width="0" style="1" hidden="1" customWidth="1"/>
    <col min="11268" max="11268" width="9" style="1" customWidth="1"/>
    <col min="11269" max="11269" width="12.25" style="1" customWidth="1"/>
    <col min="11270" max="11270" width="10.25" style="1" bestFit="1" customWidth="1"/>
    <col min="11271" max="11271" width="10.625" style="1" customWidth="1"/>
    <col min="11272" max="11516" width="9" style="1"/>
    <col min="11517" max="11517" width="25.375" style="1" customWidth="1"/>
    <col min="11518" max="11518" width="11.375" style="1" customWidth="1"/>
    <col min="11519" max="11519" width="12.875" style="1" customWidth="1"/>
    <col min="11520" max="11520" width="12.625" style="1" customWidth="1"/>
    <col min="11521" max="11521" width="12.375" style="1" customWidth="1"/>
    <col min="11522" max="11522" width="11.875" style="1" customWidth="1"/>
    <col min="11523" max="11523" width="0" style="1" hidden="1" customWidth="1"/>
    <col min="11524" max="11524" width="9" style="1" customWidth="1"/>
    <col min="11525" max="11525" width="12.25" style="1" customWidth="1"/>
    <col min="11526" max="11526" width="10.25" style="1" bestFit="1" customWidth="1"/>
    <col min="11527" max="11527" width="10.625" style="1" customWidth="1"/>
    <col min="11528" max="11772" width="9" style="1"/>
    <col min="11773" max="11773" width="25.375" style="1" customWidth="1"/>
    <col min="11774" max="11774" width="11.375" style="1" customWidth="1"/>
    <col min="11775" max="11775" width="12.875" style="1" customWidth="1"/>
    <col min="11776" max="11776" width="12.625" style="1" customWidth="1"/>
    <col min="11777" max="11777" width="12.375" style="1" customWidth="1"/>
    <col min="11778" max="11778" width="11.875" style="1" customWidth="1"/>
    <col min="11779" max="11779" width="0" style="1" hidden="1" customWidth="1"/>
    <col min="11780" max="11780" width="9" style="1" customWidth="1"/>
    <col min="11781" max="11781" width="12.25" style="1" customWidth="1"/>
    <col min="11782" max="11782" width="10.25" style="1" bestFit="1" customWidth="1"/>
    <col min="11783" max="11783" width="10.625" style="1" customWidth="1"/>
    <col min="11784" max="12028" width="9" style="1"/>
    <col min="12029" max="12029" width="25.375" style="1" customWidth="1"/>
    <col min="12030" max="12030" width="11.375" style="1" customWidth="1"/>
    <col min="12031" max="12031" width="12.875" style="1" customWidth="1"/>
    <col min="12032" max="12032" width="12.625" style="1" customWidth="1"/>
    <col min="12033" max="12033" width="12.375" style="1" customWidth="1"/>
    <col min="12034" max="12034" width="11.875" style="1" customWidth="1"/>
    <col min="12035" max="12035" width="0" style="1" hidden="1" customWidth="1"/>
    <col min="12036" max="12036" width="9" style="1" customWidth="1"/>
    <col min="12037" max="12037" width="12.25" style="1" customWidth="1"/>
    <col min="12038" max="12038" width="10.25" style="1" bestFit="1" customWidth="1"/>
    <col min="12039" max="12039" width="10.625" style="1" customWidth="1"/>
    <col min="12040" max="12284" width="9" style="1"/>
    <col min="12285" max="12285" width="25.375" style="1" customWidth="1"/>
    <col min="12286" max="12286" width="11.375" style="1" customWidth="1"/>
    <col min="12287" max="12287" width="12.875" style="1" customWidth="1"/>
    <col min="12288" max="12288" width="12.625" style="1" customWidth="1"/>
    <col min="12289" max="12289" width="12.375" style="1" customWidth="1"/>
    <col min="12290" max="12290" width="11.875" style="1" customWidth="1"/>
    <col min="12291" max="12291" width="0" style="1" hidden="1" customWidth="1"/>
    <col min="12292" max="12292" width="9" style="1" customWidth="1"/>
    <col min="12293" max="12293" width="12.25" style="1" customWidth="1"/>
    <col min="12294" max="12294" width="10.25" style="1" bestFit="1" customWidth="1"/>
    <col min="12295" max="12295" width="10.625" style="1" customWidth="1"/>
    <col min="12296" max="12540" width="9" style="1"/>
    <col min="12541" max="12541" width="25.375" style="1" customWidth="1"/>
    <col min="12542" max="12542" width="11.375" style="1" customWidth="1"/>
    <col min="12543" max="12543" width="12.875" style="1" customWidth="1"/>
    <col min="12544" max="12544" width="12.625" style="1" customWidth="1"/>
    <col min="12545" max="12545" width="12.375" style="1" customWidth="1"/>
    <col min="12546" max="12546" width="11.875" style="1" customWidth="1"/>
    <col min="12547" max="12547" width="0" style="1" hidden="1" customWidth="1"/>
    <col min="12548" max="12548" width="9" style="1" customWidth="1"/>
    <col min="12549" max="12549" width="12.25" style="1" customWidth="1"/>
    <col min="12550" max="12550" width="10.25" style="1" bestFit="1" customWidth="1"/>
    <col min="12551" max="12551" width="10.625" style="1" customWidth="1"/>
    <col min="12552" max="12796" width="9" style="1"/>
    <col min="12797" max="12797" width="25.375" style="1" customWidth="1"/>
    <col min="12798" max="12798" width="11.375" style="1" customWidth="1"/>
    <col min="12799" max="12799" width="12.875" style="1" customWidth="1"/>
    <col min="12800" max="12800" width="12.625" style="1" customWidth="1"/>
    <col min="12801" max="12801" width="12.375" style="1" customWidth="1"/>
    <col min="12802" max="12802" width="11.875" style="1" customWidth="1"/>
    <col min="12803" max="12803" width="0" style="1" hidden="1" customWidth="1"/>
    <col min="12804" max="12804" width="9" style="1" customWidth="1"/>
    <col min="12805" max="12805" width="12.25" style="1" customWidth="1"/>
    <col min="12806" max="12806" width="10.25" style="1" bestFit="1" customWidth="1"/>
    <col min="12807" max="12807" width="10.625" style="1" customWidth="1"/>
    <col min="12808" max="13052" width="9" style="1"/>
    <col min="13053" max="13053" width="25.375" style="1" customWidth="1"/>
    <col min="13054" max="13054" width="11.375" style="1" customWidth="1"/>
    <col min="13055" max="13055" width="12.875" style="1" customWidth="1"/>
    <col min="13056" max="13056" width="12.625" style="1" customWidth="1"/>
    <col min="13057" max="13057" width="12.375" style="1" customWidth="1"/>
    <col min="13058" max="13058" width="11.875" style="1" customWidth="1"/>
    <col min="13059" max="13059" width="0" style="1" hidden="1" customWidth="1"/>
    <col min="13060" max="13060" width="9" style="1" customWidth="1"/>
    <col min="13061" max="13061" width="12.25" style="1" customWidth="1"/>
    <col min="13062" max="13062" width="10.25" style="1" bestFit="1" customWidth="1"/>
    <col min="13063" max="13063" width="10.625" style="1" customWidth="1"/>
    <col min="13064" max="13308" width="9" style="1"/>
    <col min="13309" max="13309" width="25.375" style="1" customWidth="1"/>
    <col min="13310" max="13310" width="11.375" style="1" customWidth="1"/>
    <col min="13311" max="13311" width="12.875" style="1" customWidth="1"/>
    <col min="13312" max="13312" width="12.625" style="1" customWidth="1"/>
    <col min="13313" max="13313" width="12.375" style="1" customWidth="1"/>
    <col min="13314" max="13314" width="11.875" style="1" customWidth="1"/>
    <col min="13315" max="13315" width="0" style="1" hidden="1" customWidth="1"/>
    <col min="13316" max="13316" width="9" style="1" customWidth="1"/>
    <col min="13317" max="13317" width="12.25" style="1" customWidth="1"/>
    <col min="13318" max="13318" width="10.25" style="1" bestFit="1" customWidth="1"/>
    <col min="13319" max="13319" width="10.625" style="1" customWidth="1"/>
    <col min="13320" max="13564" width="9" style="1"/>
    <col min="13565" max="13565" width="25.375" style="1" customWidth="1"/>
    <col min="13566" max="13566" width="11.375" style="1" customWidth="1"/>
    <col min="13567" max="13567" width="12.875" style="1" customWidth="1"/>
    <col min="13568" max="13568" width="12.625" style="1" customWidth="1"/>
    <col min="13569" max="13569" width="12.375" style="1" customWidth="1"/>
    <col min="13570" max="13570" width="11.875" style="1" customWidth="1"/>
    <col min="13571" max="13571" width="0" style="1" hidden="1" customWidth="1"/>
    <col min="13572" max="13572" width="9" style="1" customWidth="1"/>
    <col min="13573" max="13573" width="12.25" style="1" customWidth="1"/>
    <col min="13574" max="13574" width="10.25" style="1" bestFit="1" customWidth="1"/>
    <col min="13575" max="13575" width="10.625" style="1" customWidth="1"/>
    <col min="13576" max="13820" width="9" style="1"/>
    <col min="13821" max="13821" width="25.375" style="1" customWidth="1"/>
    <col min="13822" max="13822" width="11.375" style="1" customWidth="1"/>
    <col min="13823" max="13823" width="12.875" style="1" customWidth="1"/>
    <col min="13824" max="13824" width="12.625" style="1" customWidth="1"/>
    <col min="13825" max="13825" width="12.375" style="1" customWidth="1"/>
    <col min="13826" max="13826" width="11.875" style="1" customWidth="1"/>
    <col min="13827" max="13827" width="0" style="1" hidden="1" customWidth="1"/>
    <col min="13828" max="13828" width="9" style="1" customWidth="1"/>
    <col min="13829" max="13829" width="12.25" style="1" customWidth="1"/>
    <col min="13830" max="13830" width="10.25" style="1" bestFit="1" customWidth="1"/>
    <col min="13831" max="13831" width="10.625" style="1" customWidth="1"/>
    <col min="13832" max="14076" width="9" style="1"/>
    <col min="14077" max="14077" width="25.375" style="1" customWidth="1"/>
    <col min="14078" max="14078" width="11.375" style="1" customWidth="1"/>
    <col min="14079" max="14079" width="12.875" style="1" customWidth="1"/>
    <col min="14080" max="14080" width="12.625" style="1" customWidth="1"/>
    <col min="14081" max="14081" width="12.375" style="1" customWidth="1"/>
    <col min="14082" max="14082" width="11.875" style="1" customWidth="1"/>
    <col min="14083" max="14083" width="0" style="1" hidden="1" customWidth="1"/>
    <col min="14084" max="14084" width="9" style="1" customWidth="1"/>
    <col min="14085" max="14085" width="12.25" style="1" customWidth="1"/>
    <col min="14086" max="14086" width="10.25" style="1" bestFit="1" customWidth="1"/>
    <col min="14087" max="14087" width="10.625" style="1" customWidth="1"/>
    <col min="14088" max="14332" width="9" style="1"/>
    <col min="14333" max="14333" width="25.375" style="1" customWidth="1"/>
    <col min="14334" max="14334" width="11.375" style="1" customWidth="1"/>
    <col min="14335" max="14335" width="12.875" style="1" customWidth="1"/>
    <col min="14336" max="14336" width="12.625" style="1" customWidth="1"/>
    <col min="14337" max="14337" width="12.375" style="1" customWidth="1"/>
    <col min="14338" max="14338" width="11.875" style="1" customWidth="1"/>
    <col min="14339" max="14339" width="0" style="1" hidden="1" customWidth="1"/>
    <col min="14340" max="14340" width="9" style="1" customWidth="1"/>
    <col min="14341" max="14341" width="12.25" style="1" customWidth="1"/>
    <col min="14342" max="14342" width="10.25" style="1" bestFit="1" customWidth="1"/>
    <col min="14343" max="14343" width="10.625" style="1" customWidth="1"/>
    <col min="14344" max="14588" width="9" style="1"/>
    <col min="14589" max="14589" width="25.375" style="1" customWidth="1"/>
    <col min="14590" max="14590" width="11.375" style="1" customWidth="1"/>
    <col min="14591" max="14591" width="12.875" style="1" customWidth="1"/>
    <col min="14592" max="14592" width="12.625" style="1" customWidth="1"/>
    <col min="14593" max="14593" width="12.375" style="1" customWidth="1"/>
    <col min="14594" max="14594" width="11.875" style="1" customWidth="1"/>
    <col min="14595" max="14595" width="0" style="1" hidden="1" customWidth="1"/>
    <col min="14596" max="14596" width="9" style="1" customWidth="1"/>
    <col min="14597" max="14597" width="12.25" style="1" customWidth="1"/>
    <col min="14598" max="14598" width="10.25" style="1" bestFit="1" customWidth="1"/>
    <col min="14599" max="14599" width="10.625" style="1" customWidth="1"/>
    <col min="14600" max="14844" width="9" style="1"/>
    <col min="14845" max="14845" width="25.375" style="1" customWidth="1"/>
    <col min="14846" max="14846" width="11.375" style="1" customWidth="1"/>
    <col min="14847" max="14847" width="12.875" style="1" customWidth="1"/>
    <col min="14848" max="14848" width="12.625" style="1" customWidth="1"/>
    <col min="14849" max="14849" width="12.375" style="1" customWidth="1"/>
    <col min="14850" max="14850" width="11.875" style="1" customWidth="1"/>
    <col min="14851" max="14851" width="0" style="1" hidden="1" customWidth="1"/>
    <col min="14852" max="14852" width="9" style="1" customWidth="1"/>
    <col min="14853" max="14853" width="12.25" style="1" customWidth="1"/>
    <col min="14854" max="14854" width="10.25" style="1" bestFit="1" customWidth="1"/>
    <col min="14855" max="14855" width="10.625" style="1" customWidth="1"/>
    <col min="14856" max="15100" width="9" style="1"/>
    <col min="15101" max="15101" width="25.375" style="1" customWidth="1"/>
    <col min="15102" max="15102" width="11.375" style="1" customWidth="1"/>
    <col min="15103" max="15103" width="12.875" style="1" customWidth="1"/>
    <col min="15104" max="15104" width="12.625" style="1" customWidth="1"/>
    <col min="15105" max="15105" width="12.375" style="1" customWidth="1"/>
    <col min="15106" max="15106" width="11.875" style="1" customWidth="1"/>
    <col min="15107" max="15107" width="0" style="1" hidden="1" customWidth="1"/>
    <col min="15108" max="15108" width="9" style="1" customWidth="1"/>
    <col min="15109" max="15109" width="12.25" style="1" customWidth="1"/>
    <col min="15110" max="15110" width="10.25" style="1" bestFit="1" customWidth="1"/>
    <col min="15111" max="15111" width="10.625" style="1" customWidth="1"/>
    <col min="15112" max="15356" width="9" style="1"/>
    <col min="15357" max="15357" width="25.375" style="1" customWidth="1"/>
    <col min="15358" max="15358" width="11.375" style="1" customWidth="1"/>
    <col min="15359" max="15359" width="12.875" style="1" customWidth="1"/>
    <col min="15360" max="15360" width="12.625" style="1" customWidth="1"/>
    <col min="15361" max="15361" width="12.375" style="1" customWidth="1"/>
    <col min="15362" max="15362" width="11.875" style="1" customWidth="1"/>
    <col min="15363" max="15363" width="0" style="1" hidden="1" customWidth="1"/>
    <col min="15364" max="15364" width="9" style="1" customWidth="1"/>
    <col min="15365" max="15365" width="12.25" style="1" customWidth="1"/>
    <col min="15366" max="15366" width="10.25" style="1" bestFit="1" customWidth="1"/>
    <col min="15367" max="15367" width="10.625" style="1" customWidth="1"/>
    <col min="15368" max="15612" width="9" style="1"/>
    <col min="15613" max="15613" width="25.375" style="1" customWidth="1"/>
    <col min="15614" max="15614" width="11.375" style="1" customWidth="1"/>
    <col min="15615" max="15615" width="12.875" style="1" customWidth="1"/>
    <col min="15616" max="15616" width="12.625" style="1" customWidth="1"/>
    <col min="15617" max="15617" width="12.375" style="1" customWidth="1"/>
    <col min="15618" max="15618" width="11.875" style="1" customWidth="1"/>
    <col min="15619" max="15619" width="0" style="1" hidden="1" customWidth="1"/>
    <col min="15620" max="15620" width="9" style="1" customWidth="1"/>
    <col min="15621" max="15621" width="12.25" style="1" customWidth="1"/>
    <col min="15622" max="15622" width="10.25" style="1" bestFit="1" customWidth="1"/>
    <col min="15623" max="15623" width="10.625" style="1" customWidth="1"/>
    <col min="15624" max="15868" width="9" style="1"/>
    <col min="15869" max="15869" width="25.375" style="1" customWidth="1"/>
    <col min="15870" max="15870" width="11.375" style="1" customWidth="1"/>
    <col min="15871" max="15871" width="12.875" style="1" customWidth="1"/>
    <col min="15872" max="15872" width="12.625" style="1" customWidth="1"/>
    <col min="15873" max="15873" width="12.375" style="1" customWidth="1"/>
    <col min="15874" max="15874" width="11.875" style="1" customWidth="1"/>
    <col min="15875" max="15875" width="0" style="1" hidden="1" customWidth="1"/>
    <col min="15876" max="15876" width="9" style="1" customWidth="1"/>
    <col min="15877" max="15877" width="12.25" style="1" customWidth="1"/>
    <col min="15878" max="15878" width="10.25" style="1" bestFit="1" customWidth="1"/>
    <col min="15879" max="15879" width="10.625" style="1" customWidth="1"/>
    <col min="15880" max="16124" width="9" style="1"/>
    <col min="16125" max="16125" width="25.375" style="1" customWidth="1"/>
    <col min="16126" max="16126" width="11.375" style="1" customWidth="1"/>
    <col min="16127" max="16127" width="12.875" style="1" customWidth="1"/>
    <col min="16128" max="16128" width="12.625" style="1" customWidth="1"/>
    <col min="16129" max="16129" width="12.375" style="1" customWidth="1"/>
    <col min="16130" max="16130" width="11.875" style="1" customWidth="1"/>
    <col min="16131" max="16131" width="0" style="1" hidden="1" customWidth="1"/>
    <col min="16132" max="16132" width="9" style="1" customWidth="1"/>
    <col min="16133" max="16133" width="12.25" style="1" customWidth="1"/>
    <col min="16134" max="16134" width="10.25" style="1" bestFit="1" customWidth="1"/>
    <col min="16135" max="16135" width="10.625" style="1" customWidth="1"/>
    <col min="16136" max="16384" width="9" style="1"/>
  </cols>
  <sheetData>
    <row r="1" spans="1:12" ht="23.25" customHeight="1">
      <c r="A1" s="688" t="str">
        <f>'Tab 4 (14)'!A1:H1</f>
        <v>II. FUNDUSZ EMERYTALNO-RENTOWY</v>
      </c>
      <c r="B1" s="688"/>
      <c r="C1" s="688"/>
      <c r="D1" s="688"/>
      <c r="E1" s="688"/>
      <c r="F1" s="688"/>
      <c r="G1" s="602" t="s">
        <v>657</v>
      </c>
    </row>
    <row r="2" spans="1:12" ht="9.75" customHeight="1">
      <c r="A2" s="8"/>
      <c r="B2" s="8"/>
      <c r="C2" s="8"/>
      <c r="D2" s="15"/>
      <c r="E2" s="8"/>
      <c r="F2" s="8"/>
    </row>
    <row r="3" spans="1:12" ht="28.5" customHeight="1">
      <c r="A3" s="721" t="s">
        <v>597</v>
      </c>
      <c r="B3" s="721"/>
      <c r="C3" s="721"/>
      <c r="D3" s="721"/>
      <c r="E3" s="721"/>
      <c r="F3" s="721"/>
    </row>
    <row r="4" spans="1:12" ht="21" customHeight="1">
      <c r="A4" s="667" t="s">
        <v>15</v>
      </c>
      <c r="B4" s="629" t="s">
        <v>438</v>
      </c>
      <c r="C4" s="630"/>
      <c r="D4" s="629" t="s">
        <v>579</v>
      </c>
      <c r="E4" s="631"/>
      <c r="F4" s="630"/>
    </row>
    <row r="5" spans="1:12" ht="21" customHeight="1">
      <c r="A5" s="668"/>
      <c r="B5" s="632" t="s">
        <v>580</v>
      </c>
      <c r="C5" s="632" t="s">
        <v>572</v>
      </c>
      <c r="D5" s="632" t="s">
        <v>580</v>
      </c>
      <c r="E5" s="644" t="s">
        <v>16</v>
      </c>
      <c r="F5" s="634"/>
    </row>
    <row r="6" spans="1:12" ht="49.5" customHeight="1">
      <c r="A6" s="668"/>
      <c r="B6" s="632"/>
      <c r="C6" s="632"/>
      <c r="D6" s="632"/>
      <c r="E6" s="667" t="s">
        <v>581</v>
      </c>
      <c r="F6" s="667" t="s">
        <v>582</v>
      </c>
    </row>
    <row r="7" spans="1:12" ht="21.75" customHeight="1">
      <c r="A7" s="669"/>
      <c r="B7" s="722" t="s">
        <v>345</v>
      </c>
      <c r="C7" s="723"/>
      <c r="D7" s="723"/>
      <c r="E7" s="669"/>
      <c r="F7" s="669"/>
      <c r="G7" s="8"/>
    </row>
    <row r="8" spans="1:12" ht="21.75" customHeight="1">
      <c r="A8" s="691" t="s">
        <v>522</v>
      </c>
      <c r="B8" s="692"/>
      <c r="C8" s="692"/>
      <c r="D8" s="692"/>
      <c r="E8" s="692"/>
      <c r="F8" s="693"/>
      <c r="G8" s="8"/>
    </row>
    <row r="9" spans="1:12" s="5" customFormat="1" ht="21" customHeight="1">
      <c r="A9" s="271" t="s">
        <v>65</v>
      </c>
      <c r="B9" s="272">
        <f t="shared" ref="B9:C9" si="0">B10+B11</f>
        <v>4135730076.7100005</v>
      </c>
      <c r="C9" s="272">
        <f t="shared" si="0"/>
        <v>4119714220.0699997</v>
      </c>
      <c r="D9" s="273">
        <f>D10+D11</f>
        <v>4124169730.6900005</v>
      </c>
      <c r="E9" s="212">
        <f>D9/B9-1</f>
        <v>-2.7952370695324413E-3</v>
      </c>
      <c r="F9" s="213">
        <f>D9/C9-1</f>
        <v>1.081509634405009E-3</v>
      </c>
      <c r="G9" s="16"/>
      <c r="H9" s="17"/>
      <c r="K9" s="18"/>
      <c r="L9" s="18"/>
    </row>
    <row r="10" spans="1:12" ht="21" customHeight="1">
      <c r="A10" s="218" t="s">
        <v>143</v>
      </c>
      <c r="B10" s="274">
        <f t="shared" ref="B10:C10" si="1">B13</f>
        <v>3245133534.3100004</v>
      </c>
      <c r="C10" s="274">
        <f t="shared" si="1"/>
        <v>3225863631.6499996</v>
      </c>
      <c r="D10" s="275">
        <f>D13</f>
        <v>3219403397.1400008</v>
      </c>
      <c r="E10" s="216">
        <f t="shared" ref="E10:E11" si="2">D10/B10-1</f>
        <v>-7.9288377189909998E-3</v>
      </c>
      <c r="F10" s="217">
        <f t="shared" ref="F10:F11" si="3">D10/C10-1</f>
        <v>-2.0026371997301506E-3</v>
      </c>
      <c r="G10" s="16"/>
      <c r="H10" s="17"/>
      <c r="I10" s="5"/>
      <c r="J10" s="5"/>
      <c r="K10" s="5"/>
    </row>
    <row r="11" spans="1:12" ht="21" customHeight="1">
      <c r="A11" s="218" t="s">
        <v>18</v>
      </c>
      <c r="B11" s="274">
        <f t="shared" ref="B11:C11" si="4">B20</f>
        <v>890596542.4000001</v>
      </c>
      <c r="C11" s="274">
        <f t="shared" si="4"/>
        <v>893850588.41999984</v>
      </c>
      <c r="D11" s="275">
        <f>D20</f>
        <v>904766333.54999995</v>
      </c>
      <c r="E11" s="216">
        <f t="shared" si="2"/>
        <v>1.5910449317279918E-2</v>
      </c>
      <c r="F11" s="217">
        <f t="shared" si="3"/>
        <v>1.2212046701558066E-2</v>
      </c>
      <c r="G11" s="16"/>
      <c r="H11" s="17"/>
      <c r="I11" s="5"/>
      <c r="J11" s="5"/>
      <c r="K11" s="5"/>
    </row>
    <row r="12" spans="1:12" ht="21" customHeight="1">
      <c r="A12" s="691" t="s">
        <v>112</v>
      </c>
      <c r="B12" s="692"/>
      <c r="C12" s="692"/>
      <c r="D12" s="692"/>
      <c r="E12" s="692"/>
      <c r="F12" s="693"/>
      <c r="G12" s="16"/>
      <c r="H12" s="17"/>
      <c r="I12" s="5"/>
      <c r="J12" s="5"/>
      <c r="K12" s="5"/>
    </row>
    <row r="13" spans="1:12" s="5" customFormat="1" ht="21" customHeight="1">
      <c r="A13" s="230" t="s">
        <v>66</v>
      </c>
      <c r="B13" s="276">
        <f t="shared" ref="B13:C13" si="5">SUM(B15:B18)</f>
        <v>3245133534.3100004</v>
      </c>
      <c r="C13" s="276">
        <f t="shared" si="5"/>
        <v>3225863631.6499996</v>
      </c>
      <c r="D13" s="277">
        <f>SUM(D15:D18)</f>
        <v>3219403397.1400008</v>
      </c>
      <c r="E13" s="212">
        <f t="shared" ref="E13:E18" si="6">D13/B13-1</f>
        <v>-7.9288377189909998E-3</v>
      </c>
      <c r="F13" s="213">
        <f t="shared" ref="F13:F18" si="7">D13/C13-1</f>
        <v>-2.0026371997301506E-3</v>
      </c>
      <c r="G13" s="16"/>
      <c r="H13" s="17"/>
    </row>
    <row r="14" spans="1:12" ht="21" customHeight="1">
      <c r="A14" s="226" t="s">
        <v>67</v>
      </c>
      <c r="B14" s="278">
        <v>98055079.370000005</v>
      </c>
      <c r="C14" s="278">
        <v>58123933.780000001</v>
      </c>
      <c r="D14" s="279">
        <v>43631128.480000012</v>
      </c>
      <c r="E14" s="216">
        <f t="shared" si="6"/>
        <v>-0.55503448918374976</v>
      </c>
      <c r="F14" s="217">
        <f t="shared" si="7"/>
        <v>-0.24934315965012765</v>
      </c>
      <c r="G14" s="16"/>
      <c r="H14" s="17"/>
      <c r="I14" s="5"/>
      <c r="J14" s="5"/>
      <c r="K14" s="5"/>
    </row>
    <row r="15" spans="1:12" ht="21" customHeight="1">
      <c r="A15" s="223" t="s">
        <v>20</v>
      </c>
      <c r="B15" s="280">
        <v>2847109643.21</v>
      </c>
      <c r="C15" s="280">
        <v>2867967713.2199998</v>
      </c>
      <c r="D15" s="279">
        <v>2876918339.9000006</v>
      </c>
      <c r="E15" s="216">
        <f t="shared" si="6"/>
        <v>1.0469809886349379E-2</v>
      </c>
      <c r="F15" s="217">
        <f t="shared" si="7"/>
        <v>3.1208952035068904E-3</v>
      </c>
      <c r="G15" s="16"/>
      <c r="H15" s="17"/>
      <c r="I15" s="5"/>
      <c r="J15" s="5"/>
      <c r="K15" s="18"/>
    </row>
    <row r="16" spans="1:12" ht="28.5" customHeight="1">
      <c r="A16" s="223" t="s">
        <v>21</v>
      </c>
      <c r="B16" s="280">
        <v>60977515.299999997</v>
      </c>
      <c r="C16" s="280">
        <v>54969888.679999992</v>
      </c>
      <c r="D16" s="279">
        <v>52319744.620000005</v>
      </c>
      <c r="E16" s="216">
        <f t="shared" si="6"/>
        <v>-0.14198300205256142</v>
      </c>
      <c r="F16" s="217">
        <f t="shared" si="7"/>
        <v>-4.8210831850642011E-2</v>
      </c>
      <c r="G16" s="16"/>
      <c r="H16" s="17"/>
      <c r="I16" s="19"/>
      <c r="J16" s="5"/>
      <c r="K16" s="5"/>
    </row>
    <row r="17" spans="1:11" ht="28.5" customHeight="1">
      <c r="A17" s="223" t="s">
        <v>22</v>
      </c>
      <c r="B17" s="280">
        <v>325420434.7899999</v>
      </c>
      <c r="C17" s="280">
        <v>291566492.49999988</v>
      </c>
      <c r="D17" s="279">
        <v>278823212.29999995</v>
      </c>
      <c r="E17" s="216">
        <f t="shared" si="6"/>
        <v>-0.14319083102470209</v>
      </c>
      <c r="F17" s="217">
        <f t="shared" si="7"/>
        <v>-4.3706257501451184E-2</v>
      </c>
      <c r="G17" s="16"/>
      <c r="H17" s="17"/>
      <c r="I17" s="5"/>
      <c r="J17" s="5"/>
      <c r="K17" s="5"/>
    </row>
    <row r="18" spans="1:11" ht="28.5" customHeight="1">
      <c r="A18" s="223" t="s">
        <v>23</v>
      </c>
      <c r="B18" s="280">
        <v>11625941.010000004</v>
      </c>
      <c r="C18" s="280">
        <v>11359537.249999994</v>
      </c>
      <c r="D18" s="279">
        <v>11342100.320000004</v>
      </c>
      <c r="E18" s="216">
        <f t="shared" si="6"/>
        <v>-2.4414427163861885E-2</v>
      </c>
      <c r="F18" s="217">
        <f t="shared" si="7"/>
        <v>-1.5350035495496073E-3</v>
      </c>
      <c r="G18" s="16"/>
      <c r="H18" s="17"/>
      <c r="I18" s="5"/>
      <c r="J18" s="5"/>
      <c r="K18" s="5"/>
    </row>
    <row r="19" spans="1:11" ht="21" customHeight="1">
      <c r="A19" s="724" t="s">
        <v>68</v>
      </c>
      <c r="B19" s="725"/>
      <c r="C19" s="725"/>
      <c r="D19" s="725"/>
      <c r="E19" s="725"/>
      <c r="F19" s="726"/>
      <c r="G19" s="16"/>
      <c r="H19" s="17"/>
      <c r="I19" s="5"/>
      <c r="J19" s="5"/>
      <c r="K19" s="5"/>
    </row>
    <row r="20" spans="1:11" ht="21" customHeight="1">
      <c r="A20" s="281" t="s">
        <v>69</v>
      </c>
      <c r="B20" s="282">
        <f t="shared" ref="B20:C20" si="8">B21+B27</f>
        <v>890596542.4000001</v>
      </c>
      <c r="C20" s="282">
        <f t="shared" si="8"/>
        <v>893850588.41999984</v>
      </c>
      <c r="D20" s="283">
        <f>D21+D27</f>
        <v>904766333.54999995</v>
      </c>
      <c r="E20" s="284">
        <f t="shared" ref="E20:E32" si="9">D20/B20-1</f>
        <v>1.5910449317279918E-2</v>
      </c>
      <c r="F20" s="285">
        <f t="shared" ref="F20:F32" si="10">D20/C20-1</f>
        <v>1.2212046701558066E-2</v>
      </c>
      <c r="G20" s="16"/>
      <c r="H20" s="17"/>
      <c r="I20" s="5"/>
      <c r="J20" s="5"/>
      <c r="K20" s="5"/>
    </row>
    <row r="21" spans="1:11" s="5" customFormat="1" ht="30.75" customHeight="1">
      <c r="A21" s="230" t="s">
        <v>26</v>
      </c>
      <c r="B21" s="276">
        <f t="shared" ref="B21:C21" si="11">SUM(B23:B26)</f>
        <v>706168166.99000001</v>
      </c>
      <c r="C21" s="276">
        <f t="shared" si="11"/>
        <v>705424378.74999976</v>
      </c>
      <c r="D21" s="277">
        <f>SUM(D23:D26)</f>
        <v>712259047.56999993</v>
      </c>
      <c r="E21" s="212">
        <f t="shared" si="9"/>
        <v>8.62525509463552E-3</v>
      </c>
      <c r="F21" s="213">
        <f t="shared" si="10"/>
        <v>9.6887335140176667E-3</v>
      </c>
      <c r="G21" s="16"/>
      <c r="H21" s="17"/>
    </row>
    <row r="22" spans="1:11" ht="27.75" customHeight="1">
      <c r="A22" s="223" t="s">
        <v>256</v>
      </c>
      <c r="B22" s="280">
        <v>47587782.589999996</v>
      </c>
      <c r="C22" s="280">
        <v>47819908.849999994</v>
      </c>
      <c r="D22" s="275">
        <v>47937296.690000005</v>
      </c>
      <c r="E22" s="216">
        <f t="shared" si="9"/>
        <v>7.3446183238101703E-3</v>
      </c>
      <c r="F22" s="217">
        <f t="shared" si="10"/>
        <v>2.4547901245113302E-3</v>
      </c>
      <c r="G22" s="16"/>
      <c r="H22" s="17"/>
      <c r="I22" s="5"/>
      <c r="J22" s="5"/>
      <c r="K22" s="5"/>
    </row>
    <row r="23" spans="1:11" ht="28.5" customHeight="1">
      <c r="A23" s="286" t="s">
        <v>28</v>
      </c>
      <c r="B23" s="280">
        <v>696788429.08000004</v>
      </c>
      <c r="C23" s="280">
        <v>696758809.67999983</v>
      </c>
      <c r="D23" s="275">
        <v>703672738.79999995</v>
      </c>
      <c r="E23" s="216">
        <f t="shared" si="9"/>
        <v>9.8800574646302763E-3</v>
      </c>
      <c r="F23" s="217">
        <f t="shared" si="10"/>
        <v>9.9229877311137749E-3</v>
      </c>
      <c r="G23" s="16"/>
      <c r="H23" s="17"/>
      <c r="I23" s="5"/>
      <c r="J23" s="5"/>
      <c r="K23" s="5"/>
    </row>
    <row r="24" spans="1:11" ht="28.5" customHeight="1">
      <c r="A24" s="223" t="s">
        <v>29</v>
      </c>
      <c r="B24" s="280">
        <v>693341.65999999992</v>
      </c>
      <c r="C24" s="280">
        <v>612810.16999999993</v>
      </c>
      <c r="D24" s="275">
        <v>600600.08000000007</v>
      </c>
      <c r="E24" s="216">
        <f t="shared" si="9"/>
        <v>-0.13376028782115856</v>
      </c>
      <c r="F24" s="217">
        <f t="shared" si="10"/>
        <v>-1.9924750922459156E-2</v>
      </c>
      <c r="G24" s="16"/>
      <c r="H24" s="17"/>
      <c r="I24" s="5"/>
      <c r="J24" s="5"/>
      <c r="K24" s="5"/>
    </row>
    <row r="25" spans="1:11" ht="28.5" customHeight="1">
      <c r="A25" s="223" t="s">
        <v>30</v>
      </c>
      <c r="B25" s="280">
        <v>1822126.4900000002</v>
      </c>
      <c r="C25" s="280">
        <v>1665229.8399999999</v>
      </c>
      <c r="D25" s="275">
        <v>1647899.2600000002</v>
      </c>
      <c r="E25" s="216">
        <f t="shared" si="9"/>
        <v>-9.5617527628392041E-2</v>
      </c>
      <c r="F25" s="217">
        <f t="shared" si="10"/>
        <v>-1.0407320109036444E-2</v>
      </c>
      <c r="G25" s="16"/>
      <c r="H25" s="17"/>
      <c r="I25" s="5"/>
      <c r="J25" s="5"/>
      <c r="K25" s="5"/>
    </row>
    <row r="26" spans="1:11" ht="37.5" customHeight="1">
      <c r="A26" s="223" t="s">
        <v>31</v>
      </c>
      <c r="B26" s="280">
        <v>6864269.7600000007</v>
      </c>
      <c r="C26" s="280">
        <v>6387529.0599999996</v>
      </c>
      <c r="D26" s="275">
        <v>6337809.4299999997</v>
      </c>
      <c r="E26" s="216">
        <f t="shared" si="9"/>
        <v>-7.6695751828960934E-2</v>
      </c>
      <c r="F26" s="217">
        <f t="shared" si="10"/>
        <v>-7.7838596948786032E-3</v>
      </c>
      <c r="G26" s="16"/>
      <c r="H26" s="17"/>
      <c r="I26" s="5"/>
      <c r="J26" s="5"/>
      <c r="K26" s="5"/>
    </row>
    <row r="27" spans="1:11" s="5" customFormat="1" ht="21" customHeight="1">
      <c r="A27" s="230" t="s">
        <v>32</v>
      </c>
      <c r="B27" s="276">
        <f t="shared" ref="B27:C27" si="12">SUM(B29:B32)</f>
        <v>184428375.41000003</v>
      </c>
      <c r="C27" s="276">
        <f t="shared" si="12"/>
        <v>188426209.67000002</v>
      </c>
      <c r="D27" s="277">
        <f>SUM(D29:D32)</f>
        <v>192507285.97999996</v>
      </c>
      <c r="E27" s="212">
        <f t="shared" si="9"/>
        <v>4.3805138726835446E-2</v>
      </c>
      <c r="F27" s="213">
        <f t="shared" si="10"/>
        <v>2.1658750749947941E-2</v>
      </c>
      <c r="G27" s="16"/>
      <c r="H27" s="17"/>
    </row>
    <row r="28" spans="1:11" ht="20.25" customHeight="1">
      <c r="A28" s="223" t="s">
        <v>70</v>
      </c>
      <c r="B28" s="280">
        <v>3932537.01</v>
      </c>
      <c r="C28" s="280">
        <v>3892679.6900000004</v>
      </c>
      <c r="D28" s="275">
        <v>3922680.44</v>
      </c>
      <c r="E28" s="216">
        <f t="shared" si="9"/>
        <v>-2.5064150635927263E-3</v>
      </c>
      <c r="F28" s="217">
        <f t="shared" si="10"/>
        <v>7.7069659949338121E-3</v>
      </c>
      <c r="G28" s="16"/>
      <c r="H28" s="17"/>
      <c r="I28" s="5"/>
      <c r="J28" s="5"/>
      <c r="K28" s="5"/>
    </row>
    <row r="29" spans="1:11" ht="21" customHeight="1">
      <c r="A29" s="223" t="s">
        <v>34</v>
      </c>
      <c r="B29" s="280">
        <v>176490877.76000002</v>
      </c>
      <c r="C29" s="280">
        <v>180609516.31000003</v>
      </c>
      <c r="D29" s="275">
        <v>184657660.09999996</v>
      </c>
      <c r="E29" s="216">
        <f t="shared" si="9"/>
        <v>4.6273113056333193E-2</v>
      </c>
      <c r="F29" s="217">
        <f t="shared" si="10"/>
        <v>2.2413790107558063E-2</v>
      </c>
      <c r="G29" s="16"/>
      <c r="H29" s="17"/>
      <c r="I29" s="5"/>
      <c r="J29" s="5"/>
      <c r="K29" s="5"/>
    </row>
    <row r="30" spans="1:11" ht="27.75" customHeight="1">
      <c r="A30" s="223" t="s">
        <v>35</v>
      </c>
      <c r="B30" s="280">
        <v>1834623.6800000002</v>
      </c>
      <c r="C30" s="280">
        <v>1751486.51</v>
      </c>
      <c r="D30" s="275">
        <v>1758328.46</v>
      </c>
      <c r="E30" s="216">
        <f t="shared" si="9"/>
        <v>-4.1586305045403171E-2</v>
      </c>
      <c r="F30" s="217">
        <f t="shared" si="10"/>
        <v>3.9063675117885222E-3</v>
      </c>
      <c r="G30" s="16"/>
      <c r="H30" s="17"/>
      <c r="I30" s="5"/>
      <c r="J30" s="5"/>
      <c r="K30" s="5"/>
    </row>
    <row r="31" spans="1:11" ht="27.75" customHeight="1">
      <c r="A31" s="223" t="s">
        <v>36</v>
      </c>
      <c r="B31" s="280">
        <v>4377013.6500000004</v>
      </c>
      <c r="C31" s="280">
        <v>4313962.2600000007</v>
      </c>
      <c r="D31" s="275">
        <v>4329209.0000000009</v>
      </c>
      <c r="E31" s="216">
        <f t="shared" si="9"/>
        <v>-1.0921750266874142E-2</v>
      </c>
      <c r="F31" s="217">
        <f t="shared" si="10"/>
        <v>3.5342775576345797E-3</v>
      </c>
      <c r="G31" s="16"/>
      <c r="H31" s="17"/>
      <c r="I31" s="5"/>
      <c r="J31" s="5"/>
      <c r="K31" s="5"/>
    </row>
    <row r="32" spans="1:11" ht="27.75" customHeight="1">
      <c r="A32" s="232" t="s">
        <v>71</v>
      </c>
      <c r="B32" s="287">
        <v>1725860.32</v>
      </c>
      <c r="C32" s="287">
        <v>1751244.5899999996</v>
      </c>
      <c r="D32" s="288">
        <v>1762088.4200000002</v>
      </c>
      <c r="E32" s="233">
        <f t="shared" si="9"/>
        <v>2.0991327965637518E-2</v>
      </c>
      <c r="F32" s="234">
        <f t="shared" si="10"/>
        <v>6.1920705205436022E-3</v>
      </c>
      <c r="G32" s="16"/>
      <c r="H32" s="17"/>
      <c r="I32" s="5"/>
      <c r="J32" s="5"/>
      <c r="K32" s="5"/>
    </row>
    <row r="33" spans="1:6" ht="14.25" customHeight="1">
      <c r="A33" s="727" t="s">
        <v>494</v>
      </c>
      <c r="B33" s="728"/>
      <c r="C33" s="728"/>
      <c r="D33" s="728"/>
      <c r="E33" s="728"/>
      <c r="F33" s="728"/>
    </row>
    <row r="34" spans="1:6">
      <c r="A34" s="687"/>
      <c r="B34" s="687"/>
      <c r="C34" s="687"/>
      <c r="D34" s="687"/>
      <c r="E34" s="687"/>
      <c r="F34" s="687"/>
    </row>
    <row r="40" spans="1:6">
      <c r="E40" s="534"/>
    </row>
  </sheetData>
  <mergeCells count="17">
    <mergeCell ref="A34:F34"/>
    <mergeCell ref="A8:F8"/>
    <mergeCell ref="A12:F12"/>
    <mergeCell ref="A19:F19"/>
    <mergeCell ref="A33:F33"/>
    <mergeCell ref="A1:F1"/>
    <mergeCell ref="A3:F3"/>
    <mergeCell ref="A4:A7"/>
    <mergeCell ref="B4:C4"/>
    <mergeCell ref="B5:B6"/>
    <mergeCell ref="C5:C6"/>
    <mergeCell ref="D5:D6"/>
    <mergeCell ref="E5:F5"/>
    <mergeCell ref="E6:E7"/>
    <mergeCell ref="F6:F7"/>
    <mergeCell ref="B7:D7"/>
    <mergeCell ref="D4:F4"/>
  </mergeCells>
  <hyperlinks>
    <hyperlink ref="G1" location="'Spis treści'!A1" display="Powrót do spisu" xr:uid="{416347E2-7248-4960-8249-439037EC2953}"/>
  </hyperlinks>
  <printOptions horizontalCentered="1"/>
  <pageMargins left="0.51181102362204722" right="0.47244094488188981" top="0.6692913385826772" bottom="0.55118110236220474" header="0.31496062992125984" footer="0.31496062992125984"/>
  <pageSetup paperSize="9" scale="95" orientation="portrait" r:id="rId1"/>
  <headerFooter differentFirst="1" alignWithMargins="0">
    <oddFooter>&amp;C&amp;"Arial,Normalny"&amp;9&amp;P</oddFooter>
  </headerFooter>
  <ignoredErrors>
    <ignoredError sqref="B13:D13 B21:D21 B27:D2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42"/>
  <dimension ref="A1:G40"/>
  <sheetViews>
    <sheetView view="pageBreakPreview" zoomScale="80" zoomScaleNormal="100" zoomScaleSheetLayoutView="80" workbookViewId="0">
      <selection activeCell="G15" sqref="G15"/>
    </sheetView>
  </sheetViews>
  <sheetFormatPr defaultRowHeight="15"/>
  <cols>
    <col min="1" max="1" width="22.875" customWidth="1"/>
    <col min="2" max="2" width="17.125" customWidth="1"/>
    <col min="3" max="4" width="16.5" customWidth="1"/>
    <col min="5" max="5" width="21.25" customWidth="1"/>
    <col min="6" max="6" width="19" customWidth="1"/>
  </cols>
  <sheetData>
    <row r="1" spans="1:7" ht="24" customHeight="1">
      <c r="A1" s="688" t="str">
        <f>'Tab 2 (12) i wykres 1'!A1:E1</f>
        <v>II. FUNDUSZ EMERYTALNO-RENTOWY</v>
      </c>
      <c r="B1" s="688"/>
      <c r="C1" s="688"/>
      <c r="D1" s="688"/>
      <c r="E1" s="688"/>
      <c r="F1" s="688"/>
      <c r="G1" s="602" t="s">
        <v>657</v>
      </c>
    </row>
    <row r="2" spans="1:7" ht="393" customHeight="1"/>
    <row r="3" spans="1:7" ht="41.25" customHeight="1">
      <c r="A3" s="729" t="s">
        <v>461</v>
      </c>
      <c r="B3" s="729"/>
      <c r="C3" s="729"/>
      <c r="D3" s="729"/>
      <c r="E3" s="729"/>
      <c r="F3" s="729"/>
    </row>
    <row r="4" spans="1:7" ht="50.25" customHeight="1">
      <c r="A4" s="292" t="s">
        <v>15</v>
      </c>
      <c r="B4" s="292" t="s">
        <v>143</v>
      </c>
      <c r="C4" s="292" t="s">
        <v>274</v>
      </c>
      <c r="D4" s="292" t="s">
        <v>275</v>
      </c>
      <c r="E4" s="292" t="s">
        <v>542</v>
      </c>
      <c r="F4" s="292" t="s">
        <v>129</v>
      </c>
    </row>
    <row r="5" spans="1:7" ht="27" customHeight="1">
      <c r="A5" s="289" t="s">
        <v>273</v>
      </c>
      <c r="B5" s="290">
        <f>'Tab 5 (15)'!D13-'Wykres 3'!E5</f>
        <v>3218322730.2700009</v>
      </c>
      <c r="C5" s="290">
        <f>'Tab 5 (15)'!D21</f>
        <v>712259047.56999993</v>
      </c>
      <c r="D5" s="290">
        <f>'Tab 5 (15)'!D27</f>
        <v>192507285.97999996</v>
      </c>
      <c r="E5" s="290">
        <v>1080666.8699999999</v>
      </c>
      <c r="F5" s="290">
        <f>SUM(B5:E5)</f>
        <v>4124169730.690001</v>
      </c>
    </row>
    <row r="6" spans="1:7" ht="18.75" customHeight="1">
      <c r="A6" s="289" t="s">
        <v>268</v>
      </c>
      <c r="B6" s="291">
        <f>ROUND(B5/$F$5,4)-0.01%</f>
        <v>0.78029999999999999</v>
      </c>
      <c r="C6" s="291">
        <f t="shared" ref="C6:E6" si="0">ROUND(C5/$F$5,4)</f>
        <v>0.17269999999999999</v>
      </c>
      <c r="D6" s="291">
        <f t="shared" si="0"/>
        <v>4.6699999999999998E-2</v>
      </c>
      <c r="E6" s="291">
        <f t="shared" si="0"/>
        <v>2.9999999999999997E-4</v>
      </c>
      <c r="F6" s="291">
        <f>F5/$F$5</f>
        <v>1</v>
      </c>
    </row>
    <row r="40" spans="7:7">
      <c r="G40" s="536"/>
    </row>
  </sheetData>
  <mergeCells count="2">
    <mergeCell ref="A3:F3"/>
    <mergeCell ref="A1:F1"/>
  </mergeCells>
  <hyperlinks>
    <hyperlink ref="G1" location="'Spis treści'!A1" display="Powrót do spisu" xr:uid="{FC0D9529-22A3-47E9-8753-20643BDCDCB0}"/>
  </hyperlinks>
  <printOptions horizontalCentered="1"/>
  <pageMargins left="0.51181102362204722" right="0.51181102362204722" top="0.6692913385826772" bottom="0.55118110236220474" header="0.31496062992125984" footer="0.31496062992125984"/>
  <pageSetup paperSize="9" scale="85" orientation="landscape" r:id="rId1"/>
  <headerFooter differentFirst="1" alignWithMargins="0">
    <oddFooter>&amp;C&amp;"Arial,Normalny"&amp;9&amp;P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dimension ref="A1:I40"/>
  <sheetViews>
    <sheetView showGridLines="0" view="pageBreakPreview" zoomScale="90" zoomScaleNormal="100" zoomScaleSheetLayoutView="90" workbookViewId="0">
      <selection activeCell="G15" sqref="G15"/>
    </sheetView>
  </sheetViews>
  <sheetFormatPr defaultColWidth="8" defaultRowHeight="12.75"/>
  <cols>
    <col min="1" max="1" width="23.125" style="13" customWidth="1"/>
    <col min="2" max="3" width="13.75" style="13" customWidth="1"/>
    <col min="4" max="4" width="12.375" style="13" customWidth="1"/>
    <col min="5" max="5" width="12.75" style="13" customWidth="1"/>
    <col min="6" max="6" width="11.625" style="13" customWidth="1"/>
    <col min="7" max="7" width="11.75" style="13" customWidth="1"/>
    <col min="8" max="8" width="11.25" style="13" customWidth="1"/>
    <col min="9" max="9" width="8.5" style="13" customWidth="1"/>
    <col min="10" max="16383" width="8" style="13"/>
    <col min="16384" max="16384" width="0.625" style="13" customWidth="1"/>
  </cols>
  <sheetData>
    <row r="1" spans="1:9" ht="30" customHeight="1">
      <c r="A1" s="688" t="str">
        <f>'Tab 1 (11)'!A1</f>
        <v>II. FUNDUSZ EMERYTALNO-RENTOWY</v>
      </c>
      <c r="B1" s="688"/>
      <c r="C1" s="688"/>
      <c r="D1" s="688"/>
      <c r="E1" s="688"/>
      <c r="F1" s="688"/>
      <c r="G1" s="688"/>
      <c r="H1" s="688"/>
      <c r="I1" s="602" t="s">
        <v>657</v>
      </c>
    </row>
    <row r="2" spans="1:9" ht="27" customHeight="1">
      <c r="A2" s="21"/>
      <c r="B2" s="21"/>
      <c r="C2" s="21"/>
      <c r="D2" s="21"/>
      <c r="E2" s="21"/>
      <c r="F2" s="21"/>
      <c r="G2" s="21"/>
      <c r="H2" s="22"/>
    </row>
    <row r="3" spans="1:9" ht="37.5" customHeight="1">
      <c r="A3" s="731" t="s">
        <v>598</v>
      </c>
      <c r="B3" s="731"/>
      <c r="C3" s="731"/>
      <c r="D3" s="731"/>
      <c r="E3" s="731"/>
      <c r="F3" s="731"/>
      <c r="G3" s="731"/>
      <c r="H3" s="731"/>
    </row>
    <row r="4" spans="1:9" ht="14.25" customHeight="1">
      <c r="A4" s="703" t="s">
        <v>15</v>
      </c>
      <c r="B4" s="703" t="s">
        <v>523</v>
      </c>
      <c r="C4" s="706" t="s">
        <v>38</v>
      </c>
      <c r="D4" s="707"/>
      <c r="E4" s="707"/>
      <c r="F4" s="707"/>
      <c r="G4" s="707"/>
      <c r="H4" s="708"/>
    </row>
    <row r="5" spans="1:9" ht="13.5" customHeight="1">
      <c r="A5" s="704"/>
      <c r="B5" s="704"/>
      <c r="C5" s="703" t="s">
        <v>452</v>
      </c>
      <c r="D5" s="703" t="s">
        <v>39</v>
      </c>
      <c r="E5" s="306" t="s">
        <v>38</v>
      </c>
      <c r="F5" s="307"/>
      <c r="G5" s="307"/>
      <c r="H5" s="308"/>
    </row>
    <row r="6" spans="1:9" ht="27" customHeight="1">
      <c r="A6" s="704"/>
      <c r="B6" s="704"/>
      <c r="C6" s="704"/>
      <c r="D6" s="704"/>
      <c r="E6" s="712" t="s">
        <v>40</v>
      </c>
      <c r="F6" s="713"/>
      <c r="G6" s="712" t="s">
        <v>41</v>
      </c>
      <c r="H6" s="713"/>
    </row>
    <row r="7" spans="1:9" ht="13.5" customHeight="1">
      <c r="A7" s="704"/>
      <c r="B7" s="704"/>
      <c r="C7" s="704"/>
      <c r="D7" s="704"/>
      <c r="E7" s="703" t="s">
        <v>42</v>
      </c>
      <c r="F7" s="732" t="s">
        <v>43</v>
      </c>
      <c r="G7" s="703" t="s">
        <v>44</v>
      </c>
      <c r="H7" s="732" t="s">
        <v>43</v>
      </c>
    </row>
    <row r="8" spans="1:9" ht="18" customHeight="1">
      <c r="A8" s="704"/>
      <c r="B8" s="705"/>
      <c r="C8" s="705"/>
      <c r="D8" s="705"/>
      <c r="E8" s="705"/>
      <c r="F8" s="733"/>
      <c r="G8" s="705"/>
      <c r="H8" s="733"/>
    </row>
    <row r="9" spans="1:9" ht="18" customHeight="1">
      <c r="A9" s="704"/>
      <c r="B9" s="718" t="str">
        <f>'Tab 4 (14)'!B9:H9</f>
        <v>I KWARTAŁ 2022 R.</v>
      </c>
      <c r="C9" s="719"/>
      <c r="D9" s="719"/>
      <c r="E9" s="719"/>
      <c r="F9" s="719"/>
      <c r="G9" s="719"/>
      <c r="H9" s="720"/>
    </row>
    <row r="10" spans="1:9" ht="20.25" customHeight="1">
      <c r="A10" s="705"/>
      <c r="B10" s="734" t="s">
        <v>345</v>
      </c>
      <c r="C10" s="735"/>
      <c r="D10" s="735"/>
      <c r="E10" s="735"/>
      <c r="F10" s="735"/>
      <c r="G10" s="735"/>
      <c r="H10" s="736"/>
    </row>
    <row r="11" spans="1:9" ht="24.75" customHeight="1">
      <c r="A11" s="293" t="s">
        <v>72</v>
      </c>
      <c r="B11" s="294">
        <f>SUM(B12:B28)</f>
        <v>4124169730.6900001</v>
      </c>
      <c r="C11" s="294">
        <f>SUM(C12:C28)</f>
        <v>3219403397.1399994</v>
      </c>
      <c r="D11" s="294">
        <f>SUM(D12:D27)</f>
        <v>904766333.54999995</v>
      </c>
      <c r="E11" s="294">
        <f>SUM(E12:E27)</f>
        <v>712259047.56999993</v>
      </c>
      <c r="F11" s="294">
        <f>SUM(F12:F27)</f>
        <v>47937296.689999998</v>
      </c>
      <c r="G11" s="294">
        <f>SUM(G12:G27)</f>
        <v>192507285.97999999</v>
      </c>
      <c r="H11" s="295">
        <f>SUM(H12:H27)</f>
        <v>3922680.4400000004</v>
      </c>
    </row>
    <row r="12" spans="1:9" ht="21" customHeight="1">
      <c r="A12" s="296" t="s">
        <v>45</v>
      </c>
      <c r="B12" s="297">
        <f>SUM(C12:D12)</f>
        <v>150606645.67000002</v>
      </c>
      <c r="C12" s="297">
        <v>118058428.38</v>
      </c>
      <c r="D12" s="298">
        <v>32548217.290000007</v>
      </c>
      <c r="E12" s="297">
        <v>25790548.310000006</v>
      </c>
      <c r="F12" s="297">
        <v>1785388.56</v>
      </c>
      <c r="G12" s="297">
        <v>6757668.9800000014</v>
      </c>
      <c r="H12" s="299">
        <v>105972.95</v>
      </c>
    </row>
    <row r="13" spans="1:9" ht="21" customHeight="1">
      <c r="A13" s="296" t="s">
        <v>46</v>
      </c>
      <c r="B13" s="297">
        <f t="shared" ref="B13:B27" si="0">SUM(C13:D13)</f>
        <v>285383200.13999999</v>
      </c>
      <c r="C13" s="297">
        <v>221507323.07999998</v>
      </c>
      <c r="D13" s="298">
        <v>63875877.060000002</v>
      </c>
      <c r="E13" s="297">
        <v>51539489.240000002</v>
      </c>
      <c r="F13" s="297">
        <v>4237917.0299999993</v>
      </c>
      <c r="G13" s="297">
        <v>12336387.819999998</v>
      </c>
      <c r="H13" s="299">
        <v>348816.95</v>
      </c>
    </row>
    <row r="14" spans="1:9" ht="21" customHeight="1">
      <c r="A14" s="296" t="s">
        <v>47</v>
      </c>
      <c r="B14" s="297">
        <f t="shared" si="0"/>
        <v>531307538.88000005</v>
      </c>
      <c r="C14" s="297">
        <v>415573770.43000007</v>
      </c>
      <c r="D14" s="298">
        <v>115733768.44999997</v>
      </c>
      <c r="E14" s="297">
        <v>92240927.599999979</v>
      </c>
      <c r="F14" s="297">
        <v>5942706.25</v>
      </c>
      <c r="G14" s="297">
        <v>23492840.849999998</v>
      </c>
      <c r="H14" s="299">
        <v>536386.5</v>
      </c>
    </row>
    <row r="15" spans="1:9" ht="21" customHeight="1">
      <c r="A15" s="296" t="s">
        <v>48</v>
      </c>
      <c r="B15" s="297">
        <f t="shared" si="0"/>
        <v>52473645.280000001</v>
      </c>
      <c r="C15" s="297">
        <v>38549471.909999996</v>
      </c>
      <c r="D15" s="298">
        <v>13924173.370000001</v>
      </c>
      <c r="E15" s="297">
        <v>11399149.220000001</v>
      </c>
      <c r="F15" s="297">
        <v>708159.17</v>
      </c>
      <c r="G15" s="297">
        <v>2525024.15</v>
      </c>
      <c r="H15" s="299">
        <v>38138.300000000003</v>
      </c>
    </row>
    <row r="16" spans="1:9" ht="21" customHeight="1">
      <c r="A16" s="296" t="s">
        <v>49</v>
      </c>
      <c r="B16" s="297">
        <f t="shared" si="0"/>
        <v>355378630.82000005</v>
      </c>
      <c r="C16" s="297">
        <v>296043309.97000003</v>
      </c>
      <c r="D16" s="298">
        <v>59335320.849999994</v>
      </c>
      <c r="E16" s="297">
        <v>42505860.279999994</v>
      </c>
      <c r="F16" s="297">
        <v>3687812.06</v>
      </c>
      <c r="G16" s="297">
        <v>16829460.57</v>
      </c>
      <c r="H16" s="299">
        <v>318929.48</v>
      </c>
    </row>
    <row r="17" spans="1:9" ht="21" customHeight="1">
      <c r="A17" s="296" t="s">
        <v>50</v>
      </c>
      <c r="B17" s="297">
        <f t="shared" si="0"/>
        <v>349608330.19999999</v>
      </c>
      <c r="C17" s="297">
        <v>237452502.18999997</v>
      </c>
      <c r="D17" s="298">
        <v>112155828.01000001</v>
      </c>
      <c r="E17" s="297">
        <v>95497174.390000001</v>
      </c>
      <c r="F17" s="297">
        <v>4488371.6399999997</v>
      </c>
      <c r="G17" s="297">
        <v>16658653.620000001</v>
      </c>
      <c r="H17" s="299">
        <v>315056.99</v>
      </c>
    </row>
    <row r="18" spans="1:9" ht="21" customHeight="1">
      <c r="A18" s="296" t="s">
        <v>51</v>
      </c>
      <c r="B18" s="297">
        <f t="shared" si="0"/>
        <v>638793059.48999989</v>
      </c>
      <c r="C18" s="297">
        <v>519782565.16999996</v>
      </c>
      <c r="D18" s="298">
        <v>119010494.31999998</v>
      </c>
      <c r="E18" s="297">
        <v>88119357.12999998</v>
      </c>
      <c r="F18" s="297">
        <v>6550851.1999999993</v>
      </c>
      <c r="G18" s="297">
        <v>30891137.190000001</v>
      </c>
      <c r="H18" s="299">
        <v>547779.14</v>
      </c>
    </row>
    <row r="19" spans="1:9" ht="21" customHeight="1">
      <c r="A19" s="296" t="s">
        <v>52</v>
      </c>
      <c r="B19" s="297">
        <f t="shared" si="0"/>
        <v>83815495.830000013</v>
      </c>
      <c r="C19" s="297">
        <v>71575097.930000007</v>
      </c>
      <c r="D19" s="298">
        <v>12240397.899999999</v>
      </c>
      <c r="E19" s="297">
        <v>8756746.629999999</v>
      </c>
      <c r="F19" s="297">
        <v>668612.74</v>
      </c>
      <c r="G19" s="297">
        <v>3483651.27</v>
      </c>
      <c r="H19" s="299">
        <v>62572.94</v>
      </c>
    </row>
    <row r="20" spans="1:9" ht="21" customHeight="1">
      <c r="A20" s="296" t="s">
        <v>53</v>
      </c>
      <c r="B20" s="297">
        <f t="shared" si="0"/>
        <v>235951425.30999997</v>
      </c>
      <c r="C20" s="297">
        <v>178304031.77999997</v>
      </c>
      <c r="D20" s="298">
        <v>57647393.530000001</v>
      </c>
      <c r="E20" s="297">
        <v>47133982.780000001</v>
      </c>
      <c r="F20" s="297">
        <v>2415540.83</v>
      </c>
      <c r="G20" s="297">
        <v>10513410.75</v>
      </c>
      <c r="H20" s="299">
        <v>135884.04999999999</v>
      </c>
    </row>
    <row r="21" spans="1:9" ht="21" customHeight="1">
      <c r="A21" s="296" t="s">
        <v>54</v>
      </c>
      <c r="B21" s="297">
        <f t="shared" si="0"/>
        <v>300936785.32999998</v>
      </c>
      <c r="C21" s="297">
        <v>242847939.62</v>
      </c>
      <c r="D21" s="298">
        <v>58088845.710000001</v>
      </c>
      <c r="E21" s="297">
        <v>43910773.149999999</v>
      </c>
      <c r="F21" s="297">
        <v>3155770.14</v>
      </c>
      <c r="G21" s="297">
        <v>14178072.560000001</v>
      </c>
      <c r="H21" s="299">
        <v>319427.96000000002</v>
      </c>
    </row>
    <row r="22" spans="1:9" ht="21" customHeight="1">
      <c r="A22" s="296" t="s">
        <v>55</v>
      </c>
      <c r="B22" s="297">
        <f t="shared" si="0"/>
        <v>134644898.28</v>
      </c>
      <c r="C22" s="297">
        <v>99649654.829999998</v>
      </c>
      <c r="D22" s="298">
        <v>34995243.450000003</v>
      </c>
      <c r="E22" s="297">
        <v>27818574.100000001</v>
      </c>
      <c r="F22" s="297">
        <v>1805816.5799999998</v>
      </c>
      <c r="G22" s="297">
        <v>7176669.3499999996</v>
      </c>
      <c r="H22" s="299">
        <v>139938.45000000001</v>
      </c>
    </row>
    <row r="23" spans="1:9" ht="21" customHeight="1">
      <c r="A23" s="296" t="s">
        <v>56</v>
      </c>
      <c r="B23" s="297">
        <f t="shared" si="0"/>
        <v>111801348.13999999</v>
      </c>
      <c r="C23" s="297">
        <v>89204342.079999983</v>
      </c>
      <c r="D23" s="298">
        <v>22597006.060000002</v>
      </c>
      <c r="E23" s="297">
        <v>18142723.400000002</v>
      </c>
      <c r="F23" s="297">
        <v>1264008.4300000002</v>
      </c>
      <c r="G23" s="297">
        <v>4454282.66</v>
      </c>
      <c r="H23" s="299">
        <v>96339.72</v>
      </c>
    </row>
    <row r="24" spans="1:9" ht="21" customHeight="1">
      <c r="A24" s="296" t="s">
        <v>57</v>
      </c>
      <c r="B24" s="297">
        <f t="shared" si="0"/>
        <v>224997902.61000001</v>
      </c>
      <c r="C24" s="297">
        <v>179685759.10000002</v>
      </c>
      <c r="D24" s="298">
        <v>45312143.509999998</v>
      </c>
      <c r="E24" s="297">
        <v>34876984.839999996</v>
      </c>
      <c r="F24" s="297">
        <v>2507973.9899999998</v>
      </c>
      <c r="G24" s="297">
        <v>10435158.670000004</v>
      </c>
      <c r="H24" s="299">
        <v>232157.22</v>
      </c>
    </row>
    <row r="25" spans="1:9" ht="21" customHeight="1">
      <c r="A25" s="296" t="s">
        <v>58</v>
      </c>
      <c r="B25" s="297">
        <f t="shared" si="0"/>
        <v>152910941.22999999</v>
      </c>
      <c r="C25" s="297">
        <v>116071089.59999999</v>
      </c>
      <c r="D25" s="298">
        <v>36839851.629999995</v>
      </c>
      <c r="E25" s="297">
        <v>28174080.82</v>
      </c>
      <c r="F25" s="297">
        <v>2079161.8</v>
      </c>
      <c r="G25" s="297">
        <v>8665770.8099999987</v>
      </c>
      <c r="H25" s="299">
        <v>186090.97</v>
      </c>
    </row>
    <row r="26" spans="1:9" ht="21" customHeight="1">
      <c r="A26" s="296" t="s">
        <v>59</v>
      </c>
      <c r="B26" s="297">
        <f t="shared" si="0"/>
        <v>426327596.44</v>
      </c>
      <c r="C26" s="297">
        <v>325701470.41000003</v>
      </c>
      <c r="D26" s="298">
        <v>100626126.02999997</v>
      </c>
      <c r="E26" s="297">
        <v>80906199.269999981</v>
      </c>
      <c r="F26" s="297">
        <v>5575848.0699999984</v>
      </c>
      <c r="G26" s="297">
        <v>19719926.759999998</v>
      </c>
      <c r="H26" s="299">
        <v>457306.23</v>
      </c>
    </row>
    <row r="27" spans="1:9" ht="21" customHeight="1">
      <c r="A27" s="296" t="s">
        <v>60</v>
      </c>
      <c r="B27" s="297">
        <f t="shared" si="0"/>
        <v>88151620.169999987</v>
      </c>
      <c r="C27" s="297">
        <v>68315973.789999992</v>
      </c>
      <c r="D27" s="298">
        <v>19835646.380000003</v>
      </c>
      <c r="E27" s="297">
        <v>15446476.410000002</v>
      </c>
      <c r="F27" s="297">
        <v>1063358.2</v>
      </c>
      <c r="G27" s="297">
        <v>4389169.9700000007</v>
      </c>
      <c r="H27" s="299">
        <v>81882.59</v>
      </c>
      <c r="I27" s="23"/>
    </row>
    <row r="28" spans="1:9" ht="42" customHeight="1">
      <c r="A28" s="531" t="s">
        <v>61</v>
      </c>
      <c r="B28" s="300">
        <f>B29+B30+B31</f>
        <v>1080666.8699999999</v>
      </c>
      <c r="C28" s="300">
        <f>C29+C30+C31</f>
        <v>1080666.8699999999</v>
      </c>
      <c r="D28" s="261">
        <v>0</v>
      </c>
      <c r="E28" s="261">
        <v>0</v>
      </c>
      <c r="F28" s="261">
        <v>0</v>
      </c>
      <c r="G28" s="261">
        <v>0</v>
      </c>
      <c r="H28" s="262">
        <v>0</v>
      </c>
    </row>
    <row r="29" spans="1:9" ht="21" customHeight="1">
      <c r="A29" s="301" t="s">
        <v>62</v>
      </c>
      <c r="B29" s="302">
        <f>C29</f>
        <v>197311.68</v>
      </c>
      <c r="C29" s="302">
        <v>197311.68</v>
      </c>
      <c r="D29" s="265">
        <v>0</v>
      </c>
      <c r="E29" s="265">
        <v>0</v>
      </c>
      <c r="F29" s="265">
        <v>0</v>
      </c>
      <c r="G29" s="265">
        <v>0</v>
      </c>
      <c r="H29" s="266">
        <v>0</v>
      </c>
    </row>
    <row r="30" spans="1:9" ht="21" customHeight="1">
      <c r="A30" s="301" t="s">
        <v>63</v>
      </c>
      <c r="B30" s="302">
        <f t="shared" ref="B30:B31" si="1">C30</f>
        <v>802684.46</v>
      </c>
      <c r="C30" s="302">
        <v>802684.46</v>
      </c>
      <c r="D30" s="265">
        <v>0</v>
      </c>
      <c r="E30" s="265">
        <v>0</v>
      </c>
      <c r="F30" s="265">
        <v>0</v>
      </c>
      <c r="G30" s="265">
        <v>0</v>
      </c>
      <c r="H30" s="266">
        <v>0</v>
      </c>
    </row>
    <row r="31" spans="1:9" ht="21" customHeight="1">
      <c r="A31" s="303" t="s">
        <v>64</v>
      </c>
      <c r="B31" s="304">
        <f t="shared" si="1"/>
        <v>80670.73</v>
      </c>
      <c r="C31" s="305">
        <v>80670.73</v>
      </c>
      <c r="D31" s="269">
        <v>0</v>
      </c>
      <c r="E31" s="269">
        <v>0</v>
      </c>
      <c r="F31" s="269">
        <v>0</v>
      </c>
      <c r="G31" s="269">
        <v>0</v>
      </c>
      <c r="H31" s="270">
        <v>0</v>
      </c>
    </row>
    <row r="32" spans="1:9" s="1" customFormat="1" ht="12.75" customHeight="1">
      <c r="A32" s="730" t="s">
        <v>494</v>
      </c>
      <c r="B32" s="730"/>
      <c r="C32" s="730"/>
      <c r="D32" s="730"/>
      <c r="E32" s="730"/>
      <c r="F32" s="730"/>
      <c r="G32" s="730"/>
      <c r="H32" s="730"/>
    </row>
    <row r="33" spans="1:7">
      <c r="A33" s="24"/>
      <c r="B33" s="23"/>
      <c r="C33" s="23"/>
      <c r="D33" s="23"/>
      <c r="E33" s="25"/>
    </row>
    <row r="34" spans="1:7">
      <c r="B34" s="23"/>
      <c r="C34" s="23"/>
      <c r="D34" s="23"/>
      <c r="E34" s="25"/>
    </row>
    <row r="35" spans="1:7">
      <c r="C35" s="25"/>
      <c r="D35" s="25"/>
      <c r="E35" s="25"/>
    </row>
    <row r="36" spans="1:7">
      <c r="C36" s="23"/>
      <c r="D36" s="23"/>
      <c r="E36" s="23"/>
    </row>
    <row r="37" spans="1:7">
      <c r="C37" s="23"/>
      <c r="D37" s="23"/>
    </row>
    <row r="38" spans="1:7">
      <c r="C38" s="23"/>
      <c r="D38" s="23"/>
    </row>
    <row r="40" spans="1:7">
      <c r="G40" s="535"/>
    </row>
  </sheetData>
  <mergeCells count="16">
    <mergeCell ref="A32:H32"/>
    <mergeCell ref="A1:H1"/>
    <mergeCell ref="A3:H3"/>
    <mergeCell ref="A4:A10"/>
    <mergeCell ref="B4:B8"/>
    <mergeCell ref="C4:H4"/>
    <mergeCell ref="C5:C8"/>
    <mergeCell ref="D5:D8"/>
    <mergeCell ref="E6:F6"/>
    <mergeCell ref="G6:H6"/>
    <mergeCell ref="E7:E8"/>
    <mergeCell ref="F7:F8"/>
    <mergeCell ref="G7:G8"/>
    <mergeCell ref="H7:H8"/>
    <mergeCell ref="B10:H10"/>
    <mergeCell ref="B9:H9"/>
  </mergeCells>
  <hyperlinks>
    <hyperlink ref="I1" location="'Spis treści'!A1" display="Powrót do spisu" xr:uid="{BADC9893-A9D2-4F07-9846-A41D7AFD373B}"/>
  </hyperlink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&amp;C&amp;"Arial,Normalny"&amp;9&amp;P</oddFooter>
  </headerFooter>
  <ignoredErrors>
    <ignoredError sqref="D11:H11 B12:B2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1"/>
  <dimension ref="A1:N40"/>
  <sheetViews>
    <sheetView showGridLines="0" view="pageBreakPreview" zoomScale="90" zoomScaleNormal="100" zoomScaleSheetLayoutView="90" workbookViewId="0">
      <selection activeCell="G15" sqref="G15"/>
    </sheetView>
  </sheetViews>
  <sheetFormatPr defaultColWidth="8" defaultRowHeight="12.75"/>
  <cols>
    <col min="1" max="1" width="29.75" style="1" customWidth="1"/>
    <col min="2" max="2" width="11.25" style="1" customWidth="1"/>
    <col min="3" max="3" width="10.25" style="1" customWidth="1"/>
    <col min="4" max="4" width="11.125" style="20" customWidth="1"/>
    <col min="5" max="5" width="8.875" style="1" customWidth="1"/>
    <col min="6" max="6" width="9" style="1" customWidth="1"/>
    <col min="7" max="7" width="9.625" style="1" customWidth="1"/>
    <col min="8" max="16380" width="8" style="1"/>
    <col min="16381" max="16384" width="0.375" style="1" customWidth="1"/>
  </cols>
  <sheetData>
    <row r="1" spans="1:14" ht="23.25" customHeight="1">
      <c r="A1" s="688" t="str">
        <f>'Tab 1 (11)'!A1</f>
        <v>II. FUNDUSZ EMERYTALNO-RENTOWY</v>
      </c>
      <c r="B1" s="688"/>
      <c r="C1" s="688"/>
      <c r="D1" s="688"/>
      <c r="E1" s="688"/>
      <c r="F1" s="688"/>
      <c r="G1" s="602" t="s">
        <v>657</v>
      </c>
      <c r="H1" s="26"/>
    </row>
    <row r="2" spans="1:14" ht="23.25" customHeight="1">
      <c r="A2" s="3"/>
      <c r="B2" s="3"/>
      <c r="C2" s="3"/>
      <c r="D2" s="27"/>
      <c r="E2" s="3"/>
      <c r="F2" s="3"/>
    </row>
    <row r="3" spans="1:14" ht="28.5" customHeight="1">
      <c r="A3" s="689" t="s">
        <v>658</v>
      </c>
      <c r="B3" s="689"/>
      <c r="C3" s="689"/>
      <c r="D3" s="689"/>
      <c r="E3" s="689"/>
      <c r="F3" s="689"/>
    </row>
    <row r="4" spans="1:14" ht="21" customHeight="1">
      <c r="A4" s="667" t="s">
        <v>15</v>
      </c>
      <c r="B4" s="629" t="s">
        <v>438</v>
      </c>
      <c r="C4" s="630"/>
      <c r="D4" s="629" t="s">
        <v>579</v>
      </c>
      <c r="E4" s="631"/>
      <c r="F4" s="630"/>
      <c r="G4" s="28"/>
    </row>
    <row r="5" spans="1:14" ht="20.25" customHeight="1">
      <c r="A5" s="668"/>
      <c r="B5" s="632" t="s">
        <v>580</v>
      </c>
      <c r="C5" s="632" t="s">
        <v>572</v>
      </c>
      <c r="D5" s="632" t="s">
        <v>580</v>
      </c>
      <c r="E5" s="644" t="s">
        <v>16</v>
      </c>
      <c r="F5" s="634"/>
      <c r="G5" s="28"/>
    </row>
    <row r="6" spans="1:14" ht="53.25" customHeight="1">
      <c r="A6" s="668"/>
      <c r="B6" s="632"/>
      <c r="C6" s="632"/>
      <c r="D6" s="632"/>
      <c r="E6" s="667" t="s">
        <v>581</v>
      </c>
      <c r="F6" s="667" t="s">
        <v>582</v>
      </c>
      <c r="G6" s="28"/>
      <c r="H6" s="737"/>
      <c r="I6" s="737"/>
      <c r="J6" s="737"/>
      <c r="L6" s="737"/>
      <c r="M6" s="737"/>
      <c r="N6" s="737"/>
    </row>
    <row r="7" spans="1:14" ht="21" customHeight="1">
      <c r="A7" s="669"/>
      <c r="B7" s="722" t="s">
        <v>345</v>
      </c>
      <c r="C7" s="723"/>
      <c r="D7" s="723"/>
      <c r="E7" s="669"/>
      <c r="F7" s="669"/>
      <c r="G7" s="28"/>
    </row>
    <row r="8" spans="1:14" ht="21" customHeight="1">
      <c r="A8" s="691" t="s">
        <v>522</v>
      </c>
      <c r="B8" s="692"/>
      <c r="C8" s="692"/>
      <c r="D8" s="692"/>
      <c r="E8" s="692"/>
      <c r="F8" s="693"/>
      <c r="G8" s="28"/>
    </row>
    <row r="9" spans="1:14" ht="21" customHeight="1">
      <c r="A9" s="271" t="s">
        <v>65</v>
      </c>
      <c r="B9" s="542">
        <v>1309.3</v>
      </c>
      <c r="C9" s="277">
        <v>1346.88</v>
      </c>
      <c r="D9" s="277">
        <v>1368.79</v>
      </c>
      <c r="E9" s="212">
        <f>D9/B9-1</f>
        <v>4.5436492782402915E-2</v>
      </c>
      <c r="F9" s="213">
        <f>D9/C9-1</f>
        <v>1.6267224994060303E-2</v>
      </c>
      <c r="G9" s="28"/>
      <c r="H9" s="29"/>
      <c r="I9" s="30"/>
      <c r="J9" s="18"/>
      <c r="K9" s="18"/>
      <c r="L9" s="31"/>
      <c r="M9" s="31"/>
      <c r="N9" s="5"/>
    </row>
    <row r="10" spans="1:14" s="34" customFormat="1" ht="21" customHeight="1">
      <c r="A10" s="214" t="s">
        <v>143</v>
      </c>
      <c r="B10" s="543">
        <v>1310.93</v>
      </c>
      <c r="C10" s="275">
        <v>1349.66</v>
      </c>
      <c r="D10" s="275">
        <v>1370.46</v>
      </c>
      <c r="E10" s="216">
        <f t="shared" ref="E10:E11" si="0">D10/B10-1</f>
        <v>4.5410510095886147E-2</v>
      </c>
      <c r="F10" s="217">
        <f t="shared" ref="F10:F11" si="1">D10/C10-1</f>
        <v>1.5411288769023201E-2</v>
      </c>
      <c r="G10" s="32"/>
      <c r="H10" s="29"/>
      <c r="I10" s="30"/>
      <c r="J10" s="18"/>
      <c r="K10" s="18"/>
      <c r="L10" s="33"/>
      <c r="M10" s="33"/>
      <c r="N10" s="5"/>
    </row>
    <row r="11" spans="1:14" s="34" customFormat="1" ht="21" customHeight="1">
      <c r="A11" s="214" t="s">
        <v>18</v>
      </c>
      <c r="B11" s="543">
        <v>1303.43</v>
      </c>
      <c r="C11" s="275">
        <v>1336.93</v>
      </c>
      <c r="D11" s="275">
        <v>1362.88</v>
      </c>
      <c r="E11" s="216">
        <f t="shared" si="0"/>
        <v>4.5610427871078718E-2</v>
      </c>
      <c r="F11" s="217">
        <f t="shared" si="1"/>
        <v>1.9410141144263315E-2</v>
      </c>
      <c r="G11" s="32"/>
      <c r="H11" s="29"/>
      <c r="I11" s="30"/>
      <c r="J11" s="18"/>
      <c r="K11" s="18"/>
      <c r="L11" s="33"/>
      <c r="M11" s="33"/>
      <c r="N11" s="5"/>
    </row>
    <row r="12" spans="1:14" ht="22.15" customHeight="1">
      <c r="A12" s="738" t="s">
        <v>112</v>
      </c>
      <c r="B12" s="739"/>
      <c r="C12" s="739"/>
      <c r="D12" s="739"/>
      <c r="E12" s="739"/>
      <c r="F12" s="740"/>
      <c r="G12" s="28"/>
      <c r="H12" s="29"/>
      <c r="I12" s="30"/>
      <c r="J12" s="18"/>
      <c r="K12" s="18"/>
      <c r="L12" s="31"/>
      <c r="M12" s="31"/>
      <c r="N12" s="5"/>
    </row>
    <row r="13" spans="1:14" s="5" customFormat="1" ht="21" customHeight="1">
      <c r="A13" s="544" t="s">
        <v>66</v>
      </c>
      <c r="B13" s="545">
        <v>1310.93</v>
      </c>
      <c r="C13" s="277">
        <v>1349.66</v>
      </c>
      <c r="D13" s="277">
        <v>1370.46</v>
      </c>
      <c r="E13" s="212">
        <f t="shared" ref="E13:E18" si="2">D13/B13-1</f>
        <v>4.5410510095886147E-2</v>
      </c>
      <c r="F13" s="213">
        <f t="shared" ref="F13:F18" si="3">D13/C13-1</f>
        <v>1.5411288769023201E-2</v>
      </c>
      <c r="G13" s="35"/>
      <c r="H13" s="29"/>
      <c r="I13" s="30"/>
      <c r="J13" s="18"/>
      <c r="K13" s="18"/>
      <c r="L13" s="18"/>
      <c r="M13" s="18"/>
    </row>
    <row r="14" spans="1:14" s="34" customFormat="1" ht="21" customHeight="1">
      <c r="A14" s="223" t="s">
        <v>19</v>
      </c>
      <c r="B14" s="280">
        <v>1229.8399999999999</v>
      </c>
      <c r="C14" s="275">
        <v>1281</v>
      </c>
      <c r="D14" s="275">
        <v>1288.46</v>
      </c>
      <c r="E14" s="216">
        <f t="shared" si="2"/>
        <v>4.7664736876341651E-2</v>
      </c>
      <c r="F14" s="217">
        <f t="shared" si="3"/>
        <v>5.823575331772135E-3</v>
      </c>
      <c r="G14" s="32"/>
      <c r="H14" s="29"/>
      <c r="I14" s="30"/>
      <c r="J14" s="18"/>
      <c r="K14" s="18"/>
      <c r="L14" s="33"/>
      <c r="M14" s="33"/>
      <c r="N14" s="5"/>
    </row>
    <row r="15" spans="1:14" s="34" customFormat="1" ht="21" customHeight="1">
      <c r="A15" s="223" t="s">
        <v>20</v>
      </c>
      <c r="B15" s="280">
        <v>1331.23</v>
      </c>
      <c r="C15" s="275">
        <v>1367.52</v>
      </c>
      <c r="D15" s="275">
        <v>1386.64</v>
      </c>
      <c r="E15" s="216">
        <f t="shared" si="2"/>
        <v>4.1623160535745107E-2</v>
      </c>
      <c r="F15" s="217">
        <f t="shared" si="3"/>
        <v>1.3981513981514038E-2</v>
      </c>
      <c r="G15" s="32"/>
      <c r="H15" s="29"/>
      <c r="I15" s="30"/>
      <c r="J15" s="36"/>
      <c r="K15" s="18"/>
      <c r="L15" s="33"/>
      <c r="M15" s="33"/>
      <c r="N15" s="5"/>
    </row>
    <row r="16" spans="1:14" s="34" customFormat="1" ht="28.5" customHeight="1">
      <c r="A16" s="223" t="s">
        <v>21</v>
      </c>
      <c r="B16" s="280">
        <v>1118.3800000000001</v>
      </c>
      <c r="C16" s="275">
        <v>1157.04</v>
      </c>
      <c r="D16" s="275">
        <v>1177.05</v>
      </c>
      <c r="E16" s="216">
        <f t="shared" si="2"/>
        <v>5.2459807936479308E-2</v>
      </c>
      <c r="F16" s="217">
        <f t="shared" si="3"/>
        <v>1.7294129848579143E-2</v>
      </c>
      <c r="G16" s="32"/>
      <c r="H16" s="29"/>
      <c r="I16" s="30"/>
      <c r="J16" s="18"/>
      <c r="K16" s="18"/>
      <c r="L16" s="33"/>
      <c r="M16" s="33"/>
      <c r="N16" s="5"/>
    </row>
    <row r="17" spans="1:14" s="34" customFormat="1" ht="28.5" customHeight="1">
      <c r="A17" s="223" t="s">
        <v>22</v>
      </c>
      <c r="B17" s="280">
        <v>1188.6199999999999</v>
      </c>
      <c r="C17" s="275">
        <v>1228.24</v>
      </c>
      <c r="D17" s="275">
        <v>1255.3800000000001</v>
      </c>
      <c r="E17" s="216">
        <f t="shared" si="2"/>
        <v>5.616597398664025E-2</v>
      </c>
      <c r="F17" s="217">
        <f t="shared" si="3"/>
        <v>2.2096658633491861E-2</v>
      </c>
      <c r="G17" s="32"/>
      <c r="H17" s="29"/>
      <c r="I17" s="30"/>
      <c r="J17" s="18"/>
      <c r="K17" s="18"/>
      <c r="L17" s="33"/>
      <c r="M17" s="33"/>
      <c r="N17" s="5"/>
    </row>
    <row r="18" spans="1:14" s="34" customFormat="1" ht="28.5" customHeight="1">
      <c r="A18" s="223" t="s">
        <v>23</v>
      </c>
      <c r="B18" s="280">
        <v>1376.5</v>
      </c>
      <c r="C18" s="275">
        <v>1413.93</v>
      </c>
      <c r="D18" s="275">
        <v>1445.04</v>
      </c>
      <c r="E18" s="216">
        <f t="shared" si="2"/>
        <v>4.9792953142026919E-2</v>
      </c>
      <c r="F18" s="217">
        <f t="shared" si="3"/>
        <v>2.200250366001133E-2</v>
      </c>
      <c r="G18" s="32"/>
      <c r="H18" s="29"/>
      <c r="I18" s="30"/>
      <c r="J18" s="18"/>
      <c r="K18" s="18"/>
      <c r="L18" s="33"/>
      <c r="M18" s="33"/>
      <c r="N18" s="5"/>
    </row>
    <row r="19" spans="1:14" ht="21" customHeight="1">
      <c r="A19" s="741" t="s">
        <v>68</v>
      </c>
      <c r="B19" s="742"/>
      <c r="C19" s="742"/>
      <c r="D19" s="742"/>
      <c r="E19" s="742"/>
      <c r="F19" s="743"/>
      <c r="G19" s="28"/>
      <c r="H19" s="29"/>
      <c r="I19" s="30"/>
      <c r="J19" s="18"/>
      <c r="K19" s="18"/>
      <c r="L19" s="31"/>
      <c r="M19" s="31"/>
      <c r="N19" s="5"/>
    </row>
    <row r="20" spans="1:14" ht="21" customHeight="1">
      <c r="A20" s="546" t="s">
        <v>69</v>
      </c>
      <c r="B20" s="547">
        <v>1303.43</v>
      </c>
      <c r="C20" s="277">
        <v>1336.93</v>
      </c>
      <c r="D20" s="277">
        <v>1362.88</v>
      </c>
      <c r="E20" s="284">
        <f t="shared" ref="E20:E32" si="4">D20/B20-1</f>
        <v>4.5610427871078718E-2</v>
      </c>
      <c r="F20" s="213">
        <f t="shared" ref="F20:F32" si="5">D20/C20-1</f>
        <v>1.9410141144263315E-2</v>
      </c>
      <c r="G20" s="28"/>
      <c r="H20" s="29"/>
      <c r="I20" s="30"/>
      <c r="J20" s="18"/>
      <c r="K20" s="18"/>
      <c r="L20" s="31"/>
      <c r="M20" s="31"/>
      <c r="N20" s="5"/>
    </row>
    <row r="21" spans="1:14" s="5" customFormat="1" ht="29.25" customHeight="1">
      <c r="A21" s="230" t="s">
        <v>26</v>
      </c>
      <c r="B21" s="276">
        <v>1266.1199999999999</v>
      </c>
      <c r="C21" s="277">
        <v>1293.1500000000001</v>
      </c>
      <c r="D21" s="277">
        <v>1321.67</v>
      </c>
      <c r="E21" s="212">
        <f t="shared" si="4"/>
        <v>4.3874198338230253E-2</v>
      </c>
      <c r="F21" s="213">
        <f t="shared" si="5"/>
        <v>2.2054672698449407E-2</v>
      </c>
      <c r="G21" s="35"/>
      <c r="H21" s="29"/>
      <c r="I21" s="30"/>
      <c r="J21" s="18"/>
      <c r="K21" s="18"/>
      <c r="L21" s="18"/>
      <c r="M21" s="18"/>
    </row>
    <row r="22" spans="1:14" s="34" customFormat="1" ht="28.5" customHeight="1">
      <c r="A22" s="223" t="s">
        <v>577</v>
      </c>
      <c r="B22" s="280">
        <v>1283.94</v>
      </c>
      <c r="C22" s="275">
        <v>1312.8</v>
      </c>
      <c r="D22" s="275">
        <v>1326.98</v>
      </c>
      <c r="E22" s="216">
        <f t="shared" si="4"/>
        <v>3.3521815661167853E-2</v>
      </c>
      <c r="F22" s="217">
        <f t="shared" si="5"/>
        <v>1.0801340645947732E-2</v>
      </c>
      <c r="G22" s="32"/>
      <c r="H22" s="29"/>
      <c r="I22" s="30"/>
      <c r="J22" s="18"/>
      <c r="K22" s="18"/>
      <c r="L22" s="33"/>
      <c r="M22" s="33"/>
      <c r="N22" s="5"/>
    </row>
    <row r="23" spans="1:14" s="34" customFormat="1" ht="28.5" customHeight="1">
      <c r="A23" s="223" t="s">
        <v>73</v>
      </c>
      <c r="B23" s="280">
        <v>1266.67</v>
      </c>
      <c r="C23" s="275">
        <v>1293.68</v>
      </c>
      <c r="D23" s="275">
        <v>1322.12</v>
      </c>
      <c r="E23" s="216">
        <f t="shared" si="4"/>
        <v>4.3776200588945713E-2</v>
      </c>
      <c r="F23" s="217">
        <f t="shared" si="5"/>
        <v>2.1983798157194867E-2</v>
      </c>
      <c r="G23" s="32"/>
      <c r="H23" s="29"/>
      <c r="I23" s="30"/>
      <c r="J23" s="18"/>
      <c r="K23" s="18"/>
      <c r="L23" s="33" t="s">
        <v>74</v>
      </c>
      <c r="M23" s="33"/>
      <c r="N23" s="5"/>
    </row>
    <row r="24" spans="1:14" s="34" customFormat="1" ht="28.5" customHeight="1">
      <c r="A24" s="223" t="s">
        <v>498</v>
      </c>
      <c r="B24" s="280">
        <v>1123.73</v>
      </c>
      <c r="C24" s="275">
        <v>1128.56</v>
      </c>
      <c r="D24" s="275">
        <v>1161.7</v>
      </c>
      <c r="E24" s="216">
        <f t="shared" si="4"/>
        <v>3.3789255426125431E-2</v>
      </c>
      <c r="F24" s="217">
        <f t="shared" si="5"/>
        <v>2.9364854327638801E-2</v>
      </c>
      <c r="G24" s="32"/>
      <c r="H24" s="29"/>
      <c r="I24" s="30"/>
      <c r="J24" s="18"/>
      <c r="K24" s="18"/>
      <c r="L24" s="33"/>
      <c r="M24" s="33"/>
      <c r="N24" s="5"/>
    </row>
    <row r="25" spans="1:14" s="34" customFormat="1" ht="28.5" customHeight="1">
      <c r="A25" s="223" t="s">
        <v>499</v>
      </c>
      <c r="B25" s="280">
        <v>1046</v>
      </c>
      <c r="C25" s="275">
        <v>1058.6300000000001</v>
      </c>
      <c r="D25" s="275">
        <v>1087</v>
      </c>
      <c r="E25" s="216">
        <f t="shared" si="4"/>
        <v>3.9196940726577534E-2</v>
      </c>
      <c r="F25" s="217">
        <f t="shared" si="5"/>
        <v>2.6798787111644184E-2</v>
      </c>
      <c r="G25" s="32"/>
      <c r="H25" s="29"/>
      <c r="I25" s="30"/>
      <c r="J25" s="18"/>
      <c r="K25" s="18"/>
      <c r="L25" s="33"/>
      <c r="M25" s="33"/>
      <c r="N25" s="5"/>
    </row>
    <row r="26" spans="1:14" s="34" customFormat="1" ht="37.5" customHeight="1">
      <c r="A26" s="223" t="s">
        <v>31</v>
      </c>
      <c r="B26" s="280">
        <v>1297.5899999999999</v>
      </c>
      <c r="C26" s="275">
        <v>1329.63</v>
      </c>
      <c r="D26" s="275">
        <v>1364.44</v>
      </c>
      <c r="E26" s="216">
        <f t="shared" si="4"/>
        <v>5.1518584452716398E-2</v>
      </c>
      <c r="F26" s="217">
        <f t="shared" si="5"/>
        <v>2.6180215548686325E-2</v>
      </c>
      <c r="G26" s="32"/>
      <c r="H26" s="29"/>
      <c r="I26" s="30"/>
      <c r="J26" s="18"/>
      <c r="K26" s="18"/>
      <c r="L26" s="33"/>
      <c r="M26" s="33"/>
      <c r="N26" s="5"/>
    </row>
    <row r="27" spans="1:14" s="5" customFormat="1" ht="21" customHeight="1">
      <c r="A27" s="230" t="s">
        <v>32</v>
      </c>
      <c r="B27" s="276">
        <v>1469.23</v>
      </c>
      <c r="C27" s="277">
        <v>1530.96</v>
      </c>
      <c r="D27" s="277">
        <v>1540.61</v>
      </c>
      <c r="E27" s="212">
        <f t="shared" si="4"/>
        <v>4.8583271509566206E-2</v>
      </c>
      <c r="F27" s="213">
        <f t="shared" si="5"/>
        <v>6.303234571771954E-3</v>
      </c>
      <c r="G27" s="35"/>
      <c r="H27" s="29"/>
      <c r="I27" s="30"/>
      <c r="J27" s="18"/>
      <c r="K27" s="18"/>
      <c r="L27" s="18"/>
      <c r="M27" s="18"/>
    </row>
    <row r="28" spans="1:14" s="34" customFormat="1" ht="21" customHeight="1">
      <c r="A28" s="223" t="s">
        <v>33</v>
      </c>
      <c r="B28" s="280">
        <v>1529.57</v>
      </c>
      <c r="C28" s="275">
        <v>1599.29</v>
      </c>
      <c r="D28" s="275">
        <v>1581.09</v>
      </c>
      <c r="E28" s="216">
        <f t="shared" si="4"/>
        <v>3.3682668985401065E-2</v>
      </c>
      <c r="F28" s="217">
        <f t="shared" si="5"/>
        <v>-1.138004989714192E-2</v>
      </c>
      <c r="G28" s="32"/>
      <c r="H28" s="29"/>
      <c r="I28" s="30"/>
      <c r="J28" s="18"/>
      <c r="K28" s="18"/>
      <c r="L28" s="33"/>
      <c r="M28" s="33"/>
      <c r="N28" s="5"/>
    </row>
    <row r="29" spans="1:14" s="34" customFormat="1" ht="21" customHeight="1">
      <c r="A29" s="223" t="s">
        <v>34</v>
      </c>
      <c r="B29" s="280">
        <v>1460.11</v>
      </c>
      <c r="C29" s="275">
        <v>1522.26</v>
      </c>
      <c r="D29" s="275">
        <v>1531.11</v>
      </c>
      <c r="E29" s="216">
        <f t="shared" si="4"/>
        <v>4.8626473347898491E-2</v>
      </c>
      <c r="F29" s="217">
        <f t="shared" si="5"/>
        <v>5.81372433092886E-3</v>
      </c>
      <c r="G29" s="32"/>
      <c r="H29" s="29"/>
      <c r="I29" s="30"/>
      <c r="J29" s="18"/>
      <c r="K29" s="18"/>
      <c r="L29" s="33"/>
      <c r="M29" s="33"/>
      <c r="N29" s="5"/>
    </row>
    <row r="30" spans="1:14" s="34" customFormat="1" ht="28.5" customHeight="1">
      <c r="A30" s="223" t="s">
        <v>35</v>
      </c>
      <c r="B30" s="280">
        <v>1762.37</v>
      </c>
      <c r="C30" s="275">
        <v>1832.1</v>
      </c>
      <c r="D30" s="275">
        <v>1872.55</v>
      </c>
      <c r="E30" s="216">
        <f t="shared" si="4"/>
        <v>6.251808644041823E-2</v>
      </c>
      <c r="F30" s="217">
        <f t="shared" si="5"/>
        <v>2.2078489165438642E-2</v>
      </c>
      <c r="G30" s="32"/>
      <c r="H30" s="29"/>
      <c r="I30" s="30"/>
      <c r="J30" s="18"/>
      <c r="K30" s="18"/>
      <c r="L30" s="33"/>
      <c r="M30" s="33"/>
      <c r="N30" s="5"/>
    </row>
    <row r="31" spans="1:14" s="34" customFormat="1" ht="28.5" customHeight="1">
      <c r="A31" s="223" t="s">
        <v>36</v>
      </c>
      <c r="B31" s="280">
        <v>1725.27</v>
      </c>
      <c r="C31" s="275">
        <v>1778.22</v>
      </c>
      <c r="D31" s="275">
        <v>1819</v>
      </c>
      <c r="E31" s="216">
        <f t="shared" si="4"/>
        <v>5.4327728413523735E-2</v>
      </c>
      <c r="F31" s="217">
        <f t="shared" si="5"/>
        <v>2.2933045404955443E-2</v>
      </c>
      <c r="G31" s="32"/>
      <c r="H31" s="29"/>
      <c r="I31" s="30"/>
      <c r="J31" s="18"/>
      <c r="K31" s="18"/>
      <c r="L31" s="33"/>
      <c r="M31" s="33"/>
      <c r="N31" s="5"/>
    </row>
    <row r="32" spans="1:14" s="34" customFormat="1" ht="28.5" customHeight="1">
      <c r="A32" s="232" t="s">
        <v>37</v>
      </c>
      <c r="B32" s="287">
        <v>1606.95</v>
      </c>
      <c r="C32" s="288">
        <v>1669.44</v>
      </c>
      <c r="D32" s="288">
        <v>1707.45</v>
      </c>
      <c r="E32" s="233">
        <f t="shared" si="4"/>
        <v>6.2540838233921425E-2</v>
      </c>
      <c r="F32" s="234">
        <f t="shared" si="5"/>
        <v>2.2768113858539385E-2</v>
      </c>
      <c r="G32" s="32"/>
      <c r="H32" s="29"/>
      <c r="I32" s="30"/>
      <c r="J32" s="18"/>
      <c r="K32" s="18"/>
      <c r="L32" s="33"/>
      <c r="M32" s="33"/>
      <c r="N32" s="5"/>
    </row>
    <row r="33" spans="1:6" ht="17.25" customHeight="1">
      <c r="A33" s="727" t="s">
        <v>494</v>
      </c>
      <c r="B33" s="728"/>
      <c r="C33" s="728"/>
      <c r="D33" s="728"/>
      <c r="E33" s="728"/>
      <c r="F33" s="728"/>
    </row>
    <row r="40" spans="1:6">
      <c r="E40" s="534"/>
    </row>
  </sheetData>
  <mergeCells count="18">
    <mergeCell ref="A33:F33"/>
    <mergeCell ref="A8:F8"/>
    <mergeCell ref="A12:F12"/>
    <mergeCell ref="A19:F19"/>
    <mergeCell ref="H6:J6"/>
    <mergeCell ref="B7:D7"/>
    <mergeCell ref="L6:N6"/>
    <mergeCell ref="A1:F1"/>
    <mergeCell ref="A3:F3"/>
    <mergeCell ref="A4:A7"/>
    <mergeCell ref="B4:C4"/>
    <mergeCell ref="B5:B6"/>
    <mergeCell ref="C5:C6"/>
    <mergeCell ref="D5:D6"/>
    <mergeCell ref="E5:F5"/>
    <mergeCell ref="E6:E7"/>
    <mergeCell ref="F6:F7"/>
    <mergeCell ref="D4:F4"/>
  </mergeCells>
  <hyperlinks>
    <hyperlink ref="G1" location="'Spis treści'!A1" display="Powrót do spisu" xr:uid="{7E41E712-2A83-41A7-8317-83B55B36969B}"/>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2"/>
  <dimension ref="A1:I40"/>
  <sheetViews>
    <sheetView showGridLines="0" view="pageBreakPreview" zoomScale="90" zoomScaleNormal="100" zoomScaleSheetLayoutView="90" workbookViewId="0">
      <selection activeCell="G15" sqref="G15"/>
    </sheetView>
  </sheetViews>
  <sheetFormatPr defaultColWidth="8" defaultRowHeight="12.75"/>
  <cols>
    <col min="1" max="1" width="24.25" style="1" customWidth="1"/>
    <col min="2" max="4" width="12.375" style="1" customWidth="1"/>
    <col min="5" max="8" width="10.875" style="1" customWidth="1"/>
    <col min="9" max="9" width="10.25" style="1" customWidth="1"/>
    <col min="10" max="16384" width="8" style="1"/>
  </cols>
  <sheetData>
    <row r="1" spans="1:9" ht="24.75" customHeight="1">
      <c r="A1" s="688" t="str">
        <f>'Tab 1 (11)'!A1</f>
        <v>II. FUNDUSZ EMERYTALNO-RENTOWY</v>
      </c>
      <c r="B1" s="688"/>
      <c r="C1" s="688"/>
      <c r="D1" s="688"/>
      <c r="E1" s="688"/>
      <c r="F1" s="688"/>
      <c r="G1" s="688"/>
      <c r="H1" s="688"/>
      <c r="I1" s="602" t="s">
        <v>657</v>
      </c>
    </row>
    <row r="2" spans="1:9" ht="23.25" customHeight="1">
      <c r="A2" s="10"/>
      <c r="B2" s="10"/>
      <c r="C2" s="10"/>
      <c r="D2" s="10"/>
      <c r="E2" s="10"/>
      <c r="F2" s="10"/>
      <c r="G2" s="10"/>
      <c r="H2" s="10"/>
    </row>
    <row r="3" spans="1:9" ht="34.5" customHeight="1">
      <c r="A3" s="689" t="s">
        <v>599</v>
      </c>
      <c r="B3" s="689"/>
      <c r="C3" s="689"/>
      <c r="D3" s="689"/>
      <c r="E3" s="689"/>
      <c r="F3" s="689"/>
      <c r="G3" s="689"/>
      <c r="H3" s="689"/>
    </row>
    <row r="4" spans="1:9">
      <c r="A4" s="703" t="s">
        <v>15</v>
      </c>
      <c r="B4" s="703" t="s">
        <v>523</v>
      </c>
      <c r="C4" s="709" t="s">
        <v>75</v>
      </c>
      <c r="D4" s="710"/>
      <c r="E4" s="710"/>
      <c r="F4" s="710"/>
      <c r="G4" s="710"/>
      <c r="H4" s="711"/>
    </row>
    <row r="5" spans="1:9">
      <c r="A5" s="704"/>
      <c r="B5" s="704"/>
      <c r="C5" s="703" t="s">
        <v>452</v>
      </c>
      <c r="D5" s="703" t="s">
        <v>39</v>
      </c>
      <c r="E5" s="709" t="s">
        <v>38</v>
      </c>
      <c r="F5" s="710"/>
      <c r="G5" s="710"/>
      <c r="H5" s="711"/>
    </row>
    <row r="6" spans="1:9" ht="29.25" customHeight="1">
      <c r="A6" s="704"/>
      <c r="B6" s="704"/>
      <c r="C6" s="704"/>
      <c r="D6" s="704"/>
      <c r="E6" s="712" t="s">
        <v>76</v>
      </c>
      <c r="F6" s="713"/>
      <c r="G6" s="714" t="s">
        <v>458</v>
      </c>
      <c r="H6" s="714"/>
    </row>
    <row r="7" spans="1:9">
      <c r="A7" s="704"/>
      <c r="B7" s="704"/>
      <c r="C7" s="704"/>
      <c r="D7" s="704"/>
      <c r="E7" s="714" t="s">
        <v>42</v>
      </c>
      <c r="F7" s="715" t="s">
        <v>43</v>
      </c>
      <c r="G7" s="703" t="s">
        <v>44</v>
      </c>
      <c r="H7" s="715" t="s">
        <v>43</v>
      </c>
    </row>
    <row r="8" spans="1:9" ht="21.75" customHeight="1">
      <c r="A8" s="704"/>
      <c r="B8" s="705"/>
      <c r="C8" s="705"/>
      <c r="D8" s="705"/>
      <c r="E8" s="714"/>
      <c r="F8" s="715"/>
      <c r="G8" s="705"/>
      <c r="H8" s="715"/>
    </row>
    <row r="9" spans="1:9" ht="17.25" customHeight="1">
      <c r="A9" s="704"/>
      <c r="B9" s="718" t="str">
        <f>'Tab 6 (16)'!B9:H9</f>
        <v>I KWARTAŁ 2022 R.</v>
      </c>
      <c r="C9" s="719"/>
      <c r="D9" s="719"/>
      <c r="E9" s="719"/>
      <c r="F9" s="719"/>
      <c r="G9" s="719"/>
      <c r="H9" s="720"/>
    </row>
    <row r="10" spans="1:9" ht="19.5" customHeight="1">
      <c r="A10" s="705"/>
      <c r="B10" s="712" t="s">
        <v>345</v>
      </c>
      <c r="C10" s="745"/>
      <c r="D10" s="745"/>
      <c r="E10" s="745"/>
      <c r="F10" s="745"/>
      <c r="G10" s="745"/>
      <c r="H10" s="713"/>
    </row>
    <row r="11" spans="1:9" ht="21" customHeight="1">
      <c r="A11" s="323" t="s">
        <v>77</v>
      </c>
      <c r="B11" s="324">
        <v>1368.79</v>
      </c>
      <c r="C11" s="325">
        <v>1370.46</v>
      </c>
      <c r="D11" s="326">
        <v>1362.88</v>
      </c>
      <c r="E11" s="324">
        <v>1321.67</v>
      </c>
      <c r="F11" s="327">
        <v>1326.98</v>
      </c>
      <c r="G11" s="324">
        <v>1540.61</v>
      </c>
      <c r="H11" s="328">
        <v>1581.09</v>
      </c>
    </row>
    <row r="12" spans="1:9" ht="21" customHeight="1">
      <c r="A12" s="296" t="s">
        <v>45</v>
      </c>
      <c r="B12" s="329">
        <v>1334.79</v>
      </c>
      <c r="C12" s="330">
        <v>1335.16</v>
      </c>
      <c r="D12" s="298">
        <v>1333.45</v>
      </c>
      <c r="E12" s="329">
        <v>1298.55</v>
      </c>
      <c r="F12" s="331">
        <v>1277.0999999999999</v>
      </c>
      <c r="G12" s="329">
        <v>1485.86</v>
      </c>
      <c r="H12" s="332">
        <v>1358.63</v>
      </c>
    </row>
    <row r="13" spans="1:9" ht="21" customHeight="1">
      <c r="A13" s="296" t="s">
        <v>46</v>
      </c>
      <c r="B13" s="329">
        <v>1399.83</v>
      </c>
      <c r="C13" s="330">
        <v>1397.9</v>
      </c>
      <c r="D13" s="298">
        <v>1406.55</v>
      </c>
      <c r="E13" s="329">
        <v>1350.01</v>
      </c>
      <c r="F13" s="331">
        <v>1366.19</v>
      </c>
      <c r="G13" s="329">
        <v>1704.86</v>
      </c>
      <c r="H13" s="332">
        <v>1788.8</v>
      </c>
    </row>
    <row r="14" spans="1:9" ht="21" customHeight="1">
      <c r="A14" s="296" t="s">
        <v>47</v>
      </c>
      <c r="B14" s="329">
        <v>1375.58</v>
      </c>
      <c r="C14" s="330">
        <v>1380.45</v>
      </c>
      <c r="D14" s="298">
        <v>1358.39</v>
      </c>
      <c r="E14" s="329">
        <v>1319.65</v>
      </c>
      <c r="F14" s="331">
        <v>1325.91</v>
      </c>
      <c r="G14" s="329">
        <v>1535.38</v>
      </c>
      <c r="H14" s="332">
        <v>1506.7</v>
      </c>
    </row>
    <row r="15" spans="1:9" ht="21" customHeight="1">
      <c r="A15" s="296" t="s">
        <v>48</v>
      </c>
      <c r="B15" s="329">
        <v>1301.46</v>
      </c>
      <c r="C15" s="330">
        <v>1291.44</v>
      </c>
      <c r="D15" s="298">
        <v>1330.04</v>
      </c>
      <c r="E15" s="329">
        <v>1297.27</v>
      </c>
      <c r="F15" s="331">
        <v>1244.57</v>
      </c>
      <c r="G15" s="329">
        <v>1501.2</v>
      </c>
      <c r="H15" s="332">
        <v>1412.53</v>
      </c>
    </row>
    <row r="16" spans="1:9" ht="21" customHeight="1">
      <c r="A16" s="296" t="s">
        <v>49</v>
      </c>
      <c r="B16" s="329">
        <v>1384.92</v>
      </c>
      <c r="C16" s="330">
        <v>1375.87</v>
      </c>
      <c r="D16" s="298">
        <v>1431.91</v>
      </c>
      <c r="E16" s="329">
        <v>1324.79</v>
      </c>
      <c r="F16" s="331">
        <v>1319.9</v>
      </c>
      <c r="G16" s="329">
        <v>1799.36</v>
      </c>
      <c r="H16" s="332">
        <v>2245.98</v>
      </c>
    </row>
    <row r="17" spans="1:8" ht="21" customHeight="1">
      <c r="A17" s="296" t="s">
        <v>50</v>
      </c>
      <c r="B17" s="329">
        <v>1347.96</v>
      </c>
      <c r="C17" s="330">
        <v>1352.21</v>
      </c>
      <c r="D17" s="298">
        <v>1339.05</v>
      </c>
      <c r="E17" s="329">
        <v>1315.82</v>
      </c>
      <c r="F17" s="331">
        <v>1312.77</v>
      </c>
      <c r="G17" s="329">
        <v>1489.77</v>
      </c>
      <c r="H17" s="332">
        <v>1552</v>
      </c>
    </row>
    <row r="18" spans="1:8" s="20" customFormat="1" ht="21" customHeight="1">
      <c r="A18" s="296" t="s">
        <v>51</v>
      </c>
      <c r="B18" s="333">
        <v>1379.51</v>
      </c>
      <c r="C18" s="330">
        <v>1384.86</v>
      </c>
      <c r="D18" s="298">
        <v>1356.59</v>
      </c>
      <c r="E18" s="334">
        <v>1314.94</v>
      </c>
      <c r="F18" s="335">
        <v>1336.91</v>
      </c>
      <c r="G18" s="334">
        <v>1491.32</v>
      </c>
      <c r="H18" s="336">
        <v>1592.38</v>
      </c>
    </row>
    <row r="19" spans="1:8" ht="21" customHeight="1">
      <c r="A19" s="296" t="s">
        <v>52</v>
      </c>
      <c r="B19" s="329">
        <v>1383.39</v>
      </c>
      <c r="C19" s="330">
        <v>1377.34</v>
      </c>
      <c r="D19" s="298">
        <v>1419.84</v>
      </c>
      <c r="E19" s="329">
        <v>1351.14</v>
      </c>
      <c r="F19" s="331">
        <v>1356.21</v>
      </c>
      <c r="G19" s="329">
        <v>1627.87</v>
      </c>
      <c r="H19" s="337">
        <v>1564.32</v>
      </c>
    </row>
    <row r="20" spans="1:8" ht="21" customHeight="1">
      <c r="A20" s="296" t="s">
        <v>53</v>
      </c>
      <c r="B20" s="329">
        <v>1362.85</v>
      </c>
      <c r="C20" s="330">
        <v>1367.96</v>
      </c>
      <c r="D20" s="298">
        <v>1347.28</v>
      </c>
      <c r="E20" s="329">
        <v>1313.44</v>
      </c>
      <c r="F20" s="331">
        <v>1314.22</v>
      </c>
      <c r="G20" s="329">
        <v>1523.24</v>
      </c>
      <c r="H20" s="332">
        <v>1637.16</v>
      </c>
    </row>
    <row r="21" spans="1:8" ht="21" customHeight="1">
      <c r="A21" s="296" t="s">
        <v>54</v>
      </c>
      <c r="B21" s="329">
        <v>1401.07</v>
      </c>
      <c r="C21" s="330">
        <v>1407.15</v>
      </c>
      <c r="D21" s="298">
        <v>1376.22</v>
      </c>
      <c r="E21" s="329">
        <v>1318.96</v>
      </c>
      <c r="F21" s="331">
        <v>1342.88</v>
      </c>
      <c r="G21" s="329">
        <v>1590</v>
      </c>
      <c r="H21" s="332">
        <v>1589.19</v>
      </c>
    </row>
    <row r="22" spans="1:8" ht="21" customHeight="1">
      <c r="A22" s="296" t="s">
        <v>55</v>
      </c>
      <c r="B22" s="329">
        <v>1372.55</v>
      </c>
      <c r="C22" s="330">
        <v>1372.58</v>
      </c>
      <c r="D22" s="298">
        <v>1372.47</v>
      </c>
      <c r="E22" s="329">
        <v>1331.86</v>
      </c>
      <c r="F22" s="331">
        <v>1337.64</v>
      </c>
      <c r="G22" s="329">
        <v>1556.42</v>
      </c>
      <c r="H22" s="332">
        <v>1504.71</v>
      </c>
    </row>
    <row r="23" spans="1:8" ht="21" customHeight="1">
      <c r="A23" s="296" t="s">
        <v>56</v>
      </c>
      <c r="B23" s="329">
        <v>1303.78</v>
      </c>
      <c r="C23" s="330">
        <v>1299.92</v>
      </c>
      <c r="D23" s="298">
        <v>1319.23</v>
      </c>
      <c r="E23" s="329">
        <v>1290.8399999999999</v>
      </c>
      <c r="F23" s="331">
        <v>1265.27</v>
      </c>
      <c r="G23" s="329">
        <v>1449.02</v>
      </c>
      <c r="H23" s="332">
        <v>1529.2</v>
      </c>
    </row>
    <row r="24" spans="1:8" ht="21" customHeight="1">
      <c r="A24" s="296" t="s">
        <v>57</v>
      </c>
      <c r="B24" s="329">
        <v>1371.24</v>
      </c>
      <c r="C24" s="330">
        <v>1377.39</v>
      </c>
      <c r="D24" s="298">
        <v>1347.41</v>
      </c>
      <c r="E24" s="329">
        <v>1309.44</v>
      </c>
      <c r="F24" s="331">
        <v>1311.02</v>
      </c>
      <c r="G24" s="329">
        <v>1492.02</v>
      </c>
      <c r="H24" s="332">
        <v>1478.71</v>
      </c>
    </row>
    <row r="25" spans="1:8" ht="21" customHeight="1">
      <c r="A25" s="296" t="s">
        <v>58</v>
      </c>
      <c r="B25" s="329">
        <v>1387.84</v>
      </c>
      <c r="C25" s="330">
        <v>1393.66</v>
      </c>
      <c r="D25" s="298">
        <v>1369.82</v>
      </c>
      <c r="E25" s="329">
        <v>1328.72</v>
      </c>
      <c r="F25" s="331">
        <v>1344</v>
      </c>
      <c r="G25" s="329">
        <v>1522.98</v>
      </c>
      <c r="H25" s="332">
        <v>1550.76</v>
      </c>
    </row>
    <row r="26" spans="1:8" ht="21" customHeight="1">
      <c r="A26" s="296" t="s">
        <v>59</v>
      </c>
      <c r="B26" s="329">
        <v>1341.76</v>
      </c>
      <c r="C26" s="330">
        <v>1338.23</v>
      </c>
      <c r="D26" s="298">
        <v>1353.32</v>
      </c>
      <c r="E26" s="329">
        <v>1339.4</v>
      </c>
      <c r="F26" s="331">
        <v>1341.96</v>
      </c>
      <c r="G26" s="329">
        <v>1413.61</v>
      </c>
      <c r="H26" s="332">
        <v>1433.56</v>
      </c>
    </row>
    <row r="27" spans="1:8" ht="21" customHeight="1">
      <c r="A27" s="338" t="s">
        <v>60</v>
      </c>
      <c r="B27" s="329">
        <v>1364.47</v>
      </c>
      <c r="C27" s="330">
        <v>1358.76</v>
      </c>
      <c r="D27" s="298">
        <v>1384.49</v>
      </c>
      <c r="E27" s="329">
        <v>1324.06</v>
      </c>
      <c r="F27" s="331">
        <v>1303.1400000000001</v>
      </c>
      <c r="G27" s="329">
        <v>1649.44</v>
      </c>
      <c r="H27" s="332">
        <v>1364.71</v>
      </c>
    </row>
    <row r="28" spans="1:8" s="2" customFormat="1" ht="53.25" customHeight="1">
      <c r="A28" s="531" t="s">
        <v>78</v>
      </c>
      <c r="B28" s="300">
        <f>C28</f>
        <v>614.71</v>
      </c>
      <c r="C28" s="300">
        <v>614.71</v>
      </c>
      <c r="D28" s="261">
        <v>0</v>
      </c>
      <c r="E28" s="261">
        <v>0</v>
      </c>
      <c r="F28" s="261">
        <v>0</v>
      </c>
      <c r="G28" s="261">
        <v>0</v>
      </c>
      <c r="H28" s="262">
        <v>0</v>
      </c>
    </row>
    <row r="29" spans="1:8" ht="21" customHeight="1">
      <c r="A29" s="263" t="s">
        <v>62</v>
      </c>
      <c r="B29" s="339">
        <f t="shared" ref="B29:B31" si="0">C29</f>
        <v>694.76</v>
      </c>
      <c r="C29" s="339">
        <v>694.76</v>
      </c>
      <c r="D29" s="265">
        <v>0</v>
      </c>
      <c r="E29" s="265">
        <v>0</v>
      </c>
      <c r="F29" s="265">
        <v>0</v>
      </c>
      <c r="G29" s="265">
        <v>0</v>
      </c>
      <c r="H29" s="266">
        <v>0</v>
      </c>
    </row>
    <row r="30" spans="1:8" ht="21" customHeight="1">
      <c r="A30" s="263" t="s">
        <v>63</v>
      </c>
      <c r="B30" s="339">
        <f t="shared" si="0"/>
        <v>603.52</v>
      </c>
      <c r="C30" s="339">
        <v>603.52</v>
      </c>
      <c r="D30" s="265">
        <v>0</v>
      </c>
      <c r="E30" s="265">
        <v>0</v>
      </c>
      <c r="F30" s="265">
        <v>0</v>
      </c>
      <c r="G30" s="265">
        <v>0</v>
      </c>
      <c r="H30" s="266">
        <v>0</v>
      </c>
    </row>
    <row r="31" spans="1:8" ht="21" customHeight="1">
      <c r="A31" s="267" t="s">
        <v>64</v>
      </c>
      <c r="B31" s="304">
        <f t="shared" si="0"/>
        <v>560.21</v>
      </c>
      <c r="C31" s="304">
        <v>560.21</v>
      </c>
      <c r="D31" s="269">
        <v>0</v>
      </c>
      <c r="E31" s="269">
        <v>0</v>
      </c>
      <c r="F31" s="269">
        <v>0</v>
      </c>
      <c r="G31" s="269">
        <v>0</v>
      </c>
      <c r="H31" s="270">
        <v>0</v>
      </c>
    </row>
    <row r="32" spans="1:8" ht="15.75" customHeight="1">
      <c r="A32" s="730" t="s">
        <v>494</v>
      </c>
      <c r="B32" s="730"/>
      <c r="C32" s="730"/>
      <c r="D32" s="730"/>
      <c r="E32" s="730"/>
      <c r="F32" s="730"/>
      <c r="G32" s="730"/>
      <c r="H32" s="730"/>
    </row>
    <row r="33" spans="1:8" ht="24.75" customHeight="1">
      <c r="A33" s="744"/>
      <c r="B33" s="744"/>
      <c r="C33" s="744"/>
      <c r="D33" s="744"/>
      <c r="E33" s="744"/>
      <c r="F33" s="744"/>
      <c r="G33" s="744"/>
      <c r="H33" s="744"/>
    </row>
    <row r="34" spans="1:8">
      <c r="A34" s="37"/>
      <c r="B34" s="37"/>
      <c r="C34" s="37"/>
      <c r="D34" s="37"/>
      <c r="E34" s="37"/>
      <c r="F34" s="37"/>
      <c r="G34" s="37"/>
      <c r="H34" s="37"/>
    </row>
    <row r="37" spans="1:8">
      <c r="C37" s="31"/>
    </row>
    <row r="39" spans="1:8" ht="15">
      <c r="D39" s="38"/>
    </row>
    <row r="40" spans="1:8">
      <c r="G40" s="534"/>
    </row>
  </sheetData>
  <mergeCells count="18">
    <mergeCell ref="A33:H33"/>
    <mergeCell ref="E7:E8"/>
    <mergeCell ref="F7:F8"/>
    <mergeCell ref="G7:G8"/>
    <mergeCell ref="H7:H8"/>
    <mergeCell ref="B10:H10"/>
    <mergeCell ref="A32:H32"/>
    <mergeCell ref="A1:H1"/>
    <mergeCell ref="A3:H3"/>
    <mergeCell ref="A4:A10"/>
    <mergeCell ref="B4:B8"/>
    <mergeCell ref="C4:H4"/>
    <mergeCell ref="C5:C8"/>
    <mergeCell ref="D5:D8"/>
    <mergeCell ref="E5:H5"/>
    <mergeCell ref="E6:F6"/>
    <mergeCell ref="G6:H6"/>
    <mergeCell ref="B9:H9"/>
  </mergeCells>
  <hyperlinks>
    <hyperlink ref="I1" location="'Spis treści'!A1" display="Powrót do spisu" xr:uid="{C8C7AB13-EFFD-49C5-A0DB-BAE6EB8BCC57}"/>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14"/>
  <dimension ref="A1:G40"/>
  <sheetViews>
    <sheetView showGridLines="0" view="pageBreakPreview" zoomScale="90" zoomScaleNormal="100" zoomScaleSheetLayoutView="90" workbookViewId="0">
      <selection activeCell="G15" sqref="G15"/>
    </sheetView>
  </sheetViews>
  <sheetFormatPr defaultColWidth="8" defaultRowHeight="12.75"/>
  <cols>
    <col min="1" max="1" width="20.375" style="1" customWidth="1"/>
    <col min="2" max="2" width="11.375" style="1" customWidth="1"/>
    <col min="3" max="3" width="11.625" style="1" customWidth="1"/>
    <col min="4" max="4" width="11.375" style="1" customWidth="1"/>
    <col min="5" max="6" width="9.75" style="1" customWidth="1"/>
    <col min="7" max="7" width="9.25" style="1" customWidth="1"/>
    <col min="8" max="16380" width="8" style="1"/>
    <col min="16381" max="16384" width="0.625" style="1" customWidth="1"/>
  </cols>
  <sheetData>
    <row r="1" spans="1:7" ht="30" customHeight="1">
      <c r="A1" s="688" t="str">
        <f>'Tab 8 (18)'!A1:H1</f>
        <v>II. FUNDUSZ EMERYTALNO-RENTOWY</v>
      </c>
      <c r="B1" s="688"/>
      <c r="C1" s="688"/>
      <c r="D1" s="688"/>
      <c r="E1" s="688"/>
      <c r="F1" s="688"/>
      <c r="G1" s="602" t="s">
        <v>657</v>
      </c>
    </row>
    <row r="2" spans="1:7" s="40" customFormat="1" ht="17.25" customHeight="1">
      <c r="A2" s="39"/>
      <c r="B2" s="39"/>
      <c r="C2" s="39"/>
      <c r="D2" s="39"/>
    </row>
    <row r="3" spans="1:7" ht="26.25" customHeight="1">
      <c r="A3" s="749" t="s">
        <v>648</v>
      </c>
      <c r="B3" s="749"/>
      <c r="C3" s="749"/>
      <c r="D3" s="749"/>
      <c r="E3" s="749"/>
      <c r="F3" s="749"/>
    </row>
    <row r="4" spans="1:7" ht="21.75" customHeight="1">
      <c r="A4" s="667" t="s">
        <v>15</v>
      </c>
      <c r="B4" s="629" t="s">
        <v>438</v>
      </c>
      <c r="C4" s="630"/>
      <c r="D4" s="629" t="s">
        <v>579</v>
      </c>
      <c r="E4" s="631"/>
      <c r="F4" s="630"/>
    </row>
    <row r="5" spans="1:7" ht="24" customHeight="1">
      <c r="A5" s="747"/>
      <c r="B5" s="632" t="s">
        <v>580</v>
      </c>
      <c r="C5" s="632" t="s">
        <v>572</v>
      </c>
      <c r="D5" s="632" t="s">
        <v>580</v>
      </c>
      <c r="E5" s="644" t="s">
        <v>16</v>
      </c>
      <c r="F5" s="634"/>
    </row>
    <row r="6" spans="1:7" ht="62.25" customHeight="1">
      <c r="A6" s="748"/>
      <c r="B6" s="632"/>
      <c r="C6" s="632"/>
      <c r="D6" s="632"/>
      <c r="E6" s="562" t="s">
        <v>581</v>
      </c>
      <c r="F6" s="561" t="s">
        <v>582</v>
      </c>
    </row>
    <row r="7" spans="1:7" ht="21.75" customHeight="1">
      <c r="A7" s="309" t="s">
        <v>80</v>
      </c>
      <c r="B7" s="310">
        <v>40091</v>
      </c>
      <c r="C7" s="311">
        <v>36360</v>
      </c>
      <c r="D7" s="311">
        <v>35840</v>
      </c>
      <c r="E7" s="131">
        <f>D7/B7-1</f>
        <v>-0.10603377316604723</v>
      </c>
      <c r="F7" s="156">
        <f>D7/C7-1</f>
        <v>-1.4301430143014326E-2</v>
      </c>
    </row>
    <row r="8" spans="1:7" ht="21.75" customHeight="1">
      <c r="A8" s="312" t="s">
        <v>81</v>
      </c>
      <c r="B8" s="313">
        <v>39737939.659999996</v>
      </c>
      <c r="C8" s="314">
        <v>35912526.910000004</v>
      </c>
      <c r="D8" s="314">
        <v>35399813.890000001</v>
      </c>
      <c r="E8" s="134">
        <f t="shared" ref="E8:E9" si="0">D8/B8-1</f>
        <v>-0.10916836169960598</v>
      </c>
      <c r="F8" s="315">
        <f t="shared" ref="F8:F9" si="1">D8/C8-1</f>
        <v>-1.4276718017779966E-2</v>
      </c>
    </row>
    <row r="9" spans="1:7" ht="21.75" customHeight="1">
      <c r="A9" s="316" t="s">
        <v>82</v>
      </c>
      <c r="B9" s="317">
        <f>ROUND(B8/B7,2)</f>
        <v>991.19</v>
      </c>
      <c r="C9" s="317">
        <f t="shared" ref="C9:D9" si="2">ROUND(C8/C7,2)</f>
        <v>987.69</v>
      </c>
      <c r="D9" s="318">
        <f t="shared" si="2"/>
        <v>987.72</v>
      </c>
      <c r="E9" s="140">
        <f t="shared" si="0"/>
        <v>-3.5008424217355394E-3</v>
      </c>
      <c r="F9" s="600">
        <f t="shared" si="1"/>
        <v>3.0373902742741876E-5</v>
      </c>
    </row>
    <row r="10" spans="1:7" ht="18.75" customHeight="1">
      <c r="A10" s="78"/>
      <c r="B10" s="78"/>
      <c r="C10" s="78"/>
      <c r="D10" s="78"/>
      <c r="E10" s="78"/>
      <c r="F10" s="78"/>
    </row>
    <row r="11" spans="1:7" s="79" customFormat="1" ht="29.25" customHeight="1">
      <c r="A11" s="746" t="s">
        <v>649</v>
      </c>
      <c r="B11" s="746"/>
      <c r="C11" s="746"/>
      <c r="D11" s="746"/>
      <c r="E11" s="103"/>
      <c r="F11" s="103"/>
    </row>
    <row r="12" spans="1:7" ht="41.25" customHeight="1">
      <c r="A12" s="667" t="s">
        <v>15</v>
      </c>
      <c r="B12" s="501" t="s">
        <v>83</v>
      </c>
      <c r="C12" s="501" t="s">
        <v>341</v>
      </c>
      <c r="D12" s="502" t="s">
        <v>459</v>
      </c>
      <c r="E12" s="563"/>
    </row>
    <row r="13" spans="1:7" ht="21" customHeight="1">
      <c r="A13" s="669"/>
      <c r="B13" s="629" t="str">
        <f>'Tab 8 (18)'!B9:H9</f>
        <v>I KWARTAŁ 2022 R.</v>
      </c>
      <c r="C13" s="631"/>
      <c r="D13" s="630"/>
      <c r="E13" s="508"/>
    </row>
    <row r="14" spans="1:7" ht="21" customHeight="1">
      <c r="A14" s="178" t="s">
        <v>72</v>
      </c>
      <c r="B14" s="168">
        <f>SUM(B15:B30)</f>
        <v>35840</v>
      </c>
      <c r="C14" s="319">
        <f>SUM(C15:C30)</f>
        <v>35399813.890000001</v>
      </c>
      <c r="D14" s="319">
        <f>ROUND(C14/B14,2)</f>
        <v>987.72</v>
      </c>
      <c r="E14" s="564"/>
    </row>
    <row r="15" spans="1:7" ht="21" customHeight="1">
      <c r="A15" s="179" t="s">
        <v>45</v>
      </c>
      <c r="B15" s="173">
        <v>687</v>
      </c>
      <c r="C15" s="320">
        <v>688836.2</v>
      </c>
      <c r="D15" s="320">
        <f t="shared" ref="D15:D30" si="3">ROUND(C15/B15,2)</f>
        <v>1002.67</v>
      </c>
      <c r="E15" s="565"/>
    </row>
    <row r="16" spans="1:7" ht="21" customHeight="1">
      <c r="A16" s="179" t="s">
        <v>46</v>
      </c>
      <c r="B16" s="173">
        <v>1472</v>
      </c>
      <c r="C16" s="320">
        <v>1443739.5</v>
      </c>
      <c r="D16" s="320">
        <f t="shared" si="3"/>
        <v>980.8</v>
      </c>
      <c r="E16" s="565"/>
    </row>
    <row r="17" spans="1:5" ht="21" customHeight="1">
      <c r="A17" s="179" t="s">
        <v>47</v>
      </c>
      <c r="B17" s="173">
        <v>4879</v>
      </c>
      <c r="C17" s="320">
        <v>4938016.5999999996</v>
      </c>
      <c r="D17" s="320">
        <f t="shared" si="3"/>
        <v>1012.1</v>
      </c>
      <c r="E17" s="565"/>
    </row>
    <row r="18" spans="1:5" ht="21" customHeight="1">
      <c r="A18" s="179" t="s">
        <v>48</v>
      </c>
      <c r="B18" s="173">
        <v>333</v>
      </c>
      <c r="C18" s="320">
        <v>326718.2</v>
      </c>
      <c r="D18" s="320">
        <f t="shared" si="3"/>
        <v>981.14</v>
      </c>
      <c r="E18" s="565"/>
    </row>
    <row r="19" spans="1:5" ht="21" customHeight="1">
      <c r="A19" s="179" t="s">
        <v>49</v>
      </c>
      <c r="B19" s="173">
        <v>2315</v>
      </c>
      <c r="C19" s="320">
        <v>2275848.5999999996</v>
      </c>
      <c r="D19" s="320">
        <f t="shared" si="3"/>
        <v>983.09</v>
      </c>
      <c r="E19" s="565"/>
    </row>
    <row r="20" spans="1:5" ht="21" customHeight="1">
      <c r="A20" s="179" t="s">
        <v>50</v>
      </c>
      <c r="B20" s="173">
        <v>6373</v>
      </c>
      <c r="C20" s="320">
        <v>6233162.79</v>
      </c>
      <c r="D20" s="320">
        <f t="shared" si="3"/>
        <v>978.06</v>
      </c>
      <c r="E20" s="565"/>
    </row>
    <row r="21" spans="1:5" ht="21" customHeight="1">
      <c r="A21" s="179" t="s">
        <v>51</v>
      </c>
      <c r="B21" s="173">
        <v>4399</v>
      </c>
      <c r="C21" s="320">
        <v>4394461.5999999996</v>
      </c>
      <c r="D21" s="320">
        <f t="shared" si="3"/>
        <v>998.97</v>
      </c>
      <c r="E21" s="565"/>
    </row>
    <row r="22" spans="1:5" ht="21" customHeight="1">
      <c r="A22" s="179" t="s">
        <v>52</v>
      </c>
      <c r="B22" s="173">
        <v>777</v>
      </c>
      <c r="C22" s="320">
        <v>759096.7</v>
      </c>
      <c r="D22" s="320">
        <f t="shared" si="3"/>
        <v>976.96</v>
      </c>
      <c r="E22" s="565"/>
    </row>
    <row r="23" spans="1:5" ht="21" customHeight="1">
      <c r="A23" s="179" t="s">
        <v>53</v>
      </c>
      <c r="B23" s="173">
        <v>3354</v>
      </c>
      <c r="C23" s="320">
        <v>3269537.2</v>
      </c>
      <c r="D23" s="320">
        <f t="shared" si="3"/>
        <v>974.82</v>
      </c>
      <c r="E23" s="565"/>
    </row>
    <row r="24" spans="1:5" ht="21" customHeight="1">
      <c r="A24" s="179" t="s">
        <v>54</v>
      </c>
      <c r="B24" s="173">
        <v>2672</v>
      </c>
      <c r="C24" s="320">
        <v>2626101.7999999998</v>
      </c>
      <c r="D24" s="320">
        <f t="shared" si="3"/>
        <v>982.82</v>
      </c>
      <c r="E24" s="565"/>
    </row>
    <row r="25" spans="1:5" ht="21" customHeight="1">
      <c r="A25" s="179" t="s">
        <v>55</v>
      </c>
      <c r="B25" s="173">
        <v>1318</v>
      </c>
      <c r="C25" s="320">
        <v>1313191.7</v>
      </c>
      <c r="D25" s="320">
        <f t="shared" si="3"/>
        <v>996.35</v>
      </c>
      <c r="E25" s="565"/>
    </row>
    <row r="26" spans="1:5" ht="21" customHeight="1">
      <c r="A26" s="179" t="s">
        <v>56</v>
      </c>
      <c r="B26" s="173">
        <v>757</v>
      </c>
      <c r="C26" s="320">
        <v>743860.3</v>
      </c>
      <c r="D26" s="320">
        <f t="shared" si="3"/>
        <v>982.64</v>
      </c>
      <c r="E26" s="565"/>
    </row>
    <row r="27" spans="1:5" ht="21" customHeight="1">
      <c r="A27" s="179" t="s">
        <v>57</v>
      </c>
      <c r="B27" s="173">
        <v>1697</v>
      </c>
      <c r="C27" s="320">
        <v>1697194.7000000002</v>
      </c>
      <c r="D27" s="320">
        <f t="shared" si="3"/>
        <v>1000.11</v>
      </c>
      <c r="E27" s="565"/>
    </row>
    <row r="28" spans="1:5" ht="21" customHeight="1">
      <c r="A28" s="179" t="s">
        <v>58</v>
      </c>
      <c r="B28" s="173">
        <v>1097</v>
      </c>
      <c r="C28" s="320">
        <v>1084988.5</v>
      </c>
      <c r="D28" s="320">
        <f t="shared" si="3"/>
        <v>989.05</v>
      </c>
      <c r="E28" s="565"/>
    </row>
    <row r="29" spans="1:5" ht="21" customHeight="1">
      <c r="A29" s="179" t="s">
        <v>59</v>
      </c>
      <c r="B29" s="173">
        <v>3300</v>
      </c>
      <c r="C29" s="320">
        <v>3202854</v>
      </c>
      <c r="D29" s="320">
        <f t="shared" si="3"/>
        <v>970.56</v>
      </c>
      <c r="E29" s="565"/>
    </row>
    <row r="30" spans="1:5" ht="21" customHeight="1">
      <c r="A30" s="180" t="s">
        <v>60</v>
      </c>
      <c r="B30" s="182">
        <v>410</v>
      </c>
      <c r="C30" s="321">
        <v>402205.5</v>
      </c>
      <c r="D30" s="322">
        <f t="shared" si="3"/>
        <v>980.99</v>
      </c>
      <c r="E30" s="565"/>
    </row>
    <row r="32" spans="1:5">
      <c r="B32" s="12"/>
      <c r="C32" s="12"/>
      <c r="D32" s="12"/>
    </row>
    <row r="33" spans="4:5">
      <c r="D33" s="42"/>
    </row>
    <row r="34" spans="4:5">
      <c r="D34" s="42"/>
    </row>
    <row r="40" spans="4:5">
      <c r="E40" s="534"/>
    </row>
  </sheetData>
  <mergeCells count="12">
    <mergeCell ref="A11:D11"/>
    <mergeCell ref="A12:A13"/>
    <mergeCell ref="B13:D13"/>
    <mergeCell ref="A1:F1"/>
    <mergeCell ref="A4:A6"/>
    <mergeCell ref="B4:C4"/>
    <mergeCell ref="B5:B6"/>
    <mergeCell ref="C5:C6"/>
    <mergeCell ref="D5:D6"/>
    <mergeCell ref="E5:F5"/>
    <mergeCell ref="A3:F3"/>
    <mergeCell ref="D4:F4"/>
  </mergeCells>
  <hyperlinks>
    <hyperlink ref="G1" location="'Spis treści'!A1" display="Powrót do spisu" xr:uid="{C6E685B5-13AC-4C57-B8D3-7E61DAD468EA}"/>
  </hyperlinks>
  <printOptions horizontalCentered="1"/>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5"/>
  <dimension ref="A1:AHP46"/>
  <sheetViews>
    <sheetView showGridLines="0" view="pageBreakPreview" zoomScale="90" zoomScaleNormal="100" zoomScaleSheetLayoutView="90" workbookViewId="0">
      <selection activeCell="G15" sqref="G15"/>
    </sheetView>
  </sheetViews>
  <sheetFormatPr defaultColWidth="8" defaultRowHeight="12.75"/>
  <cols>
    <col min="1" max="1" width="19.375" style="1" customWidth="1"/>
    <col min="2" max="2" width="10.5" style="1" customWidth="1"/>
    <col min="3" max="3" width="11.125" style="1" customWidth="1"/>
    <col min="4" max="4" width="10.75" style="1" customWidth="1"/>
    <col min="5" max="5" width="11.375" style="1" customWidth="1"/>
    <col min="6" max="6" width="11.25" style="1" customWidth="1"/>
    <col min="7" max="7" width="10.5" style="28" customWidth="1"/>
    <col min="8" max="8" width="10.25" style="28" customWidth="1"/>
    <col min="9" max="9" width="10.5" style="28" customWidth="1"/>
    <col min="10" max="10" width="9.375" style="28" customWidth="1"/>
    <col min="11" max="897" width="8" style="28" customWidth="1"/>
    <col min="898" max="16383" width="8" style="1" customWidth="1"/>
    <col min="16384" max="16384" width="0.25" style="1" customWidth="1"/>
  </cols>
  <sheetData>
    <row r="1" spans="1:900" ht="30" customHeight="1">
      <c r="A1" s="688" t="str">
        <f>'Tab 9 (19) i 10 (20)'!A1:F1</f>
        <v>II. FUNDUSZ EMERYTALNO-RENTOWY</v>
      </c>
      <c r="B1" s="688"/>
      <c r="C1" s="688"/>
      <c r="D1" s="688"/>
      <c r="E1" s="688"/>
      <c r="F1" s="688"/>
      <c r="G1" s="688"/>
      <c r="H1" s="688"/>
      <c r="I1" s="688"/>
      <c r="J1" s="602" t="s">
        <v>657</v>
      </c>
    </row>
    <row r="2" spans="1:900" ht="30" customHeight="1">
      <c r="A2" s="758" t="s">
        <v>650</v>
      </c>
      <c r="B2" s="758"/>
      <c r="C2" s="758"/>
      <c r="D2" s="758"/>
      <c r="E2" s="758"/>
      <c r="F2" s="758"/>
    </row>
    <row r="3" spans="1:900" s="8" customFormat="1" ht="16.5" customHeight="1">
      <c r="A3" s="632" t="s">
        <v>15</v>
      </c>
      <c r="B3" s="629" t="s">
        <v>438</v>
      </c>
      <c r="C3" s="630"/>
      <c r="D3" s="629" t="s">
        <v>579</v>
      </c>
      <c r="E3" s="631"/>
      <c r="F3" s="630"/>
      <c r="G3" s="577"/>
      <c r="H3" s="578"/>
      <c r="I3" s="578"/>
      <c r="J3" s="346"/>
      <c r="K3" s="346"/>
      <c r="L3" s="346"/>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row>
    <row r="4" spans="1:900" s="8" customFormat="1" ht="18" customHeight="1">
      <c r="A4" s="632"/>
      <c r="B4" s="632" t="s">
        <v>580</v>
      </c>
      <c r="C4" s="632" t="s">
        <v>572</v>
      </c>
      <c r="D4" s="632" t="s">
        <v>580</v>
      </c>
      <c r="E4" s="644" t="s">
        <v>16</v>
      </c>
      <c r="F4" s="634"/>
      <c r="G4" s="161"/>
      <c r="H4" s="419"/>
      <c r="I4" s="419"/>
      <c r="J4" s="757"/>
      <c r="K4" s="757"/>
      <c r="L4" s="347"/>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row>
    <row r="5" spans="1:900" s="8" customFormat="1" ht="48.75" customHeight="1">
      <c r="A5" s="667"/>
      <c r="B5" s="632"/>
      <c r="C5" s="632"/>
      <c r="D5" s="632"/>
      <c r="E5" s="562" t="s">
        <v>600</v>
      </c>
      <c r="F5" s="561" t="s">
        <v>601</v>
      </c>
      <c r="G5" s="579"/>
      <c r="H5" s="580"/>
      <c r="I5" s="580"/>
      <c r="J5" s="757"/>
      <c r="K5" s="757"/>
      <c r="L5" s="122"/>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row>
    <row r="6" spans="1:900" s="28" customFormat="1" ht="18" customHeight="1">
      <c r="A6" s="573" t="s">
        <v>501</v>
      </c>
      <c r="B6" s="574"/>
      <c r="C6" s="574"/>
      <c r="D6" s="574"/>
      <c r="E6" s="574"/>
      <c r="F6" s="575"/>
      <c r="G6" s="546"/>
      <c r="H6" s="581"/>
      <c r="I6" s="581"/>
      <c r="J6" s="340"/>
      <c r="K6" s="340"/>
      <c r="L6" s="340"/>
    </row>
    <row r="7" spans="1:900" ht="18" customHeight="1">
      <c r="A7" s="350" t="s">
        <v>80</v>
      </c>
      <c r="B7" s="351">
        <f t="shared" ref="B7:D8" si="0">B11+B15+B19</f>
        <v>16526</v>
      </c>
      <c r="C7" s="351">
        <f t="shared" si="0"/>
        <v>15395</v>
      </c>
      <c r="D7" s="351">
        <f t="shared" si="0"/>
        <v>17287</v>
      </c>
      <c r="E7" s="134">
        <f>D7/B7-1</f>
        <v>4.6048650611158148E-2</v>
      </c>
      <c r="F7" s="315">
        <f>D7/C7-1</f>
        <v>0.12289704449496597</v>
      </c>
      <c r="G7" s="582"/>
      <c r="H7" s="583"/>
      <c r="I7" s="583"/>
      <c r="J7" s="341"/>
      <c r="K7" s="341"/>
      <c r="L7" s="348"/>
      <c r="M7" s="44"/>
      <c r="AHN7" s="28"/>
      <c r="AHO7" s="28"/>
      <c r="AHP7" s="28"/>
    </row>
    <row r="8" spans="1:900" ht="18" customHeight="1">
      <c r="A8" s="350" t="s">
        <v>81</v>
      </c>
      <c r="B8" s="352">
        <f t="shared" si="0"/>
        <v>66083817.190000005</v>
      </c>
      <c r="C8" s="352">
        <f t="shared" si="0"/>
        <v>61577201.799999997</v>
      </c>
      <c r="D8" s="352">
        <f t="shared" si="0"/>
        <v>69135996.629999995</v>
      </c>
      <c r="E8" s="134">
        <f t="shared" ref="E8:E9" si="1">D8/B8-1</f>
        <v>4.6186488156768402E-2</v>
      </c>
      <c r="F8" s="315">
        <f t="shared" ref="F8:F9" si="2">D8/C8-1</f>
        <v>0.12275313929578391</v>
      </c>
      <c r="G8" s="582"/>
      <c r="H8" s="583"/>
      <c r="I8" s="583"/>
      <c r="J8" s="342"/>
      <c r="K8" s="342"/>
      <c r="L8" s="348"/>
      <c r="M8" s="45"/>
      <c r="AHN8" s="28"/>
      <c r="AHO8" s="28"/>
      <c r="AHP8" s="28"/>
    </row>
    <row r="9" spans="1:900" ht="18" customHeight="1">
      <c r="A9" s="350" t="s">
        <v>82</v>
      </c>
      <c r="B9" s="352">
        <f>ROUND(B8/B7,2)</f>
        <v>3998.78</v>
      </c>
      <c r="C9" s="353">
        <f t="shared" ref="C9:D9" si="3">ROUND(C8/C7,2)</f>
        <v>3999.82</v>
      </c>
      <c r="D9" s="353">
        <f t="shared" si="3"/>
        <v>3999.31</v>
      </c>
      <c r="E9" s="380">
        <f t="shared" si="1"/>
        <v>1.3254042482957473E-4</v>
      </c>
      <c r="F9" s="354">
        <f t="shared" si="2"/>
        <v>-1.2750573775821561E-4</v>
      </c>
      <c r="G9" s="584"/>
      <c r="H9" s="585"/>
      <c r="I9" s="586"/>
      <c r="J9" s="343"/>
      <c r="K9" s="343"/>
      <c r="L9" s="349"/>
      <c r="AHN9" s="28"/>
      <c r="AHO9" s="28"/>
      <c r="AHP9" s="28"/>
    </row>
    <row r="10" spans="1:900" ht="18" customHeight="1">
      <c r="A10" s="573" t="s">
        <v>84</v>
      </c>
      <c r="B10" s="574"/>
      <c r="C10" s="574"/>
      <c r="D10" s="574"/>
      <c r="E10" s="574"/>
      <c r="F10" s="575"/>
      <c r="G10" s="546"/>
      <c r="H10" s="581"/>
      <c r="I10" s="581"/>
      <c r="J10" s="340"/>
      <c r="K10" s="340"/>
      <c r="L10" s="340"/>
      <c r="AHN10" s="28"/>
      <c r="AHO10" s="28"/>
      <c r="AHP10" s="28"/>
    </row>
    <row r="11" spans="1:900" ht="18" customHeight="1">
      <c r="A11" s="350" t="s">
        <v>80</v>
      </c>
      <c r="B11" s="355">
        <v>15007</v>
      </c>
      <c r="C11" s="356">
        <v>13798</v>
      </c>
      <c r="D11" s="356">
        <v>15631</v>
      </c>
      <c r="E11" s="134">
        <f t="shared" ref="E11:E13" si="4">D11/B11-1</f>
        <v>4.158059572199635E-2</v>
      </c>
      <c r="F11" s="315">
        <f t="shared" ref="F11:F13" si="5">D11/C11-1</f>
        <v>0.13284533990433389</v>
      </c>
      <c r="G11" s="582"/>
      <c r="H11" s="583"/>
      <c r="I11" s="583"/>
      <c r="J11" s="341"/>
      <c r="K11" s="341"/>
      <c r="L11" s="348"/>
      <c r="AHN11" s="28"/>
      <c r="AHO11" s="28"/>
      <c r="AHP11" s="28"/>
    </row>
    <row r="12" spans="1:900" ht="18" customHeight="1">
      <c r="A12" s="350" t="s">
        <v>81</v>
      </c>
      <c r="B12" s="357">
        <v>60016237.790000007</v>
      </c>
      <c r="C12" s="358">
        <v>55189678.799999997</v>
      </c>
      <c r="D12" s="358">
        <v>62512000.629999995</v>
      </c>
      <c r="E12" s="134">
        <f t="shared" si="4"/>
        <v>4.1584793247667395E-2</v>
      </c>
      <c r="F12" s="315">
        <f t="shared" si="5"/>
        <v>0.13267556523630275</v>
      </c>
      <c r="G12" s="582"/>
      <c r="H12" s="583"/>
      <c r="I12" s="583"/>
      <c r="J12" s="342"/>
      <c r="K12" s="342"/>
      <c r="L12" s="348"/>
      <c r="AHN12" s="28"/>
      <c r="AHO12" s="28"/>
      <c r="AHP12" s="28"/>
    </row>
    <row r="13" spans="1:900" ht="18" customHeight="1">
      <c r="A13" s="350" t="s">
        <v>82</v>
      </c>
      <c r="B13" s="359">
        <f>ROUND(B12/B11,2)</f>
        <v>3999.22</v>
      </c>
      <c r="C13" s="358">
        <f t="shared" ref="C13:D13" si="6">ROUND(C12/C11,2)</f>
        <v>3999.83</v>
      </c>
      <c r="D13" s="358">
        <f t="shared" si="6"/>
        <v>3999.23</v>
      </c>
      <c r="E13" s="134">
        <f t="shared" si="4"/>
        <v>2.5004875952028272E-6</v>
      </c>
      <c r="F13" s="354">
        <f t="shared" si="5"/>
        <v>-1.5000637527096128E-4</v>
      </c>
      <c r="G13" s="584"/>
      <c r="H13" s="585"/>
      <c r="I13" s="586"/>
      <c r="J13" s="343"/>
      <c r="K13" s="343"/>
      <c r="L13" s="349"/>
      <c r="AHN13" s="28"/>
      <c r="AHO13" s="28"/>
      <c r="AHP13" s="28"/>
    </row>
    <row r="14" spans="1:900" ht="18" customHeight="1">
      <c r="A14" s="573" t="s">
        <v>85</v>
      </c>
      <c r="B14" s="574"/>
      <c r="C14" s="574"/>
      <c r="D14" s="574"/>
      <c r="E14" s="574"/>
      <c r="F14" s="575"/>
      <c r="G14" s="546"/>
      <c r="H14" s="581"/>
      <c r="I14" s="581"/>
      <c r="J14" s="340"/>
      <c r="K14" s="340"/>
      <c r="L14" s="340"/>
      <c r="AHN14" s="28"/>
      <c r="AHO14" s="28"/>
      <c r="AHP14" s="28"/>
    </row>
    <row r="15" spans="1:900" ht="18" customHeight="1">
      <c r="A15" s="350" t="s">
        <v>80</v>
      </c>
      <c r="B15" s="355">
        <v>1001</v>
      </c>
      <c r="C15" s="356">
        <v>1073</v>
      </c>
      <c r="D15" s="356">
        <v>1122</v>
      </c>
      <c r="E15" s="134">
        <f t="shared" ref="E15:E17" si="7">D15/B15-1</f>
        <v>0.12087912087912089</v>
      </c>
      <c r="F15" s="315">
        <f t="shared" ref="F15:F17" si="8">D15/C15-1</f>
        <v>4.5666356011183629E-2</v>
      </c>
      <c r="G15" s="582"/>
      <c r="H15" s="583"/>
      <c r="I15" s="583"/>
      <c r="J15" s="344"/>
      <c r="K15" s="341"/>
      <c r="L15" s="348"/>
      <c r="M15" s="46"/>
      <c r="AHN15" s="28"/>
      <c r="AHO15" s="28"/>
      <c r="AHP15" s="28"/>
    </row>
    <row r="16" spans="1:900" ht="18" customHeight="1">
      <c r="A16" s="350" t="s">
        <v>81</v>
      </c>
      <c r="B16" s="357">
        <v>4004000</v>
      </c>
      <c r="C16" s="358">
        <v>4291800</v>
      </c>
      <c r="D16" s="358">
        <v>4487996</v>
      </c>
      <c r="E16" s="134">
        <f t="shared" si="7"/>
        <v>0.12087812187812186</v>
      </c>
      <c r="F16" s="315">
        <f t="shared" si="8"/>
        <v>4.5714152570017319E-2</v>
      </c>
      <c r="G16" s="582"/>
      <c r="H16" s="583"/>
      <c r="I16" s="583"/>
      <c r="J16" s="345"/>
      <c r="K16" s="342"/>
      <c r="L16" s="348"/>
      <c r="AHN16" s="28"/>
      <c r="AHO16" s="28"/>
      <c r="AHP16" s="28"/>
    </row>
    <row r="17" spans="1:900" ht="18" customHeight="1">
      <c r="A17" s="350" t="s">
        <v>82</v>
      </c>
      <c r="B17" s="359">
        <f>ROUND(B16/B15,2)</f>
        <v>4000</v>
      </c>
      <c r="C17" s="358">
        <f t="shared" ref="C17:D17" si="9">ROUND(C16/C15,2)</f>
        <v>3999.81</v>
      </c>
      <c r="D17" s="358">
        <f t="shared" si="9"/>
        <v>4000</v>
      </c>
      <c r="E17" s="134">
        <f t="shared" si="7"/>
        <v>0</v>
      </c>
      <c r="F17" s="541">
        <f t="shared" si="8"/>
        <v>4.750225635730132E-5</v>
      </c>
      <c r="G17" s="587"/>
      <c r="H17" s="586"/>
      <c r="I17" s="585"/>
      <c r="J17" s="345"/>
      <c r="K17" s="343"/>
      <c r="L17" s="349"/>
      <c r="AHN17" s="28"/>
      <c r="AHO17" s="28"/>
      <c r="AHP17" s="28"/>
    </row>
    <row r="18" spans="1:900" ht="18" customHeight="1">
      <c r="A18" s="573" t="s">
        <v>86</v>
      </c>
      <c r="B18" s="574"/>
      <c r="C18" s="574"/>
      <c r="D18" s="574"/>
      <c r="E18" s="574"/>
      <c r="F18" s="575"/>
      <c r="G18" s="546"/>
      <c r="H18" s="581"/>
      <c r="I18" s="581"/>
      <c r="J18" s="340"/>
      <c r="K18" s="340"/>
      <c r="L18" s="340"/>
      <c r="AHN18" s="28"/>
      <c r="AHO18" s="28"/>
      <c r="AHP18" s="28"/>
    </row>
    <row r="19" spans="1:900" ht="18" customHeight="1">
      <c r="A19" s="350" t="s">
        <v>80</v>
      </c>
      <c r="B19" s="355">
        <v>518</v>
      </c>
      <c r="C19" s="356">
        <v>524</v>
      </c>
      <c r="D19" s="356">
        <v>534</v>
      </c>
      <c r="E19" s="131">
        <f t="shared" ref="E19:E21" si="10">D19/B19-1</f>
        <v>3.0888030888030826E-2</v>
      </c>
      <c r="F19" s="576">
        <f t="shared" ref="F19:F21" si="11">D19/C19-1</f>
        <v>1.9083969465648831E-2</v>
      </c>
      <c r="G19" s="582"/>
      <c r="H19" s="583"/>
      <c r="I19" s="583"/>
      <c r="J19" s="344"/>
      <c r="K19" s="344"/>
      <c r="L19" s="348"/>
      <c r="AHN19" s="28"/>
      <c r="AHO19" s="28"/>
      <c r="AHP19" s="28"/>
    </row>
    <row r="20" spans="1:900" ht="18" customHeight="1">
      <c r="A20" s="350" t="s">
        <v>81</v>
      </c>
      <c r="B20" s="357">
        <v>2063579.4</v>
      </c>
      <c r="C20" s="358">
        <v>2095723</v>
      </c>
      <c r="D20" s="358">
        <v>2136000</v>
      </c>
      <c r="E20" s="134">
        <f t="shared" si="10"/>
        <v>3.5094651555447776E-2</v>
      </c>
      <c r="F20" s="315">
        <f t="shared" si="11"/>
        <v>1.9218665825588621E-2</v>
      </c>
      <c r="G20" s="582"/>
      <c r="H20" s="583"/>
      <c r="I20" s="583"/>
      <c r="J20" s="345"/>
      <c r="K20" s="345"/>
      <c r="L20" s="348"/>
      <c r="AHN20" s="28"/>
      <c r="AHO20" s="28"/>
      <c r="AHP20" s="28"/>
    </row>
    <row r="21" spans="1:900" ht="18" customHeight="1">
      <c r="A21" s="360" t="s">
        <v>82</v>
      </c>
      <c r="B21" s="359">
        <f>ROUND(B20/B19,2)</f>
        <v>3983.74</v>
      </c>
      <c r="C21" s="361">
        <f t="shared" ref="C21:D21" si="12">ROUND(C20/C19,2)</f>
        <v>3999.47</v>
      </c>
      <c r="D21" s="361">
        <f t="shared" si="12"/>
        <v>4000</v>
      </c>
      <c r="E21" s="140">
        <f t="shared" si="10"/>
        <v>4.0815916701391064E-3</v>
      </c>
      <c r="F21" s="540">
        <f t="shared" si="11"/>
        <v>1.3251755857646152E-4</v>
      </c>
      <c r="G21" s="582"/>
      <c r="H21" s="585"/>
      <c r="I21" s="583"/>
      <c r="J21" s="345"/>
      <c r="K21" s="345"/>
      <c r="L21" s="348"/>
      <c r="AHN21" s="28"/>
      <c r="AHO21" s="28"/>
      <c r="AHP21" s="28"/>
    </row>
    <row r="22" spans="1:900" ht="26.25" customHeight="1">
      <c r="A22" s="8"/>
      <c r="B22" s="8"/>
      <c r="C22" s="8"/>
      <c r="D22" s="47"/>
      <c r="E22" s="47"/>
      <c r="F22" s="47"/>
    </row>
    <row r="23" spans="1:900" s="3" customFormat="1" ht="15" customHeight="1">
      <c r="A23" s="362" t="s">
        <v>651</v>
      </c>
      <c r="B23" s="41"/>
      <c r="C23" s="41"/>
      <c r="D23" s="41"/>
      <c r="E23" s="41"/>
      <c r="F23" s="41"/>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row>
    <row r="24" spans="1:900" ht="21.75" customHeight="1">
      <c r="A24" s="667" t="s">
        <v>15</v>
      </c>
      <c r="B24" s="644" t="s">
        <v>87</v>
      </c>
      <c r="C24" s="633"/>
      <c r="D24" s="633"/>
      <c r="E24" s="633"/>
      <c r="F24" s="633"/>
      <c r="G24" s="633"/>
      <c r="H24" s="633"/>
      <c r="I24" s="634"/>
    </row>
    <row r="25" spans="1:900" ht="18" customHeight="1">
      <c r="A25" s="668"/>
      <c r="B25" s="750" t="s">
        <v>129</v>
      </c>
      <c r="C25" s="751"/>
      <c r="D25" s="754" t="s">
        <v>38</v>
      </c>
      <c r="E25" s="755"/>
      <c r="F25" s="755"/>
      <c r="G25" s="755"/>
      <c r="H25" s="755"/>
      <c r="I25" s="756"/>
    </row>
    <row r="26" spans="1:900" ht="23.45" customHeight="1">
      <c r="A26" s="668"/>
      <c r="B26" s="752"/>
      <c r="C26" s="753"/>
      <c r="D26" s="632" t="s">
        <v>88</v>
      </c>
      <c r="E26" s="632"/>
      <c r="F26" s="644" t="s">
        <v>89</v>
      </c>
      <c r="G26" s="633"/>
      <c r="H26" s="644" t="s">
        <v>90</v>
      </c>
      <c r="I26" s="634"/>
    </row>
    <row r="27" spans="1:900" ht="33.6" customHeight="1">
      <c r="A27" s="668"/>
      <c r="B27" s="502" t="s">
        <v>91</v>
      </c>
      <c r="C27" s="502" t="s">
        <v>341</v>
      </c>
      <c r="D27" s="502" t="s">
        <v>91</v>
      </c>
      <c r="E27" s="502" t="s">
        <v>341</v>
      </c>
      <c r="F27" s="502" t="s">
        <v>83</v>
      </c>
      <c r="G27" s="502" t="s">
        <v>341</v>
      </c>
      <c r="H27" s="502" t="s">
        <v>91</v>
      </c>
      <c r="I27" s="502" t="s">
        <v>341</v>
      </c>
      <c r="J27" s="49"/>
    </row>
    <row r="28" spans="1:900" ht="15" customHeight="1">
      <c r="A28" s="669"/>
      <c r="B28" s="629" t="str">
        <f>'Tab 9 (19) i 10 (20)'!B13:D13</f>
        <v>I KWARTAŁ 2022 R.</v>
      </c>
      <c r="C28" s="631"/>
      <c r="D28" s="631"/>
      <c r="E28" s="631"/>
      <c r="F28" s="631"/>
      <c r="G28" s="631"/>
      <c r="H28" s="631"/>
      <c r="I28" s="630"/>
      <c r="J28" s="49"/>
    </row>
    <row r="29" spans="1:900" ht="19.5" customHeight="1">
      <c r="A29" s="178" t="s">
        <v>72</v>
      </c>
      <c r="B29" s="363">
        <f t="shared" ref="B29:I29" si="13">SUM(B30:B45)</f>
        <v>17287</v>
      </c>
      <c r="C29" s="364">
        <f t="shared" si="13"/>
        <v>69135996.629999995</v>
      </c>
      <c r="D29" s="365">
        <f t="shared" si="13"/>
        <v>15631</v>
      </c>
      <c r="E29" s="366">
        <f t="shared" si="13"/>
        <v>62512000.629999995</v>
      </c>
      <c r="F29" s="365">
        <f t="shared" si="13"/>
        <v>1122</v>
      </c>
      <c r="G29" s="366">
        <f t="shared" si="13"/>
        <v>4487996</v>
      </c>
      <c r="H29" s="365">
        <f t="shared" si="13"/>
        <v>534</v>
      </c>
      <c r="I29" s="366">
        <f t="shared" si="13"/>
        <v>2136000</v>
      </c>
      <c r="K29" s="44"/>
    </row>
    <row r="30" spans="1:900" ht="18.75" customHeight="1">
      <c r="A30" s="179" t="s">
        <v>45</v>
      </c>
      <c r="B30" s="367">
        <f>D30+F30+H30</f>
        <v>671</v>
      </c>
      <c r="C30" s="368">
        <f>E30+G30+I30</f>
        <v>2683973.9900000002</v>
      </c>
      <c r="D30" s="369">
        <v>601</v>
      </c>
      <c r="E30" s="370">
        <v>2403973.9900000002</v>
      </c>
      <c r="F30" s="371">
        <v>50</v>
      </c>
      <c r="G30" s="370">
        <v>200000</v>
      </c>
      <c r="H30" s="371">
        <v>20</v>
      </c>
      <c r="I30" s="370">
        <v>80000</v>
      </c>
      <c r="J30" s="44"/>
    </row>
    <row r="31" spans="1:900" ht="18.75" customHeight="1">
      <c r="A31" s="179" t="s">
        <v>46</v>
      </c>
      <c r="B31" s="367">
        <f t="shared" ref="B31:C45" si="14">D31+F31+H31</f>
        <v>1033</v>
      </c>
      <c r="C31" s="368">
        <f t="shared" si="14"/>
        <v>4132000</v>
      </c>
      <c r="D31" s="369">
        <v>949</v>
      </c>
      <c r="E31" s="370">
        <v>3796000</v>
      </c>
      <c r="F31" s="371">
        <v>55</v>
      </c>
      <c r="G31" s="370">
        <v>220000</v>
      </c>
      <c r="H31" s="371">
        <v>29</v>
      </c>
      <c r="I31" s="370">
        <v>116000</v>
      </c>
    </row>
    <row r="32" spans="1:900" ht="18.75" customHeight="1">
      <c r="A32" s="179" t="s">
        <v>47</v>
      </c>
      <c r="B32" s="367">
        <f t="shared" si="14"/>
        <v>2270</v>
      </c>
      <c r="C32" s="368">
        <f t="shared" si="14"/>
        <v>9075308.5199999996</v>
      </c>
      <c r="D32" s="369">
        <v>2063</v>
      </c>
      <c r="E32" s="370">
        <v>8247312.5199999996</v>
      </c>
      <c r="F32" s="371">
        <v>147</v>
      </c>
      <c r="G32" s="370">
        <v>587996</v>
      </c>
      <c r="H32" s="371">
        <v>60</v>
      </c>
      <c r="I32" s="370">
        <v>240000</v>
      </c>
    </row>
    <row r="33" spans="1:9" ht="18.75" customHeight="1">
      <c r="A33" s="179" t="s">
        <v>48</v>
      </c>
      <c r="B33" s="367">
        <f t="shared" si="14"/>
        <v>251</v>
      </c>
      <c r="C33" s="368">
        <f t="shared" si="14"/>
        <v>1003075.8</v>
      </c>
      <c r="D33" s="369">
        <v>227</v>
      </c>
      <c r="E33" s="370">
        <v>907075.8</v>
      </c>
      <c r="F33" s="371">
        <v>15</v>
      </c>
      <c r="G33" s="370">
        <v>60000</v>
      </c>
      <c r="H33" s="371">
        <v>9</v>
      </c>
      <c r="I33" s="370">
        <v>36000</v>
      </c>
    </row>
    <row r="34" spans="1:9" ht="18.75" customHeight="1">
      <c r="A34" s="179" t="s">
        <v>49</v>
      </c>
      <c r="B34" s="367">
        <f t="shared" si="14"/>
        <v>1525</v>
      </c>
      <c r="C34" s="368">
        <f t="shared" si="14"/>
        <v>6095956.7999999998</v>
      </c>
      <c r="D34" s="369">
        <v>1406</v>
      </c>
      <c r="E34" s="370">
        <v>5619956.7999999998</v>
      </c>
      <c r="F34" s="371">
        <v>79</v>
      </c>
      <c r="G34" s="370">
        <v>316000</v>
      </c>
      <c r="H34" s="371">
        <v>40</v>
      </c>
      <c r="I34" s="370">
        <v>160000</v>
      </c>
    </row>
    <row r="35" spans="1:9" ht="18.75" customHeight="1">
      <c r="A35" s="179" t="s">
        <v>50</v>
      </c>
      <c r="B35" s="367">
        <f t="shared" si="14"/>
        <v>1385</v>
      </c>
      <c r="C35" s="368">
        <f t="shared" si="14"/>
        <v>5539955</v>
      </c>
      <c r="D35" s="369">
        <v>1204</v>
      </c>
      <c r="E35" s="370">
        <v>4815955</v>
      </c>
      <c r="F35" s="371">
        <v>119</v>
      </c>
      <c r="G35" s="370">
        <v>476000</v>
      </c>
      <c r="H35" s="371">
        <v>62</v>
      </c>
      <c r="I35" s="370">
        <v>248000</v>
      </c>
    </row>
    <row r="36" spans="1:9" ht="18.75" customHeight="1">
      <c r="A36" s="179" t="s">
        <v>51</v>
      </c>
      <c r="B36" s="367">
        <f t="shared" si="14"/>
        <v>2758</v>
      </c>
      <c r="C36" s="368">
        <f t="shared" si="14"/>
        <v>11032000</v>
      </c>
      <c r="D36" s="369">
        <v>2524</v>
      </c>
      <c r="E36" s="370">
        <v>10096000</v>
      </c>
      <c r="F36" s="371">
        <v>170</v>
      </c>
      <c r="G36" s="370">
        <v>680000</v>
      </c>
      <c r="H36" s="371">
        <v>64</v>
      </c>
      <c r="I36" s="370">
        <v>256000</v>
      </c>
    </row>
    <row r="37" spans="1:9" ht="18.75" customHeight="1">
      <c r="A37" s="179" t="s">
        <v>52</v>
      </c>
      <c r="B37" s="367">
        <f t="shared" si="14"/>
        <v>401</v>
      </c>
      <c r="C37" s="368">
        <f t="shared" si="14"/>
        <v>1604000</v>
      </c>
      <c r="D37" s="369">
        <v>358</v>
      </c>
      <c r="E37" s="370">
        <v>1432000</v>
      </c>
      <c r="F37" s="371">
        <v>28</v>
      </c>
      <c r="G37" s="370">
        <v>112000</v>
      </c>
      <c r="H37" s="371">
        <v>15</v>
      </c>
      <c r="I37" s="370">
        <v>60000</v>
      </c>
    </row>
    <row r="38" spans="1:9" ht="18.75" customHeight="1">
      <c r="A38" s="179" t="s">
        <v>53</v>
      </c>
      <c r="B38" s="367">
        <f t="shared" si="14"/>
        <v>1066</v>
      </c>
      <c r="C38" s="368">
        <f t="shared" si="14"/>
        <v>4263730</v>
      </c>
      <c r="D38" s="369">
        <v>953</v>
      </c>
      <c r="E38" s="370">
        <v>3811730</v>
      </c>
      <c r="F38" s="371">
        <v>76</v>
      </c>
      <c r="G38" s="370">
        <v>304000</v>
      </c>
      <c r="H38" s="371">
        <v>37</v>
      </c>
      <c r="I38" s="370">
        <v>148000</v>
      </c>
    </row>
    <row r="39" spans="1:9" ht="18.75" customHeight="1">
      <c r="A39" s="179" t="s">
        <v>54</v>
      </c>
      <c r="B39" s="367">
        <f t="shared" si="14"/>
        <v>1420</v>
      </c>
      <c r="C39" s="368">
        <f t="shared" si="14"/>
        <v>5678446.5199999996</v>
      </c>
      <c r="D39" s="369">
        <v>1284</v>
      </c>
      <c r="E39" s="370">
        <v>5134446.5199999996</v>
      </c>
      <c r="F39" s="371">
        <v>85</v>
      </c>
      <c r="G39" s="370">
        <v>340000</v>
      </c>
      <c r="H39" s="371">
        <v>51</v>
      </c>
      <c r="I39" s="370">
        <v>204000</v>
      </c>
    </row>
    <row r="40" spans="1:9" ht="18.75" customHeight="1">
      <c r="A40" s="179" t="s">
        <v>55</v>
      </c>
      <c r="B40" s="367">
        <f t="shared" si="14"/>
        <v>556</v>
      </c>
      <c r="C40" s="368">
        <f t="shared" si="14"/>
        <v>2224000</v>
      </c>
      <c r="D40" s="369">
        <v>491</v>
      </c>
      <c r="E40" s="370">
        <v>1964000</v>
      </c>
      <c r="F40" s="371">
        <v>40</v>
      </c>
      <c r="G40" s="370">
        <v>160000</v>
      </c>
      <c r="H40" s="371">
        <v>25</v>
      </c>
      <c r="I40" s="370">
        <v>100000</v>
      </c>
    </row>
    <row r="41" spans="1:9" ht="18.75" customHeight="1">
      <c r="A41" s="179" t="s">
        <v>56</v>
      </c>
      <c r="B41" s="367">
        <f t="shared" si="14"/>
        <v>397</v>
      </c>
      <c r="C41" s="368">
        <f t="shared" si="14"/>
        <v>1588000</v>
      </c>
      <c r="D41" s="369">
        <v>358</v>
      </c>
      <c r="E41" s="370">
        <v>1432000</v>
      </c>
      <c r="F41" s="371">
        <v>26</v>
      </c>
      <c r="G41" s="370">
        <v>104000</v>
      </c>
      <c r="H41" s="371">
        <v>13</v>
      </c>
      <c r="I41" s="370">
        <v>52000</v>
      </c>
    </row>
    <row r="42" spans="1:9" ht="18.75" customHeight="1">
      <c r="A42" s="179" t="s">
        <v>57</v>
      </c>
      <c r="B42" s="367">
        <f t="shared" si="14"/>
        <v>923</v>
      </c>
      <c r="C42" s="368">
        <f t="shared" si="14"/>
        <v>3691550</v>
      </c>
      <c r="D42" s="369">
        <v>832</v>
      </c>
      <c r="E42" s="370">
        <v>3327550</v>
      </c>
      <c r="F42" s="371">
        <v>70</v>
      </c>
      <c r="G42" s="370">
        <v>280000</v>
      </c>
      <c r="H42" s="371">
        <v>21</v>
      </c>
      <c r="I42" s="370">
        <v>84000</v>
      </c>
    </row>
    <row r="43" spans="1:9" ht="18.75" customHeight="1">
      <c r="A43" s="179" t="s">
        <v>58</v>
      </c>
      <c r="B43" s="367">
        <f t="shared" si="14"/>
        <v>643</v>
      </c>
      <c r="C43" s="368">
        <f t="shared" si="14"/>
        <v>2572000</v>
      </c>
      <c r="D43" s="369">
        <v>571</v>
      </c>
      <c r="E43" s="370">
        <v>2284000</v>
      </c>
      <c r="F43" s="371">
        <v>40</v>
      </c>
      <c r="G43" s="370">
        <v>160000</v>
      </c>
      <c r="H43" s="371">
        <v>32</v>
      </c>
      <c r="I43" s="370">
        <v>128000</v>
      </c>
    </row>
    <row r="44" spans="1:9" ht="18.75" customHeight="1">
      <c r="A44" s="179" t="s">
        <v>59</v>
      </c>
      <c r="B44" s="367">
        <f t="shared" si="14"/>
        <v>1625</v>
      </c>
      <c r="C44" s="368">
        <f t="shared" si="14"/>
        <v>6500000</v>
      </c>
      <c r="D44" s="369">
        <v>1496</v>
      </c>
      <c r="E44" s="370">
        <v>5984000</v>
      </c>
      <c r="F44" s="371">
        <v>96</v>
      </c>
      <c r="G44" s="370">
        <v>384000</v>
      </c>
      <c r="H44" s="371">
        <v>33</v>
      </c>
      <c r="I44" s="370">
        <v>132000</v>
      </c>
    </row>
    <row r="45" spans="1:9" ht="18.75" customHeight="1">
      <c r="A45" s="180" t="s">
        <v>60</v>
      </c>
      <c r="B45" s="372">
        <f t="shared" si="14"/>
        <v>363</v>
      </c>
      <c r="C45" s="373">
        <f t="shared" si="14"/>
        <v>1452000</v>
      </c>
      <c r="D45" s="374">
        <v>314</v>
      </c>
      <c r="E45" s="322">
        <v>1256000</v>
      </c>
      <c r="F45" s="375">
        <v>26</v>
      </c>
      <c r="G45" s="322">
        <v>104000</v>
      </c>
      <c r="H45" s="375">
        <v>23</v>
      </c>
      <c r="I45" s="322">
        <v>92000</v>
      </c>
    </row>
    <row r="46" spans="1:9">
      <c r="D46" s="12"/>
      <c r="E46" s="12"/>
      <c r="F46" s="12"/>
    </row>
  </sheetData>
  <mergeCells count="19">
    <mergeCell ref="J4:J5"/>
    <mergeCell ref="K4:K5"/>
    <mergeCell ref="E4:F4"/>
    <mergeCell ref="D3:F3"/>
    <mergeCell ref="A1:I1"/>
    <mergeCell ref="A2:F2"/>
    <mergeCell ref="A3:A5"/>
    <mergeCell ref="B3:C3"/>
    <mergeCell ref="B4:B5"/>
    <mergeCell ref="C4:C5"/>
    <mergeCell ref="D4:D5"/>
    <mergeCell ref="B28:I28"/>
    <mergeCell ref="A24:A28"/>
    <mergeCell ref="B24:I24"/>
    <mergeCell ref="B25:C26"/>
    <mergeCell ref="D25:I25"/>
    <mergeCell ref="D26:E26"/>
    <mergeCell ref="F26:G26"/>
    <mergeCell ref="H26:I26"/>
  </mergeCells>
  <hyperlinks>
    <hyperlink ref="J1" location="'Spis treści'!A1" display="Powrót do spisu" xr:uid="{22060379-0A04-44D4-8551-74A9FF5FC7FB}"/>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7"/>
  <dimension ref="A1:L123"/>
  <sheetViews>
    <sheetView showGridLines="0" view="pageBreakPreview" zoomScaleNormal="100" zoomScaleSheetLayoutView="100" workbookViewId="0">
      <selection activeCell="G15" sqref="G15"/>
    </sheetView>
  </sheetViews>
  <sheetFormatPr defaultColWidth="8" defaultRowHeight="15"/>
  <cols>
    <col min="1" max="1" width="31" style="50" customWidth="1"/>
    <col min="2" max="4" width="14.875" style="50" customWidth="1"/>
    <col min="5" max="6" width="14.125" style="50" customWidth="1"/>
    <col min="7" max="7" width="9" style="50" customWidth="1"/>
    <col min="8" max="16380" width="8" style="50"/>
    <col min="16381" max="16384" width="0.75" style="50" customWidth="1"/>
  </cols>
  <sheetData>
    <row r="1" spans="1:11" ht="21.75" customHeight="1">
      <c r="A1" s="760" t="s">
        <v>486</v>
      </c>
      <c r="B1" s="760"/>
      <c r="C1" s="760"/>
      <c r="D1" s="760"/>
      <c r="E1" s="760"/>
      <c r="F1" s="760"/>
      <c r="G1" s="602"/>
    </row>
    <row r="2" spans="1:11" ht="34.5" customHeight="1">
      <c r="A2" s="761" t="s">
        <v>604</v>
      </c>
      <c r="B2" s="761"/>
      <c r="C2" s="761"/>
      <c r="D2" s="761"/>
      <c r="E2" s="761"/>
      <c r="F2" s="761"/>
      <c r="G2" s="602" t="s">
        <v>657</v>
      </c>
    </row>
    <row r="3" spans="1:11" s="51" customFormat="1" ht="15" customHeight="1">
      <c r="A3" s="632" t="s">
        <v>15</v>
      </c>
      <c r="B3" s="629" t="s">
        <v>438</v>
      </c>
      <c r="C3" s="630"/>
      <c r="D3" s="629" t="s">
        <v>579</v>
      </c>
      <c r="E3" s="631"/>
      <c r="F3" s="630"/>
    </row>
    <row r="4" spans="1:11" s="51" customFormat="1" ht="15.75" customHeight="1">
      <c r="A4" s="632"/>
      <c r="B4" s="632" t="s">
        <v>580</v>
      </c>
      <c r="C4" s="632" t="s">
        <v>572</v>
      </c>
      <c r="D4" s="632" t="s">
        <v>580</v>
      </c>
      <c r="E4" s="644" t="s">
        <v>16</v>
      </c>
      <c r="F4" s="634"/>
    </row>
    <row r="5" spans="1:11" s="51" customFormat="1" ht="33.75" customHeight="1">
      <c r="A5" s="667"/>
      <c r="B5" s="632"/>
      <c r="C5" s="632"/>
      <c r="D5" s="632"/>
      <c r="E5" s="572" t="s">
        <v>602</v>
      </c>
      <c r="F5" s="571" t="s">
        <v>603</v>
      </c>
    </row>
    <row r="6" spans="1:11" ht="16.5" customHeight="1">
      <c r="A6" s="656" t="s">
        <v>433</v>
      </c>
      <c r="B6" s="657"/>
      <c r="C6" s="657"/>
      <c r="D6" s="657"/>
      <c r="E6" s="657"/>
      <c r="F6" s="658"/>
    </row>
    <row r="7" spans="1:11" ht="15.75" customHeight="1">
      <c r="A7" s="135" t="s">
        <v>92</v>
      </c>
      <c r="B7" s="133">
        <v>3612</v>
      </c>
      <c r="C7" s="376">
        <v>3230</v>
      </c>
      <c r="D7" s="376">
        <v>3043</v>
      </c>
      <c r="E7" s="134">
        <f>D7/B7-1</f>
        <v>-0.15753045404208199</v>
      </c>
      <c r="F7" s="315">
        <f>D7/C7-1</f>
        <v>-5.7894736842105221E-2</v>
      </c>
      <c r="H7" s="53"/>
      <c r="I7" s="53"/>
      <c r="K7" s="53"/>
    </row>
    <row r="8" spans="1:11" ht="15.75" customHeight="1">
      <c r="A8" s="135" t="s">
        <v>81</v>
      </c>
      <c r="B8" s="136">
        <v>26494783.749999996</v>
      </c>
      <c r="C8" s="158">
        <v>24267785.199999999</v>
      </c>
      <c r="D8" s="158">
        <v>23342952.200000003</v>
      </c>
      <c r="E8" s="134">
        <f t="shared" ref="E8:E9" si="0">D8/B8-1</f>
        <v>-0.11896045575386116</v>
      </c>
      <c r="F8" s="315">
        <f t="shared" ref="F8:F9" si="1">D8/C8-1</f>
        <v>-3.810949340362535E-2</v>
      </c>
      <c r="H8" s="53"/>
      <c r="I8" s="53" t="s">
        <v>93</v>
      </c>
      <c r="K8" s="53"/>
    </row>
    <row r="9" spans="1:11" ht="15.75" customHeight="1">
      <c r="A9" s="135" t="s">
        <v>82</v>
      </c>
      <c r="B9" s="136">
        <v>2445.0700000000002</v>
      </c>
      <c r="C9" s="158">
        <v>2504.67</v>
      </c>
      <c r="D9" s="158">
        <v>2556.73</v>
      </c>
      <c r="E9" s="134">
        <f t="shared" si="0"/>
        <v>4.5667404205196549E-2</v>
      </c>
      <c r="F9" s="315">
        <f t="shared" si="1"/>
        <v>2.0785173296282489E-2</v>
      </c>
      <c r="H9" s="53"/>
      <c r="I9" s="53"/>
      <c r="K9" s="53"/>
    </row>
    <row r="10" spans="1:11" s="51" customFormat="1" ht="16.5" customHeight="1">
      <c r="A10" s="656" t="s">
        <v>94</v>
      </c>
      <c r="B10" s="657"/>
      <c r="C10" s="657"/>
      <c r="D10" s="657"/>
      <c r="E10" s="657"/>
      <c r="F10" s="658"/>
      <c r="H10" s="53"/>
      <c r="I10" s="53"/>
      <c r="J10" s="50"/>
      <c r="K10" s="53"/>
    </row>
    <row r="11" spans="1:11" ht="15.75" customHeight="1">
      <c r="A11" s="377" t="s">
        <v>80</v>
      </c>
      <c r="B11" s="376">
        <v>164</v>
      </c>
      <c r="C11" s="376">
        <v>142</v>
      </c>
      <c r="D11" s="376">
        <v>154</v>
      </c>
      <c r="E11" s="134">
        <f t="shared" ref="E11:E13" si="2">D11/B11-1</f>
        <v>-6.0975609756097615E-2</v>
      </c>
      <c r="F11" s="315">
        <f t="shared" ref="F11:F13" si="3">D11/C11-1</f>
        <v>8.4507042253521236E-2</v>
      </c>
      <c r="H11" s="53"/>
      <c r="I11" s="53"/>
      <c r="K11" s="53"/>
    </row>
    <row r="12" spans="1:11" ht="15.75" customHeight="1">
      <c r="A12" s="377" t="s">
        <v>81</v>
      </c>
      <c r="B12" s="158">
        <v>656000</v>
      </c>
      <c r="C12" s="158">
        <v>568000</v>
      </c>
      <c r="D12" s="158">
        <v>616000</v>
      </c>
      <c r="E12" s="134">
        <f t="shared" si="2"/>
        <v>-6.0975609756097615E-2</v>
      </c>
      <c r="F12" s="315">
        <f t="shared" si="3"/>
        <v>8.4507042253521236E-2</v>
      </c>
      <c r="H12" s="53"/>
      <c r="I12" s="53"/>
      <c r="K12" s="53"/>
    </row>
    <row r="13" spans="1:11" ht="15.75" customHeight="1">
      <c r="A13" s="379" t="s">
        <v>82</v>
      </c>
      <c r="B13" s="378">
        <f t="shared" ref="B13:C13" si="4">ROUND(B12/B11,2)</f>
        <v>4000</v>
      </c>
      <c r="C13" s="158">
        <f t="shared" si="4"/>
        <v>4000</v>
      </c>
      <c r="D13" s="158">
        <f>ROUND(D12/D11,2)</f>
        <v>4000</v>
      </c>
      <c r="E13" s="134">
        <f t="shared" si="2"/>
        <v>0</v>
      </c>
      <c r="F13" s="315">
        <f t="shared" si="3"/>
        <v>0</v>
      </c>
      <c r="H13" s="53"/>
      <c r="I13" s="53"/>
      <c r="K13" s="53"/>
    </row>
    <row r="14" spans="1:11" s="51" customFormat="1" ht="16.5" customHeight="1">
      <c r="A14" s="656" t="s">
        <v>95</v>
      </c>
      <c r="B14" s="657"/>
      <c r="C14" s="657"/>
      <c r="D14" s="657"/>
      <c r="E14" s="657"/>
      <c r="F14" s="658"/>
      <c r="H14" s="53"/>
      <c r="I14" s="53"/>
      <c r="J14" s="50"/>
      <c r="K14" s="53"/>
    </row>
    <row r="15" spans="1:11" ht="15.75" customHeight="1">
      <c r="A15" s="135" t="s">
        <v>96</v>
      </c>
      <c r="B15" s="376">
        <v>10850</v>
      </c>
      <c r="C15" s="376">
        <v>9525</v>
      </c>
      <c r="D15" s="376">
        <v>8957</v>
      </c>
      <c r="E15" s="134">
        <f t="shared" ref="E15:E17" si="5">D15/B15-1</f>
        <v>-0.17447004608294936</v>
      </c>
      <c r="F15" s="315">
        <f t="shared" ref="F15:F17" si="6">D15/C15-1</f>
        <v>-5.9632545931758485E-2</v>
      </c>
      <c r="H15" s="53"/>
      <c r="I15" s="53"/>
      <c r="K15" s="53"/>
    </row>
    <row r="16" spans="1:11" ht="15.75" customHeight="1">
      <c r="A16" s="377" t="s">
        <v>81</v>
      </c>
      <c r="B16" s="158">
        <v>7545211.2300000004</v>
      </c>
      <c r="C16" s="381">
        <v>6803228.4199999999</v>
      </c>
      <c r="D16" s="381">
        <v>6552232.040000001</v>
      </c>
      <c r="E16" s="134">
        <f t="shared" si="5"/>
        <v>-0.13160389546841078</v>
      </c>
      <c r="F16" s="315">
        <f t="shared" si="6"/>
        <v>-3.6893716410009825E-2</v>
      </c>
      <c r="H16" s="53"/>
      <c r="I16" s="53"/>
      <c r="K16" s="53"/>
    </row>
    <row r="17" spans="1:11" ht="15.75" customHeight="1">
      <c r="A17" s="377" t="s">
        <v>82</v>
      </c>
      <c r="B17" s="158">
        <v>231.81</v>
      </c>
      <c r="C17" s="382">
        <v>238.07</v>
      </c>
      <c r="D17" s="382">
        <v>243.83</v>
      </c>
      <c r="E17" s="134">
        <f t="shared" si="5"/>
        <v>5.1852810491350709E-2</v>
      </c>
      <c r="F17" s="315">
        <f t="shared" si="6"/>
        <v>2.4194564623850168E-2</v>
      </c>
      <c r="H17" s="53"/>
      <c r="I17" s="53"/>
      <c r="K17" s="53"/>
    </row>
    <row r="18" spans="1:11" ht="16.5" customHeight="1">
      <c r="A18" s="656" t="s">
        <v>97</v>
      </c>
      <c r="B18" s="657"/>
      <c r="C18" s="657"/>
      <c r="D18" s="657"/>
      <c r="E18" s="657"/>
      <c r="F18" s="658"/>
      <c r="H18" s="53"/>
      <c r="I18" s="53"/>
      <c r="K18" s="53"/>
    </row>
    <row r="19" spans="1:11" ht="15.75" customHeight="1">
      <c r="A19" s="129" t="s">
        <v>503</v>
      </c>
      <c r="B19" s="383">
        <v>185</v>
      </c>
      <c r="C19" s="384">
        <v>143</v>
      </c>
      <c r="D19" s="384">
        <v>128</v>
      </c>
      <c r="E19" s="385">
        <f t="shared" ref="E19:E21" si="7">D19/B19-1</f>
        <v>-0.30810810810810807</v>
      </c>
      <c r="F19" s="315">
        <f t="shared" ref="F19:F21" si="8">D19/C19-1</f>
        <v>-0.1048951048951049</v>
      </c>
      <c r="H19" s="53"/>
      <c r="I19" s="53"/>
      <c r="K19" s="53"/>
    </row>
    <row r="20" spans="1:11" ht="15.75" customHeight="1">
      <c r="A20" s="377" t="s">
        <v>81</v>
      </c>
      <c r="B20" s="386">
        <v>494306.99999999994</v>
      </c>
      <c r="C20" s="388">
        <v>393641.82</v>
      </c>
      <c r="D20" s="388">
        <v>360315.23999999993</v>
      </c>
      <c r="E20" s="389">
        <f t="shared" si="7"/>
        <v>-0.27106992213341108</v>
      </c>
      <c r="F20" s="315">
        <f t="shared" si="8"/>
        <v>-8.4662193666313335E-2</v>
      </c>
      <c r="H20" s="53"/>
      <c r="I20" s="53"/>
      <c r="K20" s="53"/>
    </row>
    <row r="21" spans="1:11" ht="15.75" customHeight="1">
      <c r="A21" s="377" t="s">
        <v>105</v>
      </c>
      <c r="B21" s="391">
        <v>917.58</v>
      </c>
      <c r="C21" s="392">
        <v>917.58</v>
      </c>
      <c r="D21" s="392">
        <v>981.81</v>
      </c>
      <c r="E21" s="393">
        <f t="shared" si="7"/>
        <v>6.9999346106061511E-2</v>
      </c>
      <c r="F21" s="315">
        <f t="shared" si="8"/>
        <v>6.9999346106061511E-2</v>
      </c>
      <c r="H21" s="53"/>
      <c r="I21" s="53"/>
      <c r="K21" s="53"/>
    </row>
    <row r="22" spans="1:11" s="51" customFormat="1" ht="16.5" customHeight="1">
      <c r="A22" s="656" t="s">
        <v>98</v>
      </c>
      <c r="B22" s="657"/>
      <c r="C22" s="657"/>
      <c r="D22" s="657"/>
      <c r="E22" s="657"/>
      <c r="F22" s="658"/>
      <c r="H22" s="53"/>
      <c r="I22" s="53"/>
      <c r="J22" s="50"/>
      <c r="K22" s="53"/>
    </row>
    <row r="23" spans="1:11" ht="16.5" customHeight="1">
      <c r="A23" s="135" t="s">
        <v>96</v>
      </c>
      <c r="B23" s="376">
        <v>37428</v>
      </c>
      <c r="C23" s="376">
        <v>33108</v>
      </c>
      <c r="D23" s="376">
        <v>31225</v>
      </c>
      <c r="E23" s="134">
        <f t="shared" ref="E23:E25" si="9">D23/B23-1</f>
        <v>-0.16573153788607464</v>
      </c>
      <c r="F23" s="315">
        <f t="shared" ref="F23:F25" si="10">D23/C23-1</f>
        <v>-5.687447142684543E-2</v>
      </c>
      <c r="H23" s="53"/>
      <c r="I23" s="53"/>
      <c r="K23" s="53"/>
    </row>
    <row r="24" spans="1:11" ht="16.5" customHeight="1">
      <c r="A24" s="377" t="s">
        <v>81</v>
      </c>
      <c r="B24" s="158">
        <v>19489425.810000002</v>
      </c>
      <c r="C24" s="158">
        <v>17773756.23</v>
      </c>
      <c r="D24" s="158">
        <v>17177207.580000002</v>
      </c>
      <c r="E24" s="134">
        <f t="shared" si="9"/>
        <v>-0.11863962810097795</v>
      </c>
      <c r="F24" s="315">
        <f t="shared" si="10"/>
        <v>-3.3563454020658523E-2</v>
      </c>
      <c r="H24" s="53"/>
      <c r="I24" s="53"/>
      <c r="K24" s="53"/>
    </row>
    <row r="25" spans="1:11" ht="16.5" customHeight="1">
      <c r="A25" s="377" t="s">
        <v>82</v>
      </c>
      <c r="B25" s="394">
        <v>173.57</v>
      </c>
      <c r="C25" s="394">
        <v>178.95</v>
      </c>
      <c r="D25" s="394">
        <v>183.37</v>
      </c>
      <c r="E25" s="134">
        <f t="shared" si="9"/>
        <v>5.6461370052428572E-2</v>
      </c>
      <c r="F25" s="315">
        <f t="shared" si="10"/>
        <v>2.4699636770047606E-2</v>
      </c>
      <c r="H25" s="53"/>
      <c r="I25" s="53"/>
      <c r="K25" s="53"/>
    </row>
    <row r="26" spans="1:11" s="51" customFormat="1" ht="16.5" customHeight="1">
      <c r="A26" s="656" t="s">
        <v>99</v>
      </c>
      <c r="B26" s="657"/>
      <c r="C26" s="657"/>
      <c r="D26" s="657"/>
      <c r="E26" s="657"/>
      <c r="F26" s="658"/>
      <c r="H26" s="53"/>
      <c r="I26" s="53"/>
      <c r="J26" s="50"/>
      <c r="K26" s="53"/>
    </row>
    <row r="27" spans="1:11" ht="16.5" customHeight="1">
      <c r="A27" s="135" t="s">
        <v>96</v>
      </c>
      <c r="B27" s="376">
        <v>2962</v>
      </c>
      <c r="C27" s="376">
        <v>2520</v>
      </c>
      <c r="D27" s="376">
        <v>2317</v>
      </c>
      <c r="E27" s="134">
        <f t="shared" ref="E27:E29" si="11">D27/B27-1</f>
        <v>-0.21775827143821747</v>
      </c>
      <c r="F27" s="315">
        <f t="shared" ref="F27:F29" si="12">D27/C27-1</f>
        <v>-8.0555555555555602E-2</v>
      </c>
      <c r="H27" s="53"/>
      <c r="I27" s="53"/>
      <c r="K27" s="53"/>
    </row>
    <row r="28" spans="1:11" ht="16.5" customHeight="1">
      <c r="A28" s="377" t="s">
        <v>81</v>
      </c>
      <c r="B28" s="158">
        <v>2054980.5399999998</v>
      </c>
      <c r="C28" s="158">
        <v>1798408.64</v>
      </c>
      <c r="D28" s="158">
        <v>1689005.0999999999</v>
      </c>
      <c r="E28" s="134">
        <f t="shared" si="11"/>
        <v>-0.17809192489968784</v>
      </c>
      <c r="F28" s="315">
        <f t="shared" si="12"/>
        <v>-6.0833526689462514E-2</v>
      </c>
      <c r="H28" s="53"/>
      <c r="I28" s="53"/>
      <c r="K28" s="53"/>
    </row>
    <row r="29" spans="1:11" ht="16.5" customHeight="1">
      <c r="A29" s="377" t="s">
        <v>82</v>
      </c>
      <c r="B29" s="158">
        <v>231.29</v>
      </c>
      <c r="C29" s="158">
        <v>237.88</v>
      </c>
      <c r="D29" s="158">
        <v>242.95</v>
      </c>
      <c r="E29" s="134">
        <f t="shared" si="11"/>
        <v>5.0412901552163936E-2</v>
      </c>
      <c r="F29" s="315">
        <f t="shared" si="12"/>
        <v>2.1313267193542984E-2</v>
      </c>
      <c r="H29" s="53"/>
      <c r="I29" s="53"/>
      <c r="K29" s="53"/>
    </row>
    <row r="30" spans="1:11" s="51" customFormat="1" ht="16.5" customHeight="1">
      <c r="A30" s="656" t="s">
        <v>100</v>
      </c>
      <c r="B30" s="657"/>
      <c r="C30" s="657"/>
      <c r="D30" s="657"/>
      <c r="E30" s="657"/>
      <c r="F30" s="658"/>
      <c r="H30" s="53"/>
      <c r="I30" s="53"/>
      <c r="J30" s="50"/>
      <c r="K30" s="53"/>
    </row>
    <row r="31" spans="1:11" ht="16.5" customHeight="1">
      <c r="A31" s="135" t="s">
        <v>79</v>
      </c>
      <c r="B31" s="376">
        <v>7534</v>
      </c>
      <c r="C31" s="376">
        <v>6514</v>
      </c>
      <c r="D31" s="376">
        <v>6075</v>
      </c>
      <c r="E31" s="134">
        <f t="shared" ref="E31:E33" si="13">D31/B31-1</f>
        <v>-0.1936554287231218</v>
      </c>
      <c r="F31" s="315">
        <f t="shared" ref="F31:F33" si="14">D31/C31-1</f>
        <v>-6.7393306723979141E-2</v>
      </c>
      <c r="H31" s="53"/>
      <c r="I31" s="53"/>
      <c r="K31" s="53"/>
    </row>
    <row r="32" spans="1:11" ht="16.5" customHeight="1">
      <c r="A32" s="377" t="s">
        <v>81</v>
      </c>
      <c r="B32" s="158">
        <v>4699247.3100000005</v>
      </c>
      <c r="C32" s="158">
        <v>4162973.6799999992</v>
      </c>
      <c r="D32" s="158">
        <v>3963168.2399999998</v>
      </c>
      <c r="E32" s="134">
        <f t="shared" si="13"/>
        <v>-0.15663765310534394</v>
      </c>
      <c r="F32" s="315">
        <f t="shared" si="14"/>
        <v>-4.7995845123863345E-2</v>
      </c>
      <c r="H32" s="53"/>
      <c r="I32" s="53"/>
      <c r="K32" s="53"/>
    </row>
    <row r="33" spans="1:11" ht="16.5" customHeight="1">
      <c r="A33" s="377" t="s">
        <v>82</v>
      </c>
      <c r="B33" s="158">
        <v>207.9</v>
      </c>
      <c r="C33" s="158">
        <v>213.03</v>
      </c>
      <c r="D33" s="158">
        <v>217.45</v>
      </c>
      <c r="E33" s="134">
        <f t="shared" si="13"/>
        <v>4.5935545935545941E-2</v>
      </c>
      <c r="F33" s="315">
        <f t="shared" si="14"/>
        <v>2.0748251419987707E-2</v>
      </c>
      <c r="H33" s="53"/>
      <c r="I33" s="53"/>
      <c r="K33" s="53"/>
    </row>
    <row r="34" spans="1:11" s="51" customFormat="1" ht="16.5" customHeight="1">
      <c r="A34" s="656" t="s">
        <v>101</v>
      </c>
      <c r="B34" s="657"/>
      <c r="C34" s="657"/>
      <c r="D34" s="657"/>
      <c r="E34" s="657"/>
      <c r="F34" s="658"/>
      <c r="H34" s="53"/>
      <c r="I34" s="53"/>
      <c r="J34" s="50"/>
      <c r="K34" s="53"/>
    </row>
    <row r="35" spans="1:11" ht="15.75" customHeight="1">
      <c r="A35" s="135" t="s">
        <v>96</v>
      </c>
      <c r="B35" s="376">
        <v>31508</v>
      </c>
      <c r="C35" s="376">
        <v>27465</v>
      </c>
      <c r="D35" s="376">
        <v>25715</v>
      </c>
      <c r="E35" s="134">
        <f t="shared" ref="E35:E37" si="15">D35/B35-1</f>
        <v>-0.18385806779230673</v>
      </c>
      <c r="F35" s="315">
        <f t="shared" ref="F35:F37" si="16">D35/C35-1</f>
        <v>-6.3717458583651965E-2</v>
      </c>
      <c r="H35" s="53"/>
      <c r="I35" s="53"/>
      <c r="K35" s="53"/>
    </row>
    <row r="36" spans="1:11" ht="15.75" customHeight="1">
      <c r="A36" s="377" t="s">
        <v>81</v>
      </c>
      <c r="B36" s="158">
        <v>3290609.22</v>
      </c>
      <c r="C36" s="158">
        <v>2945013.12</v>
      </c>
      <c r="D36" s="158">
        <v>2822327.68</v>
      </c>
      <c r="E36" s="134">
        <f t="shared" si="15"/>
        <v>-0.1423084628687693</v>
      </c>
      <c r="F36" s="315">
        <f t="shared" si="16"/>
        <v>-4.1658707449153898E-2</v>
      </c>
      <c r="H36" s="53"/>
      <c r="I36" s="53"/>
      <c r="K36" s="53"/>
    </row>
    <row r="37" spans="1:11" ht="15.75" customHeight="1">
      <c r="A37" s="377" t="s">
        <v>82</v>
      </c>
      <c r="B37" s="158">
        <v>34.81</v>
      </c>
      <c r="C37" s="158">
        <v>35.74</v>
      </c>
      <c r="D37" s="158">
        <v>36.58</v>
      </c>
      <c r="E37" s="134">
        <f t="shared" si="15"/>
        <v>5.0847457627118509E-2</v>
      </c>
      <c r="F37" s="315">
        <f t="shared" si="16"/>
        <v>2.3503077783995519E-2</v>
      </c>
      <c r="H37" s="53"/>
      <c r="I37" s="53"/>
      <c r="K37" s="53"/>
    </row>
    <row r="38" spans="1:11" s="51" customFormat="1" ht="16.5" customHeight="1">
      <c r="A38" s="656" t="s">
        <v>102</v>
      </c>
      <c r="B38" s="657"/>
      <c r="C38" s="657"/>
      <c r="D38" s="657"/>
      <c r="E38" s="657"/>
      <c r="F38" s="658"/>
      <c r="H38" s="53"/>
      <c r="I38" s="53"/>
      <c r="J38" s="50"/>
      <c r="K38" s="53"/>
    </row>
    <row r="39" spans="1:11" ht="15.75" customHeight="1">
      <c r="A39" s="377" t="s">
        <v>96</v>
      </c>
      <c r="B39" s="376">
        <v>9</v>
      </c>
      <c r="C39" s="376">
        <v>8</v>
      </c>
      <c r="D39" s="376">
        <v>8</v>
      </c>
      <c r="E39" s="134">
        <f t="shared" ref="E39:E41" si="17">D39/B39-1</f>
        <v>-0.11111111111111116</v>
      </c>
      <c r="F39" s="315">
        <f t="shared" ref="F39:F41" si="18">D39/C39-1</f>
        <v>0</v>
      </c>
      <c r="H39" s="53"/>
      <c r="I39" s="53"/>
      <c r="K39" s="53"/>
    </row>
    <row r="40" spans="1:11" ht="15.75" customHeight="1">
      <c r="A40" s="377" t="s">
        <v>81</v>
      </c>
      <c r="B40" s="158">
        <v>24822.800000000003</v>
      </c>
      <c r="C40" s="158">
        <v>22559.85</v>
      </c>
      <c r="D40" s="158">
        <v>23086.28</v>
      </c>
      <c r="E40" s="134">
        <f t="shared" si="17"/>
        <v>-6.9956652754725623E-2</v>
      </c>
      <c r="F40" s="315">
        <f t="shared" si="18"/>
        <v>2.3334818272284563E-2</v>
      </c>
      <c r="H40" s="53"/>
      <c r="I40" s="53"/>
      <c r="K40" s="53"/>
    </row>
    <row r="41" spans="1:11" ht="15.75" customHeight="1">
      <c r="A41" s="377" t="s">
        <v>82</v>
      </c>
      <c r="B41" s="394">
        <v>919.36</v>
      </c>
      <c r="C41" s="394">
        <v>939.99</v>
      </c>
      <c r="D41" s="394">
        <v>961.93</v>
      </c>
      <c r="E41" s="134">
        <f t="shared" si="17"/>
        <v>4.630395057431258E-2</v>
      </c>
      <c r="F41" s="315">
        <f t="shared" si="18"/>
        <v>2.3340673836955705E-2</v>
      </c>
      <c r="H41" s="54"/>
      <c r="I41" s="53"/>
      <c r="K41" s="53"/>
    </row>
    <row r="42" spans="1:11" ht="16.5" customHeight="1">
      <c r="A42" s="656" t="s">
        <v>103</v>
      </c>
      <c r="B42" s="657"/>
      <c r="C42" s="657"/>
      <c r="D42" s="657"/>
      <c r="E42" s="657"/>
      <c r="F42" s="658"/>
      <c r="I42" s="53"/>
      <c r="K42" s="53"/>
    </row>
    <row r="43" spans="1:11" ht="15.75" customHeight="1">
      <c r="A43" s="377" t="s">
        <v>79</v>
      </c>
      <c r="B43" s="395">
        <v>1</v>
      </c>
      <c r="C43" s="395">
        <v>1</v>
      </c>
      <c r="D43" s="395">
        <v>1</v>
      </c>
      <c r="E43" s="134">
        <f t="shared" ref="E43:E45" si="19">D43/B43-1</f>
        <v>0</v>
      </c>
      <c r="F43" s="315">
        <f t="shared" ref="F43:F45" si="20">D43/C43-1</f>
        <v>0</v>
      </c>
      <c r="I43" s="53"/>
      <c r="K43" s="53"/>
    </row>
    <row r="44" spans="1:11" ht="15.75" customHeight="1">
      <c r="A44" s="377" t="s">
        <v>81</v>
      </c>
      <c r="B44" s="396">
        <v>365.09</v>
      </c>
      <c r="C44" s="397">
        <v>375.27000000000004</v>
      </c>
      <c r="D44" s="396">
        <v>384.02</v>
      </c>
      <c r="E44" s="134">
        <f t="shared" si="19"/>
        <v>5.1850228710728974E-2</v>
      </c>
      <c r="F44" s="315">
        <f t="shared" si="20"/>
        <v>2.331654542063033E-2</v>
      </c>
      <c r="G44" s="53"/>
      <c r="H44" s="53"/>
      <c r="I44" s="53"/>
      <c r="K44" s="53"/>
    </row>
    <row r="45" spans="1:11" ht="15.75" customHeight="1">
      <c r="A45" s="377" t="s">
        <v>82</v>
      </c>
      <c r="B45" s="397">
        <v>121.7</v>
      </c>
      <c r="C45" s="396">
        <v>125.09</v>
      </c>
      <c r="D45" s="396">
        <v>128.01</v>
      </c>
      <c r="E45" s="134">
        <f t="shared" si="19"/>
        <v>5.1848808545603919E-2</v>
      </c>
      <c r="F45" s="315">
        <f t="shared" si="20"/>
        <v>2.3343192901111198E-2</v>
      </c>
      <c r="G45" s="53"/>
      <c r="H45" s="53"/>
      <c r="I45" s="53"/>
      <c r="K45" s="53"/>
    </row>
    <row r="46" spans="1:11" ht="16.5" customHeight="1">
      <c r="A46" s="656" t="s">
        <v>104</v>
      </c>
      <c r="B46" s="657"/>
      <c r="C46" s="657"/>
      <c r="D46" s="657"/>
      <c r="E46" s="657"/>
      <c r="F46" s="658"/>
      <c r="G46" s="53"/>
      <c r="H46" s="53"/>
      <c r="I46" s="53"/>
      <c r="K46" s="53"/>
    </row>
    <row r="47" spans="1:11" ht="15.75" customHeight="1">
      <c r="A47" s="377" t="s">
        <v>502</v>
      </c>
      <c r="B47" s="398">
        <v>1104</v>
      </c>
      <c r="C47" s="398">
        <v>1238</v>
      </c>
      <c r="D47" s="398">
        <v>1276</v>
      </c>
      <c r="E47" s="399">
        <f t="shared" ref="E47:E49" si="21">D47/B47-1</f>
        <v>0.15579710144927539</v>
      </c>
      <c r="F47" s="315">
        <f t="shared" ref="F47:F49" si="22">D47/C47-1</f>
        <v>3.0694668820678617E-2</v>
      </c>
      <c r="G47" s="53"/>
      <c r="I47" s="53"/>
      <c r="K47" s="53"/>
    </row>
    <row r="48" spans="1:11" ht="15.75" customHeight="1">
      <c r="A48" s="377" t="s">
        <v>81</v>
      </c>
      <c r="B48" s="397">
        <v>4161466.63</v>
      </c>
      <c r="C48" s="387">
        <v>4758660.74</v>
      </c>
      <c r="D48" s="387">
        <v>5023607.4300000006</v>
      </c>
      <c r="E48" s="399">
        <f t="shared" si="21"/>
        <v>0.20717234490956393</v>
      </c>
      <c r="F48" s="315">
        <f t="shared" si="22"/>
        <v>5.5676734374638492E-2</v>
      </c>
      <c r="G48" s="53"/>
      <c r="I48" s="53"/>
      <c r="K48" s="53"/>
    </row>
    <row r="49" spans="1:12" ht="15.75" customHeight="1">
      <c r="A49" s="377" t="s">
        <v>105</v>
      </c>
      <c r="B49" s="397">
        <v>1250.8800000000001</v>
      </c>
      <c r="C49" s="387">
        <v>1250.8800000000001</v>
      </c>
      <c r="D49" s="387">
        <v>1338.44</v>
      </c>
      <c r="E49" s="399">
        <f t="shared" si="21"/>
        <v>6.9998720900485978E-2</v>
      </c>
      <c r="F49" s="315">
        <f t="shared" si="22"/>
        <v>6.9998720900485978E-2</v>
      </c>
      <c r="G49" s="53"/>
      <c r="I49" s="53"/>
      <c r="K49" s="53"/>
    </row>
    <row r="50" spans="1:12" ht="16.5" customHeight="1">
      <c r="A50" s="656" t="s">
        <v>106</v>
      </c>
      <c r="B50" s="657"/>
      <c r="C50" s="657"/>
      <c r="D50" s="657"/>
      <c r="E50" s="657"/>
      <c r="F50" s="658"/>
      <c r="G50" s="53"/>
      <c r="I50" s="53"/>
      <c r="K50" s="53"/>
    </row>
    <row r="51" spans="1:12" ht="15.75" customHeight="1">
      <c r="A51" s="377" t="s">
        <v>446</v>
      </c>
      <c r="B51" s="376">
        <v>11849</v>
      </c>
      <c r="C51" s="376">
        <v>11821</v>
      </c>
      <c r="D51" s="376">
        <v>11772</v>
      </c>
      <c r="E51" s="134">
        <f t="shared" ref="E51:E53" si="23">D51/B51-1</f>
        <v>-6.4984386868089938E-3</v>
      </c>
      <c r="F51" s="315">
        <f t="shared" ref="F51:F53" si="24">D51/C51-1</f>
        <v>-4.1451653836392932E-3</v>
      </c>
      <c r="G51" s="53"/>
      <c r="I51" s="53"/>
      <c r="K51" s="53"/>
    </row>
    <row r="52" spans="1:12" ht="15.75" customHeight="1">
      <c r="A52" s="377" t="s">
        <v>81</v>
      </c>
      <c r="B52" s="158">
        <v>43602613.789999992</v>
      </c>
      <c r="C52" s="158">
        <v>44705282.100000001</v>
      </c>
      <c r="D52" s="158">
        <v>45679609.989999995</v>
      </c>
      <c r="E52" s="134">
        <f t="shared" si="23"/>
        <v>4.7634671857134103E-2</v>
      </c>
      <c r="F52" s="315">
        <f t="shared" si="24"/>
        <v>2.179446911486993E-2</v>
      </c>
      <c r="G52" s="53"/>
      <c r="I52" s="53"/>
      <c r="K52" s="53"/>
    </row>
    <row r="53" spans="1:12" ht="15.75" customHeight="1">
      <c r="A53" s="377" t="s">
        <v>82</v>
      </c>
      <c r="B53" s="158">
        <v>1226.6199999999999</v>
      </c>
      <c r="C53" s="158">
        <v>1260.6199999999999</v>
      </c>
      <c r="D53" s="158">
        <v>1293.49</v>
      </c>
      <c r="E53" s="134">
        <f t="shared" si="23"/>
        <v>5.4515660921883091E-2</v>
      </c>
      <c r="F53" s="315">
        <f t="shared" si="24"/>
        <v>2.60744712919041E-2</v>
      </c>
      <c r="G53" s="53"/>
      <c r="I53" s="53"/>
      <c r="K53" s="53"/>
    </row>
    <row r="54" spans="1:12" ht="16.5" customHeight="1">
      <c r="A54" s="656" t="s">
        <v>107</v>
      </c>
      <c r="B54" s="657"/>
      <c r="C54" s="657"/>
      <c r="D54" s="657"/>
      <c r="E54" s="657"/>
      <c r="F54" s="658"/>
    </row>
    <row r="55" spans="1:12" ht="15.75" customHeight="1">
      <c r="A55" s="377" t="s">
        <v>503</v>
      </c>
      <c r="B55" s="383">
        <v>195400</v>
      </c>
      <c r="C55" s="376">
        <v>195215</v>
      </c>
      <c r="D55" s="376">
        <v>191430</v>
      </c>
      <c r="E55" s="399">
        <f t="shared" ref="E55:E57" si="25">D55/B55-1</f>
        <v>-2.031729785056291E-2</v>
      </c>
      <c r="F55" s="315">
        <f t="shared" ref="F55:F57" si="26">D55/C55-1</f>
        <v>-1.9388878928361053E-2</v>
      </c>
      <c r="L55" s="50" t="s">
        <v>93</v>
      </c>
    </row>
    <row r="56" spans="1:12" ht="15.75" customHeight="1">
      <c r="A56" s="377" t="s">
        <v>81</v>
      </c>
      <c r="B56" s="386">
        <v>299570555.38</v>
      </c>
      <c r="C56" s="158">
        <v>298491534.20999998</v>
      </c>
      <c r="D56" s="158">
        <v>291993991.16000003</v>
      </c>
      <c r="E56" s="399">
        <f t="shared" si="25"/>
        <v>-2.5291418278372668E-2</v>
      </c>
      <c r="F56" s="315">
        <f t="shared" si="26"/>
        <v>-2.1767930762916388E-2</v>
      </c>
    </row>
    <row r="57" spans="1:12" ht="15.75" customHeight="1">
      <c r="A57" s="390" t="s">
        <v>82</v>
      </c>
      <c r="B57" s="400">
        <v>511.04</v>
      </c>
      <c r="C57" s="401">
        <v>509.68</v>
      </c>
      <c r="D57" s="401">
        <v>508.44</v>
      </c>
      <c r="E57" s="402">
        <f t="shared" si="25"/>
        <v>-5.0876643706950775E-3</v>
      </c>
      <c r="F57" s="315">
        <f t="shared" si="26"/>
        <v>-2.4328990739287404E-3</v>
      </c>
    </row>
    <row r="58" spans="1:12" ht="16.5" customHeight="1">
      <c r="A58" s="656" t="s">
        <v>281</v>
      </c>
      <c r="B58" s="657"/>
      <c r="C58" s="657"/>
      <c r="D58" s="657"/>
      <c r="E58" s="657"/>
      <c r="F58" s="658"/>
    </row>
    <row r="59" spans="1:12" ht="15.75" customHeight="1">
      <c r="A59" s="377" t="s">
        <v>503</v>
      </c>
      <c r="B59" s="376">
        <v>211</v>
      </c>
      <c r="C59" s="376">
        <v>274</v>
      </c>
      <c r="D59" s="376">
        <v>283</v>
      </c>
      <c r="E59" s="399">
        <f t="shared" ref="E59:E61" si="27">D59/B59-1</f>
        <v>0.34123222748815163</v>
      </c>
      <c r="F59" s="156">
        <f t="shared" ref="F59:F61" si="28">D59/C59-1</f>
        <v>3.2846715328467058E-2</v>
      </c>
      <c r="L59" s="50" t="s">
        <v>93</v>
      </c>
    </row>
    <row r="60" spans="1:12" ht="15.75" customHeight="1">
      <c r="A60" s="377" t="s">
        <v>81</v>
      </c>
      <c r="B60" s="158">
        <v>970316.09</v>
      </c>
      <c r="C60" s="158">
        <v>992885.12000000011</v>
      </c>
      <c r="D60" s="158">
        <v>1056675.08</v>
      </c>
      <c r="E60" s="399">
        <f t="shared" si="27"/>
        <v>8.9000884237630418E-2</v>
      </c>
      <c r="F60" s="315">
        <f t="shared" si="28"/>
        <v>6.4247070194787481E-2</v>
      </c>
    </row>
    <row r="61" spans="1:12" ht="15.75" customHeight="1">
      <c r="A61" s="390" t="s">
        <v>82</v>
      </c>
      <c r="B61" s="401">
        <v>1535.31</v>
      </c>
      <c r="C61" s="401">
        <v>1209.3599999999999</v>
      </c>
      <c r="D61" s="401">
        <v>1243.1500000000001</v>
      </c>
      <c r="E61" s="402">
        <f t="shared" si="27"/>
        <v>-0.19029381688388658</v>
      </c>
      <c r="F61" s="157">
        <f t="shared" si="28"/>
        <v>2.7940398227161545E-2</v>
      </c>
    </row>
    <row r="62" spans="1:12" ht="11.25" customHeight="1">
      <c r="A62" s="759"/>
      <c r="B62" s="759"/>
      <c r="C62" s="759"/>
      <c r="D62" s="759"/>
      <c r="E62" s="55"/>
      <c r="F62" s="55"/>
    </row>
    <row r="64" spans="1:12" ht="12.75" customHeight="1"/>
    <row r="75" ht="12.75" customHeight="1"/>
    <row r="83" ht="12.75" customHeight="1"/>
    <row r="91" ht="12.75" customHeight="1"/>
    <row r="99" ht="12.75" customHeight="1"/>
    <row r="107" ht="12.75" customHeight="1"/>
    <row r="113" ht="22.5" customHeight="1"/>
    <row r="114" ht="12.75" customHeight="1"/>
    <row r="115" ht="18" customHeight="1"/>
    <row r="122" ht="12.75" customHeight="1"/>
    <row r="123" ht="5.25" customHeight="1"/>
  </sheetData>
  <mergeCells count="24">
    <mergeCell ref="A62:D62"/>
    <mergeCell ref="A1:F1"/>
    <mergeCell ref="A2:F2"/>
    <mergeCell ref="A3:A5"/>
    <mergeCell ref="B3:C3"/>
    <mergeCell ref="D3:F3"/>
    <mergeCell ref="B4:B5"/>
    <mergeCell ref="C4:C5"/>
    <mergeCell ref="D4:D5"/>
    <mergeCell ref="E4:F4"/>
    <mergeCell ref="A6:F6"/>
    <mergeCell ref="A10:F10"/>
    <mergeCell ref="A14:F14"/>
    <mergeCell ref="A18:F18"/>
    <mergeCell ref="A22:F22"/>
    <mergeCell ref="A46:F46"/>
    <mergeCell ref="A50:F50"/>
    <mergeCell ref="A54:F54"/>
    <mergeCell ref="A58:F58"/>
    <mergeCell ref="A26:F26"/>
    <mergeCell ref="A30:F30"/>
    <mergeCell ref="A34:F34"/>
    <mergeCell ref="A38:F38"/>
    <mergeCell ref="A42:F42"/>
  </mergeCells>
  <hyperlinks>
    <hyperlink ref="G2" location="'Spis treści'!A1" display="Powrót do spisu" xr:uid="{EFFB3626-D91A-4098-9943-D1A1E1DBB651}"/>
  </hyperlinks>
  <printOptions horizontalCentered="1"/>
  <pageMargins left="0.51181102362204722" right="0.47244094488188981" top="0.43307086614173229" bottom="0.47244094488188981" header="0.31496062992125984" footer="0.31496062992125984"/>
  <pageSetup paperSize="9" scale="78" orientation="portrait" r:id="rId1"/>
  <headerFooter differentFirst="1" alignWithMargins="0">
    <oddFooter>&amp;C&amp;"Arial,Normalny"&amp;9&amp;P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6"/>
  <dimension ref="A1:K39"/>
  <sheetViews>
    <sheetView showGridLines="0" view="pageBreakPreview" zoomScale="90" zoomScaleNormal="100" zoomScaleSheetLayoutView="90" workbookViewId="0">
      <selection activeCell="G15" sqref="G15"/>
    </sheetView>
  </sheetViews>
  <sheetFormatPr defaultRowHeight="15"/>
  <cols>
    <col min="1" max="1" width="24.125" customWidth="1"/>
    <col min="2" max="6" width="11.125" customWidth="1"/>
    <col min="7" max="7" width="10.25" customWidth="1"/>
    <col min="8" max="8" width="10.875" customWidth="1"/>
  </cols>
  <sheetData>
    <row r="1" spans="1:11" ht="30" customHeight="1">
      <c r="A1" s="764" t="s">
        <v>342</v>
      </c>
      <c r="B1" s="764"/>
      <c r="C1" s="764"/>
      <c r="D1" s="764"/>
      <c r="E1" s="764"/>
      <c r="F1" s="764"/>
      <c r="G1" s="764"/>
      <c r="H1" s="602" t="s">
        <v>657</v>
      </c>
    </row>
    <row r="2" spans="1:11" ht="16.5" customHeight="1"/>
    <row r="3" spans="1:11" ht="19.5" customHeight="1">
      <c r="A3" s="768" t="s">
        <v>605</v>
      </c>
      <c r="B3" s="768"/>
      <c r="C3" s="768"/>
      <c r="D3" s="768"/>
      <c r="E3" s="768"/>
      <c r="F3" s="768"/>
      <c r="G3" s="768"/>
    </row>
    <row r="4" spans="1:11" ht="21" customHeight="1">
      <c r="A4" s="676" t="s">
        <v>15</v>
      </c>
      <c r="B4" s="629" t="s">
        <v>438</v>
      </c>
      <c r="C4" s="630"/>
      <c r="D4" s="629" t="s">
        <v>579</v>
      </c>
      <c r="E4" s="631"/>
      <c r="F4" s="630"/>
      <c r="G4" s="577"/>
      <c r="H4" s="418"/>
    </row>
    <row r="5" spans="1:11" ht="21" customHeight="1">
      <c r="A5" s="681"/>
      <c r="B5" s="632" t="s">
        <v>580</v>
      </c>
      <c r="C5" s="632" t="s">
        <v>572</v>
      </c>
      <c r="D5" s="632" t="s">
        <v>580</v>
      </c>
      <c r="E5" s="644" t="s">
        <v>16</v>
      </c>
      <c r="F5" s="634"/>
      <c r="G5" s="161"/>
      <c r="H5" s="419"/>
    </row>
    <row r="6" spans="1:11" ht="50.25" customHeight="1">
      <c r="A6" s="681"/>
      <c r="B6" s="632"/>
      <c r="C6" s="632"/>
      <c r="D6" s="632"/>
      <c r="E6" s="572" t="s">
        <v>600</v>
      </c>
      <c r="F6" s="571" t="s">
        <v>601</v>
      </c>
      <c r="G6" s="579"/>
      <c r="H6" s="167"/>
    </row>
    <row r="7" spans="1:11" ht="21" customHeight="1">
      <c r="A7" s="765" t="s">
        <v>189</v>
      </c>
      <c r="B7" s="766"/>
      <c r="C7" s="766"/>
      <c r="D7" s="766"/>
      <c r="E7" s="766"/>
      <c r="F7" s="767"/>
      <c r="G7" s="592"/>
      <c r="H7" s="420"/>
    </row>
    <row r="8" spans="1:11" ht="21" customHeight="1">
      <c r="A8" s="186" t="s">
        <v>190</v>
      </c>
      <c r="B8" s="199">
        <v>5189711</v>
      </c>
      <c r="C8" s="199">
        <v>5641221</v>
      </c>
      <c r="D8" s="199">
        <v>5982606</v>
      </c>
      <c r="E8" s="404">
        <f>D8/B8-1</f>
        <v>0.152782110603076</v>
      </c>
      <c r="F8" s="404">
        <f>D8/C8-1</f>
        <v>6.0516154215550122E-2</v>
      </c>
      <c r="G8" s="593"/>
      <c r="H8" s="591"/>
    </row>
    <row r="9" spans="1:11" ht="25.5" customHeight="1">
      <c r="A9" s="188" t="s">
        <v>191</v>
      </c>
      <c r="B9" s="199">
        <v>476272</v>
      </c>
      <c r="C9" s="199">
        <v>579596</v>
      </c>
      <c r="D9" s="199">
        <v>454070</v>
      </c>
      <c r="E9" s="404">
        <f t="shared" ref="E9:E12" si="0">D9/B9-1</f>
        <v>-4.6616219303255324E-2</v>
      </c>
      <c r="F9" s="404">
        <f t="shared" ref="F9:F12" si="1">D9/C9-1</f>
        <v>-0.21657499361624299</v>
      </c>
      <c r="G9" s="593"/>
      <c r="H9" s="435"/>
    </row>
    <row r="10" spans="1:11" ht="21" customHeight="1">
      <c r="A10" s="186" t="s">
        <v>81</v>
      </c>
      <c r="B10" s="200">
        <v>52084646</v>
      </c>
      <c r="C10" s="200">
        <v>57430888.299999997</v>
      </c>
      <c r="D10" s="200">
        <v>119661206</v>
      </c>
      <c r="E10" s="404">
        <f t="shared" si="0"/>
        <v>1.2974372524294395</v>
      </c>
      <c r="F10" s="404">
        <f t="shared" si="1"/>
        <v>1.0835687822714735</v>
      </c>
      <c r="G10" s="593"/>
      <c r="H10" s="435"/>
    </row>
    <row r="11" spans="1:11" ht="25.5" customHeight="1">
      <c r="A11" s="188" t="s">
        <v>192</v>
      </c>
      <c r="B11" s="200">
        <v>4763285</v>
      </c>
      <c r="C11" s="200">
        <v>5865586.96</v>
      </c>
      <c r="D11" s="200">
        <v>9067395</v>
      </c>
      <c r="E11" s="404">
        <f t="shared" si="0"/>
        <v>0.90360119119473215</v>
      </c>
      <c r="F11" s="404">
        <f t="shared" si="1"/>
        <v>0.54586319524960203</v>
      </c>
      <c r="G11" s="593"/>
      <c r="H11" s="435"/>
      <c r="K11" s="100"/>
    </row>
    <row r="12" spans="1:11" ht="21" customHeight="1">
      <c r="A12" s="186" t="s">
        <v>193</v>
      </c>
      <c r="B12" s="200">
        <f>ROUND(B10/B8,2)</f>
        <v>10.039999999999999</v>
      </c>
      <c r="C12" s="200">
        <f t="shared" ref="C12:D12" si="2">ROUND(C10/C8,2)</f>
        <v>10.18</v>
      </c>
      <c r="D12" s="200">
        <f t="shared" si="2"/>
        <v>20</v>
      </c>
      <c r="E12" s="404">
        <f t="shared" si="0"/>
        <v>0.99203187250996039</v>
      </c>
      <c r="F12" s="404">
        <f t="shared" si="1"/>
        <v>0.96463654223968565</v>
      </c>
      <c r="G12" s="593"/>
      <c r="H12" s="435"/>
    </row>
    <row r="13" spans="1:11" ht="21" customHeight="1">
      <c r="A13" s="765" t="s">
        <v>194</v>
      </c>
      <c r="B13" s="766"/>
      <c r="C13" s="766"/>
      <c r="D13" s="766"/>
      <c r="E13" s="766"/>
      <c r="F13" s="767"/>
      <c r="G13" s="592"/>
      <c r="H13" s="420"/>
    </row>
    <row r="14" spans="1:11" ht="21" customHeight="1">
      <c r="A14" s="186" t="s">
        <v>80</v>
      </c>
      <c r="B14" s="199">
        <v>2535</v>
      </c>
      <c r="C14" s="199">
        <v>2367</v>
      </c>
      <c r="D14" s="199">
        <v>2218</v>
      </c>
      <c r="E14" s="404">
        <f t="shared" ref="E14:E16" si="3">D14/B14-1</f>
        <v>-0.1250493096646943</v>
      </c>
      <c r="F14" s="404">
        <f t="shared" ref="F14:F16" si="4">D14/C14-1</f>
        <v>-6.2948880439374744E-2</v>
      </c>
      <c r="G14" s="593"/>
      <c r="H14" s="435"/>
    </row>
    <row r="15" spans="1:11" ht="21" customHeight="1">
      <c r="A15" s="186" t="s">
        <v>81</v>
      </c>
      <c r="B15" s="200">
        <v>14516278</v>
      </c>
      <c r="C15" s="200">
        <v>14109143</v>
      </c>
      <c r="D15" s="200">
        <v>16685678.5</v>
      </c>
      <c r="E15" s="404">
        <f t="shared" si="3"/>
        <v>0.14944605635135955</v>
      </c>
      <c r="F15" s="404">
        <f t="shared" si="4"/>
        <v>0.18261459962522175</v>
      </c>
      <c r="G15" s="593"/>
      <c r="H15" s="435"/>
    </row>
    <row r="16" spans="1:11" ht="21" customHeight="1">
      <c r="A16" s="189" t="s">
        <v>82</v>
      </c>
      <c r="B16" s="209">
        <f>ROUND(B15/B14,2)</f>
        <v>5726.34</v>
      </c>
      <c r="C16" s="209">
        <f t="shared" ref="C16:D16" si="5">ROUND(C15/C14,2)</f>
        <v>5960.77</v>
      </c>
      <c r="D16" s="209">
        <f t="shared" si="5"/>
        <v>7522.85</v>
      </c>
      <c r="E16" s="405">
        <f t="shared" si="3"/>
        <v>0.31372744196118285</v>
      </c>
      <c r="F16" s="405">
        <f t="shared" si="4"/>
        <v>0.26206010297327365</v>
      </c>
      <c r="G16" s="593"/>
      <c r="H16" s="435"/>
    </row>
    <row r="17" spans="1:7" ht="33" customHeight="1">
      <c r="E17" s="100"/>
    </row>
    <row r="18" spans="1:7" ht="21.75" customHeight="1">
      <c r="A18" s="689" t="s">
        <v>606</v>
      </c>
      <c r="B18" s="689"/>
      <c r="C18" s="689"/>
      <c r="D18" s="689"/>
      <c r="E18" s="689"/>
      <c r="F18" s="689"/>
      <c r="G18" s="689"/>
    </row>
    <row r="19" spans="1:7">
      <c r="A19" s="676" t="s">
        <v>15</v>
      </c>
      <c r="B19" s="762" t="s">
        <v>195</v>
      </c>
      <c r="C19" s="762"/>
      <c r="D19" s="762"/>
      <c r="E19" s="762"/>
      <c r="F19" s="672" t="s">
        <v>196</v>
      </c>
      <c r="G19" s="672"/>
    </row>
    <row r="20" spans="1:7" ht="30" customHeight="1">
      <c r="A20" s="681"/>
      <c r="B20" s="672" t="s">
        <v>42</v>
      </c>
      <c r="C20" s="672"/>
      <c r="D20" s="763" t="s">
        <v>197</v>
      </c>
      <c r="E20" s="763"/>
      <c r="F20" s="672"/>
      <c r="G20" s="672"/>
    </row>
    <row r="21" spans="1:7" ht="36" customHeight="1">
      <c r="A21" s="681"/>
      <c r="B21" s="506" t="s">
        <v>190</v>
      </c>
      <c r="C21" s="507" t="s">
        <v>341</v>
      </c>
      <c r="D21" s="507" t="s">
        <v>190</v>
      </c>
      <c r="E21" s="507" t="s">
        <v>341</v>
      </c>
      <c r="F21" s="507" t="s">
        <v>198</v>
      </c>
      <c r="G21" s="507" t="s">
        <v>341</v>
      </c>
    </row>
    <row r="22" spans="1:7" ht="15.75" customHeight="1">
      <c r="A22" s="677"/>
      <c r="B22" s="682" t="str">
        <f>'Tab 11 (21) i 12 (22)'!B28:I28</f>
        <v>I KWARTAŁ 2022 R.</v>
      </c>
      <c r="C22" s="683"/>
      <c r="D22" s="683"/>
      <c r="E22" s="683"/>
      <c r="F22" s="683"/>
      <c r="G22" s="684"/>
    </row>
    <row r="23" spans="1:7" ht="21" customHeight="1">
      <c r="A23" s="185" t="s">
        <v>72</v>
      </c>
      <c r="B23" s="203">
        <f>SUM(B24:B39)</f>
        <v>5982606</v>
      </c>
      <c r="C23" s="204">
        <f t="shared" ref="C23:G23" si="6">SUM(C24:C39)</f>
        <v>119661206</v>
      </c>
      <c r="D23" s="203">
        <f t="shared" si="6"/>
        <v>454070</v>
      </c>
      <c r="E23" s="204">
        <f t="shared" si="6"/>
        <v>9067395</v>
      </c>
      <c r="F23" s="203">
        <f t="shared" si="6"/>
        <v>2218</v>
      </c>
      <c r="G23" s="204">
        <f t="shared" si="6"/>
        <v>16685678.5</v>
      </c>
    </row>
    <row r="24" spans="1:7" ht="19.5" customHeight="1">
      <c r="A24" s="186" t="s">
        <v>45</v>
      </c>
      <c r="B24" s="199">
        <v>136143</v>
      </c>
      <c r="C24" s="200">
        <v>2765655</v>
      </c>
      <c r="D24" s="199">
        <v>12414</v>
      </c>
      <c r="E24" s="200">
        <v>248440</v>
      </c>
      <c r="F24" s="199">
        <v>66</v>
      </c>
      <c r="G24" s="200">
        <v>717935</v>
      </c>
    </row>
    <row r="25" spans="1:7" ht="19.5" customHeight="1">
      <c r="A25" s="186" t="s">
        <v>46</v>
      </c>
      <c r="B25" s="199">
        <v>331985</v>
      </c>
      <c r="C25" s="200">
        <v>6707110</v>
      </c>
      <c r="D25" s="199">
        <v>36661</v>
      </c>
      <c r="E25" s="200">
        <v>733270</v>
      </c>
      <c r="F25" s="199">
        <v>141</v>
      </c>
      <c r="G25" s="200">
        <v>1027100</v>
      </c>
    </row>
    <row r="26" spans="1:7" ht="19.5" customHeight="1">
      <c r="A26" s="186" t="s">
        <v>47</v>
      </c>
      <c r="B26" s="199">
        <v>1067447</v>
      </c>
      <c r="C26" s="200">
        <v>20809594</v>
      </c>
      <c r="D26" s="199">
        <v>72724</v>
      </c>
      <c r="E26" s="200">
        <v>1447820</v>
      </c>
      <c r="F26" s="199">
        <v>348</v>
      </c>
      <c r="G26" s="200">
        <v>2470066</v>
      </c>
    </row>
    <row r="27" spans="1:7" ht="19.5" customHeight="1">
      <c r="A27" s="186" t="s">
        <v>48</v>
      </c>
      <c r="B27" s="199">
        <v>48474</v>
      </c>
      <c r="C27" s="200">
        <v>957120</v>
      </c>
      <c r="D27" s="199">
        <v>5990</v>
      </c>
      <c r="E27" s="200">
        <v>119600</v>
      </c>
      <c r="F27" s="199">
        <v>20</v>
      </c>
      <c r="G27" s="200">
        <v>152884</v>
      </c>
    </row>
    <row r="28" spans="1:7" ht="19.5" customHeight="1">
      <c r="A28" s="186" t="s">
        <v>49</v>
      </c>
      <c r="B28" s="199">
        <v>575140</v>
      </c>
      <c r="C28" s="200">
        <v>10882090</v>
      </c>
      <c r="D28" s="199">
        <v>41006</v>
      </c>
      <c r="E28" s="200">
        <v>783405</v>
      </c>
      <c r="F28" s="199">
        <v>164</v>
      </c>
      <c r="G28" s="200">
        <v>1184335</v>
      </c>
    </row>
    <row r="29" spans="1:7" ht="19.5" customHeight="1">
      <c r="A29" s="186" t="s">
        <v>50</v>
      </c>
      <c r="B29" s="199">
        <v>591451</v>
      </c>
      <c r="C29" s="200">
        <v>11996885</v>
      </c>
      <c r="D29" s="199">
        <v>37253</v>
      </c>
      <c r="E29" s="200">
        <v>744670</v>
      </c>
      <c r="F29" s="199">
        <v>193</v>
      </c>
      <c r="G29" s="200">
        <v>1319141</v>
      </c>
    </row>
    <row r="30" spans="1:7" ht="19.5" customHeight="1">
      <c r="A30" s="186" t="s">
        <v>51</v>
      </c>
      <c r="B30" s="199">
        <v>755813</v>
      </c>
      <c r="C30" s="200">
        <v>15552850</v>
      </c>
      <c r="D30" s="199">
        <v>61042</v>
      </c>
      <c r="E30" s="200">
        <v>1251130</v>
      </c>
      <c r="F30" s="199">
        <v>284</v>
      </c>
      <c r="G30" s="200">
        <v>2538498</v>
      </c>
    </row>
    <row r="31" spans="1:7" ht="19.5" customHeight="1">
      <c r="A31" s="186" t="s">
        <v>52</v>
      </c>
      <c r="B31" s="199">
        <v>83241</v>
      </c>
      <c r="C31" s="200">
        <v>1678330</v>
      </c>
      <c r="D31" s="199">
        <v>5277</v>
      </c>
      <c r="E31" s="200">
        <v>105420</v>
      </c>
      <c r="F31" s="199">
        <v>37</v>
      </c>
      <c r="G31" s="200">
        <v>491782</v>
      </c>
    </row>
    <row r="32" spans="1:7" ht="19.5" customHeight="1">
      <c r="A32" s="186" t="s">
        <v>53</v>
      </c>
      <c r="B32" s="199">
        <v>561805</v>
      </c>
      <c r="C32" s="200">
        <v>11269390</v>
      </c>
      <c r="D32" s="199">
        <v>24269</v>
      </c>
      <c r="E32" s="200">
        <v>483910</v>
      </c>
      <c r="F32" s="199">
        <v>178</v>
      </c>
      <c r="G32" s="200">
        <v>987687</v>
      </c>
    </row>
    <row r="33" spans="1:7" ht="19.5" customHeight="1">
      <c r="A33" s="186" t="s">
        <v>54</v>
      </c>
      <c r="B33" s="199">
        <v>282941</v>
      </c>
      <c r="C33" s="200">
        <v>5744535</v>
      </c>
      <c r="D33" s="199">
        <v>46157</v>
      </c>
      <c r="E33" s="200">
        <v>923190</v>
      </c>
      <c r="F33" s="199">
        <v>211</v>
      </c>
      <c r="G33" s="200">
        <v>1560695.5</v>
      </c>
    </row>
    <row r="34" spans="1:7" ht="19.5" customHeight="1">
      <c r="A34" s="186" t="s">
        <v>55</v>
      </c>
      <c r="B34" s="199">
        <v>189013</v>
      </c>
      <c r="C34" s="200">
        <v>3856085</v>
      </c>
      <c r="D34" s="199">
        <v>16743</v>
      </c>
      <c r="E34" s="200">
        <v>336240</v>
      </c>
      <c r="F34" s="199">
        <v>100</v>
      </c>
      <c r="G34" s="200">
        <v>868131</v>
      </c>
    </row>
    <row r="35" spans="1:7" ht="19.5" customHeight="1">
      <c r="A35" s="186" t="s">
        <v>56</v>
      </c>
      <c r="B35" s="199">
        <v>127186</v>
      </c>
      <c r="C35" s="200">
        <v>2554450</v>
      </c>
      <c r="D35" s="199">
        <v>6951</v>
      </c>
      <c r="E35" s="200">
        <v>139020</v>
      </c>
      <c r="F35" s="199">
        <v>34</v>
      </c>
      <c r="G35" s="200">
        <v>294922</v>
      </c>
    </row>
    <row r="36" spans="1:7" ht="19.5" customHeight="1">
      <c r="A36" s="186" t="s">
        <v>57</v>
      </c>
      <c r="B36" s="199">
        <v>451896</v>
      </c>
      <c r="C36" s="200">
        <v>9218842</v>
      </c>
      <c r="D36" s="199">
        <v>17216</v>
      </c>
      <c r="E36" s="200">
        <v>347260</v>
      </c>
      <c r="F36" s="199">
        <v>99</v>
      </c>
      <c r="G36" s="200">
        <v>576612</v>
      </c>
    </row>
    <row r="37" spans="1:7" ht="19.5" customHeight="1">
      <c r="A37" s="186" t="s">
        <v>58</v>
      </c>
      <c r="B37" s="199">
        <v>183696</v>
      </c>
      <c r="C37" s="200">
        <v>3724845</v>
      </c>
      <c r="D37" s="199">
        <v>16366</v>
      </c>
      <c r="E37" s="200">
        <v>328050</v>
      </c>
      <c r="F37" s="199">
        <v>90</v>
      </c>
      <c r="G37" s="200">
        <v>584243</v>
      </c>
    </row>
    <row r="38" spans="1:7" ht="19.5" customHeight="1">
      <c r="A38" s="186" t="s">
        <v>59</v>
      </c>
      <c r="B38" s="199">
        <v>520643</v>
      </c>
      <c r="C38" s="200">
        <v>10401355</v>
      </c>
      <c r="D38" s="199">
        <v>47899</v>
      </c>
      <c r="E38" s="200">
        <v>953930</v>
      </c>
      <c r="F38" s="199">
        <v>201</v>
      </c>
      <c r="G38" s="200">
        <v>1540639</v>
      </c>
    </row>
    <row r="39" spans="1:7" ht="19.5" customHeight="1">
      <c r="A39" s="189" t="s">
        <v>60</v>
      </c>
      <c r="B39" s="208">
        <v>75732</v>
      </c>
      <c r="C39" s="209">
        <v>1542070</v>
      </c>
      <c r="D39" s="208">
        <v>6102</v>
      </c>
      <c r="E39" s="209">
        <v>122040</v>
      </c>
      <c r="F39" s="208">
        <v>52</v>
      </c>
      <c r="G39" s="209">
        <v>371008</v>
      </c>
    </row>
  </sheetData>
  <mergeCells count="18">
    <mergeCell ref="D4:F4"/>
    <mergeCell ref="E5:F5"/>
    <mergeCell ref="A1:G1"/>
    <mergeCell ref="A7:F7"/>
    <mergeCell ref="A13:F13"/>
    <mergeCell ref="A3:G3"/>
    <mergeCell ref="A4:A6"/>
    <mergeCell ref="B4:C4"/>
    <mergeCell ref="B5:B6"/>
    <mergeCell ref="C5:C6"/>
    <mergeCell ref="D5:D6"/>
    <mergeCell ref="A18:G18"/>
    <mergeCell ref="B19:E19"/>
    <mergeCell ref="F19:G20"/>
    <mergeCell ref="B20:C20"/>
    <mergeCell ref="D20:E20"/>
    <mergeCell ref="A19:A22"/>
    <mergeCell ref="B22:G22"/>
  </mergeCells>
  <hyperlinks>
    <hyperlink ref="H1" location="'Spis treści'!A1" display="Powrót do spisu" xr:uid="{00EE48C6-C16F-4E8F-9C6B-CA79C0E3D29B}"/>
  </hyperlinks>
  <printOptions horizontalCentered="1"/>
  <pageMargins left="0.51181102362204722" right="0.59055118110236227" top="0.6692913385826772" bottom="0.55118110236220474" header="0.31496062992125984" footer="0.31496062992125984"/>
  <pageSetup paperSize="9" scale="90" orientation="portrait" r:id="rId1"/>
  <headerFooter differentFirst="1" alignWithMargins="0">
    <oddFooter>&amp;C&amp;"Arial,Normalny"&amp;9&amp;P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43"/>
  <dimension ref="A1:I33"/>
  <sheetViews>
    <sheetView view="pageBreakPreview" zoomScale="80" zoomScaleNormal="100" zoomScaleSheetLayoutView="80" workbookViewId="0">
      <selection activeCell="G15" sqref="G15"/>
    </sheetView>
  </sheetViews>
  <sheetFormatPr defaultRowHeight="15"/>
  <cols>
    <col min="1" max="1" width="17.5" customWidth="1"/>
    <col min="2" max="2" width="16.625" customWidth="1"/>
    <col min="3" max="3" width="16.125" customWidth="1"/>
    <col min="4" max="4" width="15.375" customWidth="1"/>
    <col min="14" max="14" width="2.625" customWidth="1"/>
  </cols>
  <sheetData>
    <row r="1" spans="1:9" ht="23.25" customHeight="1">
      <c r="A1" s="764" t="s">
        <v>342</v>
      </c>
      <c r="B1" s="764"/>
      <c r="C1" s="764"/>
      <c r="D1" s="764"/>
      <c r="E1" s="764"/>
      <c r="F1" s="764"/>
      <c r="G1" s="764"/>
      <c r="H1" s="533"/>
      <c r="I1" s="533"/>
    </row>
    <row r="2" spans="1:9" ht="33.75" customHeight="1">
      <c r="H2" s="602" t="s">
        <v>657</v>
      </c>
    </row>
    <row r="30" spans="1:4" ht="22.5" customHeight="1">
      <c r="A30" s="675" t="s">
        <v>457</v>
      </c>
      <c r="B30" s="675"/>
      <c r="C30" s="675"/>
      <c r="D30" s="675"/>
    </row>
    <row r="31" spans="1:4" ht="22.5">
      <c r="A31" s="424"/>
      <c r="B31" s="424" t="s">
        <v>195</v>
      </c>
      <c r="C31" s="424" t="s">
        <v>276</v>
      </c>
      <c r="D31" s="424" t="s">
        <v>129</v>
      </c>
    </row>
    <row r="32" spans="1:4" ht="21" customHeight="1">
      <c r="A32" s="289" t="s">
        <v>273</v>
      </c>
      <c r="B32" s="290">
        <f>'Tab 1 (24) i 2 (25)'!D10</f>
        <v>119661206</v>
      </c>
      <c r="C32" s="290">
        <f>'Tab 1 (24) i 2 (25)'!D15</f>
        <v>16685678.5</v>
      </c>
      <c r="D32" s="290">
        <f>SUM(B32:C32)</f>
        <v>136346884.5</v>
      </c>
    </row>
    <row r="33" spans="1:4" ht="21" customHeight="1">
      <c r="A33" s="289" t="s">
        <v>268</v>
      </c>
      <c r="B33" s="482">
        <f>B32/$D$32</f>
        <v>0.87762332405915733</v>
      </c>
      <c r="C33" s="482">
        <f>C32/$D$32</f>
        <v>0.12237667594084264</v>
      </c>
      <c r="D33" s="482">
        <f>D32/$D$32</f>
        <v>1</v>
      </c>
    </row>
  </sheetData>
  <mergeCells count="2">
    <mergeCell ref="A30:D30"/>
    <mergeCell ref="A1:G1"/>
  </mergeCells>
  <hyperlinks>
    <hyperlink ref="H2" location="'Spis treści'!A1" display="Powrót do spisu" xr:uid="{A313CC6E-C429-4CB9-BE3A-F4F5D08CD402}"/>
  </hyperlinks>
  <printOptions horizontalCentered="1"/>
  <pageMargins left="0.51181102362204722" right="0.51181102362204722" top="0.6692913385826772" bottom="0.55118110236220474" header="0.31496062992125984" footer="0.31496062992125984"/>
  <pageSetup paperSize="9" scale="95" orientation="portrait" r:id="rId1"/>
  <headerFooter differentFirst="1" alignWithMargins="0">
    <oddFooter>&amp;C&amp;"Arial,Normalny"&amp;9&amp;P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7"/>
  <dimension ref="A1:M38"/>
  <sheetViews>
    <sheetView showGridLines="0" view="pageBreakPreview" zoomScale="90" zoomScaleNormal="100" zoomScaleSheetLayoutView="90" workbookViewId="0">
      <selection activeCell="G15" sqref="G15"/>
    </sheetView>
  </sheetViews>
  <sheetFormatPr defaultRowHeight="15"/>
  <cols>
    <col min="1" max="1" width="29.125" customWidth="1"/>
    <col min="2" max="2" width="12.375" customWidth="1"/>
    <col min="3" max="3" width="11.125" customWidth="1"/>
    <col min="4" max="5" width="11.5" customWidth="1"/>
    <col min="6" max="6" width="12.25" customWidth="1"/>
    <col min="7" max="7" width="11.75" customWidth="1"/>
    <col min="8" max="8" width="14" customWidth="1"/>
    <col min="9" max="9" width="14.375" customWidth="1"/>
    <col min="10" max="10" width="12.125" customWidth="1"/>
  </cols>
  <sheetData>
    <row r="1" spans="1:13" ht="24.75" customHeight="1">
      <c r="A1" s="764" t="str">
        <f>'Tab 1 (24) i 2 (25)'!A1:G1</f>
        <v>IV. FUNDUSZ SKŁADKOWY</v>
      </c>
      <c r="B1" s="764"/>
      <c r="C1" s="764"/>
      <c r="D1" s="764"/>
      <c r="E1" s="764"/>
      <c r="F1" s="764"/>
      <c r="G1" s="764"/>
      <c r="H1" s="764"/>
      <c r="I1" s="764"/>
      <c r="J1" s="764"/>
    </row>
    <row r="2" spans="1:13" ht="30" customHeight="1">
      <c r="A2" s="659" t="s">
        <v>608</v>
      </c>
      <c r="B2" s="659"/>
      <c r="C2" s="659"/>
      <c r="D2" s="659"/>
      <c r="E2" s="659"/>
      <c r="F2" s="659"/>
      <c r="G2" s="659"/>
      <c r="H2" s="659"/>
      <c r="I2" s="659"/>
      <c r="J2" s="659"/>
      <c r="K2" s="602" t="s">
        <v>657</v>
      </c>
    </row>
    <row r="3" spans="1:13">
      <c r="A3" s="676" t="s">
        <v>15</v>
      </c>
      <c r="B3" s="676"/>
      <c r="C3" s="629" t="s">
        <v>438</v>
      </c>
      <c r="D3" s="630"/>
      <c r="E3" s="629" t="s">
        <v>579</v>
      </c>
      <c r="F3" s="631"/>
      <c r="G3" s="630"/>
      <c r="H3" s="577"/>
      <c r="I3" s="578"/>
      <c r="J3" s="578"/>
      <c r="K3" s="418"/>
      <c r="L3" s="418"/>
      <c r="M3" s="418"/>
    </row>
    <row r="4" spans="1:13" ht="15" customHeight="1">
      <c r="A4" s="681"/>
      <c r="B4" s="681"/>
      <c r="C4" s="632" t="s">
        <v>580</v>
      </c>
      <c r="D4" s="632" t="s">
        <v>572</v>
      </c>
      <c r="E4" s="632" t="s">
        <v>580</v>
      </c>
      <c r="F4" s="644" t="s">
        <v>16</v>
      </c>
      <c r="G4" s="634"/>
      <c r="H4" s="161"/>
      <c r="I4" s="419"/>
      <c r="J4" s="419"/>
      <c r="K4" s="419"/>
      <c r="L4" s="419"/>
      <c r="M4" s="419"/>
    </row>
    <row r="5" spans="1:13" ht="37.5" customHeight="1">
      <c r="A5" s="681"/>
      <c r="B5" s="681"/>
      <c r="C5" s="632"/>
      <c r="D5" s="632"/>
      <c r="E5" s="632"/>
      <c r="F5" s="572" t="s">
        <v>602</v>
      </c>
      <c r="G5" s="571" t="s">
        <v>607</v>
      </c>
      <c r="H5" s="579"/>
      <c r="I5" s="580"/>
      <c r="J5" s="580"/>
      <c r="K5" s="167"/>
      <c r="L5" s="167"/>
      <c r="M5" s="167"/>
    </row>
    <row r="6" spans="1:13" ht="16.5" customHeight="1">
      <c r="A6" s="765" t="s">
        <v>8</v>
      </c>
      <c r="B6" s="766"/>
      <c r="C6" s="766"/>
      <c r="D6" s="766"/>
      <c r="E6" s="766"/>
      <c r="F6" s="766"/>
      <c r="G6" s="767"/>
      <c r="H6" s="403"/>
      <c r="I6" s="420"/>
      <c r="J6" s="420"/>
      <c r="K6" s="420"/>
      <c r="L6" s="420"/>
      <c r="M6" s="420"/>
    </row>
    <row r="7" spans="1:13" ht="15.75" customHeight="1">
      <c r="A7" s="770" t="s">
        <v>199</v>
      </c>
      <c r="B7" s="770"/>
      <c r="C7" s="199">
        <v>3090</v>
      </c>
      <c r="D7" s="199">
        <v>2876</v>
      </c>
      <c r="E7" s="199">
        <v>2940</v>
      </c>
      <c r="F7" s="404">
        <f>E7/C7-1</f>
        <v>-4.8543689320388328E-2</v>
      </c>
      <c r="G7" s="416">
        <f>E7/D7-1</f>
        <v>2.2253129346314404E-2</v>
      </c>
      <c r="H7" s="416"/>
      <c r="I7" s="421"/>
      <c r="J7" s="421"/>
      <c r="K7" s="421"/>
      <c r="L7" s="421"/>
      <c r="M7" s="421"/>
    </row>
    <row r="8" spans="1:13" ht="15.75" customHeight="1">
      <c r="A8" s="770" t="s">
        <v>200</v>
      </c>
      <c r="B8" s="770"/>
      <c r="C8" s="199">
        <v>3137</v>
      </c>
      <c r="D8" s="199">
        <v>2555</v>
      </c>
      <c r="E8" s="199">
        <v>2834</v>
      </c>
      <c r="F8" s="404">
        <f t="shared" ref="F8:F11" si="0">E8/C8-1</f>
        <v>-9.6589097864201445E-2</v>
      </c>
      <c r="G8" s="416">
        <f t="shared" ref="G8:G11" si="1">E8/D8-1</f>
        <v>0.109197651663405</v>
      </c>
      <c r="H8" s="416"/>
      <c r="I8" s="421"/>
      <c r="J8" s="421"/>
      <c r="K8" s="421"/>
      <c r="L8" s="421"/>
      <c r="M8" s="421"/>
    </row>
    <row r="9" spans="1:13" ht="15.75" customHeight="1">
      <c r="A9" s="770" t="s">
        <v>201</v>
      </c>
      <c r="B9" s="770"/>
      <c r="C9" s="199">
        <v>2654</v>
      </c>
      <c r="D9" s="199">
        <v>2123</v>
      </c>
      <c r="E9" s="199">
        <v>2362</v>
      </c>
      <c r="F9" s="404">
        <f t="shared" si="0"/>
        <v>-0.11002260738507907</v>
      </c>
      <c r="G9" s="416">
        <f t="shared" si="1"/>
        <v>0.11257654262835604</v>
      </c>
      <c r="H9" s="416"/>
      <c r="I9" s="421"/>
      <c r="J9" s="421"/>
      <c r="K9" s="421"/>
      <c r="L9" s="421"/>
      <c r="M9" s="421"/>
    </row>
    <row r="10" spans="1:13" ht="15.75" customHeight="1">
      <c r="A10" s="770" t="s">
        <v>202</v>
      </c>
      <c r="B10" s="770"/>
      <c r="C10" s="199">
        <v>7</v>
      </c>
      <c r="D10" s="199">
        <v>15</v>
      </c>
      <c r="E10" s="199">
        <v>14</v>
      </c>
      <c r="F10" s="404">
        <f t="shared" si="0"/>
        <v>1</v>
      </c>
      <c r="G10" s="416">
        <f t="shared" si="1"/>
        <v>-6.6666666666666652E-2</v>
      </c>
      <c r="H10" s="416"/>
      <c r="I10" s="421"/>
      <c r="J10" s="421"/>
      <c r="K10" s="421"/>
      <c r="L10" s="421"/>
      <c r="M10" s="421"/>
    </row>
    <row r="11" spans="1:13" ht="15.75" customHeight="1">
      <c r="A11" s="770" t="s">
        <v>203</v>
      </c>
      <c r="B11" s="770"/>
      <c r="C11" s="199">
        <v>863</v>
      </c>
      <c r="D11" s="199">
        <v>677</v>
      </c>
      <c r="E11" s="199">
        <v>847</v>
      </c>
      <c r="F11" s="404">
        <f t="shared" si="0"/>
        <v>-1.8539976825028948E-2</v>
      </c>
      <c r="G11" s="416">
        <f t="shared" si="1"/>
        <v>0.25110782865583459</v>
      </c>
      <c r="H11" s="416"/>
      <c r="I11" s="421"/>
      <c r="J11" s="421"/>
      <c r="K11" s="421"/>
      <c r="L11" s="421"/>
      <c r="M11" s="421"/>
    </row>
    <row r="12" spans="1:13" ht="16.5" customHeight="1">
      <c r="A12" s="765" t="s">
        <v>204</v>
      </c>
      <c r="B12" s="766"/>
      <c r="C12" s="766"/>
      <c r="D12" s="766"/>
      <c r="E12" s="766"/>
      <c r="F12" s="766"/>
      <c r="G12" s="767"/>
      <c r="H12" s="403"/>
      <c r="I12" s="420"/>
      <c r="J12" s="420"/>
      <c r="K12" s="420"/>
      <c r="L12" s="420"/>
      <c r="M12" s="420"/>
    </row>
    <row r="13" spans="1:13" ht="25.5" customHeight="1">
      <c r="A13" s="771" t="s">
        <v>205</v>
      </c>
      <c r="B13" s="771"/>
      <c r="C13" s="199">
        <v>92</v>
      </c>
      <c r="D13" s="199">
        <v>60</v>
      </c>
      <c r="E13" s="199">
        <v>61</v>
      </c>
      <c r="F13" s="404">
        <f t="shared" ref="F13:F16" si="2">E13/C13-1</f>
        <v>-0.33695652173913049</v>
      </c>
      <c r="G13" s="416">
        <f t="shared" ref="G13:G16" si="3">E13/D13-1</f>
        <v>1.6666666666666607E-2</v>
      </c>
      <c r="H13" s="416"/>
      <c r="I13" s="421"/>
      <c r="J13" s="421"/>
      <c r="K13" s="421"/>
      <c r="L13" s="421"/>
      <c r="M13" s="421"/>
    </row>
    <row r="14" spans="1:13" ht="15.75" customHeight="1">
      <c r="A14" s="770" t="s">
        <v>201</v>
      </c>
      <c r="B14" s="770"/>
      <c r="C14" s="199">
        <v>58</v>
      </c>
      <c r="D14" s="199">
        <v>38</v>
      </c>
      <c r="E14" s="199">
        <v>51</v>
      </c>
      <c r="F14" s="404">
        <f t="shared" si="2"/>
        <v>-0.12068965517241381</v>
      </c>
      <c r="G14" s="416">
        <f t="shared" si="3"/>
        <v>0.34210526315789469</v>
      </c>
      <c r="H14" s="416"/>
      <c r="I14" s="421"/>
      <c r="J14" s="421"/>
      <c r="K14" s="421"/>
      <c r="L14" s="421"/>
      <c r="M14" s="421"/>
    </row>
    <row r="15" spans="1:13" ht="15.75" customHeight="1">
      <c r="A15" s="770" t="s">
        <v>202</v>
      </c>
      <c r="B15" s="770"/>
      <c r="C15" s="187">
        <v>0</v>
      </c>
      <c r="D15" s="187">
        <v>0</v>
      </c>
      <c r="E15" s="187">
        <v>0</v>
      </c>
      <c r="F15" s="187">
        <v>0</v>
      </c>
      <c r="G15" s="187">
        <v>0</v>
      </c>
      <c r="H15" s="417"/>
      <c r="I15" s="422"/>
      <c r="J15" s="422"/>
      <c r="K15" s="422"/>
      <c r="L15" s="422"/>
      <c r="M15" s="422"/>
    </row>
    <row r="16" spans="1:13" ht="15.75" customHeight="1">
      <c r="A16" s="769" t="s">
        <v>203</v>
      </c>
      <c r="B16" s="769"/>
      <c r="C16" s="208">
        <v>32</v>
      </c>
      <c r="D16" s="208">
        <v>19</v>
      </c>
      <c r="E16" s="208">
        <v>16</v>
      </c>
      <c r="F16" s="405">
        <f t="shared" si="2"/>
        <v>-0.5</v>
      </c>
      <c r="G16" s="405">
        <f t="shared" si="3"/>
        <v>-0.15789473684210531</v>
      </c>
      <c r="H16" s="416"/>
      <c r="I16" s="421"/>
      <c r="J16" s="421"/>
      <c r="K16" s="421"/>
      <c r="L16" s="421"/>
      <c r="M16" s="421"/>
    </row>
    <row r="18" spans="1:10" ht="24.75" customHeight="1">
      <c r="A18" s="689" t="s">
        <v>609</v>
      </c>
      <c r="B18" s="689"/>
      <c r="C18" s="689"/>
      <c r="D18" s="689"/>
      <c r="E18" s="689"/>
      <c r="F18" s="689"/>
      <c r="G18" s="689"/>
      <c r="H18" s="689"/>
      <c r="I18" s="689"/>
      <c r="J18" s="689"/>
    </row>
    <row r="19" spans="1:10" ht="15" customHeight="1">
      <c r="A19" s="676" t="s">
        <v>15</v>
      </c>
      <c r="B19" s="672" t="s">
        <v>206</v>
      </c>
      <c r="C19" s="672"/>
      <c r="D19" s="672"/>
      <c r="E19" s="772" t="s">
        <v>207</v>
      </c>
      <c r="F19" s="772"/>
      <c r="G19" s="772"/>
      <c r="H19" s="772"/>
      <c r="I19" s="772"/>
      <c r="J19" s="674" t="s">
        <v>208</v>
      </c>
    </row>
    <row r="20" spans="1:10" ht="69" customHeight="1">
      <c r="A20" s="681"/>
      <c r="B20" s="507" t="s">
        <v>129</v>
      </c>
      <c r="C20" s="507" t="s">
        <v>209</v>
      </c>
      <c r="D20" s="507" t="s">
        <v>210</v>
      </c>
      <c r="E20" s="507" t="s">
        <v>211</v>
      </c>
      <c r="F20" s="507" t="s">
        <v>212</v>
      </c>
      <c r="G20" s="507" t="s">
        <v>213</v>
      </c>
      <c r="H20" s="507" t="s">
        <v>214</v>
      </c>
      <c r="I20" s="507" t="s">
        <v>215</v>
      </c>
      <c r="J20" s="674"/>
    </row>
    <row r="21" spans="1:10" ht="13.5" customHeight="1">
      <c r="A21" s="677"/>
      <c r="B21" s="678" t="str">
        <f>'Tab 8 (18)'!B9:H9</f>
        <v>I KWARTAŁ 2022 R.</v>
      </c>
      <c r="C21" s="679"/>
      <c r="D21" s="679"/>
      <c r="E21" s="679"/>
      <c r="F21" s="679"/>
      <c r="G21" s="679"/>
      <c r="H21" s="679"/>
      <c r="I21" s="679"/>
      <c r="J21" s="680"/>
    </row>
    <row r="22" spans="1:10">
      <c r="A22" s="406" t="s">
        <v>72</v>
      </c>
      <c r="B22" s="407">
        <f>SUM(B23:B38)</f>
        <v>2362</v>
      </c>
      <c r="C22" s="407">
        <f t="shared" ref="C22:J22" si="4">SUM(C23:C38)</f>
        <v>14</v>
      </c>
      <c r="D22" s="408">
        <v>2.1</v>
      </c>
      <c r="E22" s="407">
        <f t="shared" si="4"/>
        <v>1140</v>
      </c>
      <c r="F22" s="407">
        <f t="shared" si="4"/>
        <v>158</v>
      </c>
      <c r="G22" s="407">
        <f t="shared" si="4"/>
        <v>300</v>
      </c>
      <c r="H22" s="407">
        <f t="shared" si="4"/>
        <v>273</v>
      </c>
      <c r="I22" s="407">
        <f t="shared" si="4"/>
        <v>491</v>
      </c>
      <c r="J22" s="407">
        <f t="shared" si="4"/>
        <v>51</v>
      </c>
    </row>
    <row r="23" spans="1:10">
      <c r="A23" s="409" t="s">
        <v>45</v>
      </c>
      <c r="B23" s="410">
        <v>67</v>
      </c>
      <c r="C23" s="410">
        <v>1</v>
      </c>
      <c r="D23" s="411">
        <v>1.7</v>
      </c>
      <c r="E23" s="410">
        <v>34</v>
      </c>
      <c r="F23" s="410">
        <v>6</v>
      </c>
      <c r="G23" s="410">
        <v>9</v>
      </c>
      <c r="H23" s="410">
        <v>6</v>
      </c>
      <c r="I23" s="410">
        <v>12</v>
      </c>
      <c r="J23" s="410">
        <v>3</v>
      </c>
    </row>
    <row r="24" spans="1:10">
      <c r="A24" s="409" t="s">
        <v>216</v>
      </c>
      <c r="B24" s="410">
        <v>169</v>
      </c>
      <c r="C24" s="412">
        <v>0</v>
      </c>
      <c r="D24" s="411">
        <v>2.8</v>
      </c>
      <c r="E24" s="410">
        <v>76</v>
      </c>
      <c r="F24" s="410">
        <v>8</v>
      </c>
      <c r="G24" s="410">
        <v>19</v>
      </c>
      <c r="H24" s="410">
        <v>27</v>
      </c>
      <c r="I24" s="410">
        <v>39</v>
      </c>
      <c r="J24" s="410">
        <v>1</v>
      </c>
    </row>
    <row r="25" spans="1:10">
      <c r="A25" s="409" t="s">
        <v>47</v>
      </c>
      <c r="B25" s="410">
        <v>348</v>
      </c>
      <c r="C25" s="410">
        <v>3</v>
      </c>
      <c r="D25" s="411">
        <v>2.4</v>
      </c>
      <c r="E25" s="410">
        <v>188</v>
      </c>
      <c r="F25" s="410">
        <v>24</v>
      </c>
      <c r="G25" s="410">
        <v>35</v>
      </c>
      <c r="H25" s="410">
        <v>14</v>
      </c>
      <c r="I25" s="410">
        <v>87</v>
      </c>
      <c r="J25" s="410">
        <v>4</v>
      </c>
    </row>
    <row r="26" spans="1:10">
      <c r="A26" s="409" t="s">
        <v>48</v>
      </c>
      <c r="B26" s="410">
        <v>20</v>
      </c>
      <c r="C26" s="412">
        <v>0</v>
      </c>
      <c r="D26" s="411">
        <v>1.5</v>
      </c>
      <c r="E26" s="410">
        <v>9</v>
      </c>
      <c r="F26" s="410">
        <v>3</v>
      </c>
      <c r="G26" s="410">
        <v>4</v>
      </c>
      <c r="H26" s="410">
        <v>2</v>
      </c>
      <c r="I26" s="410">
        <v>2</v>
      </c>
      <c r="J26" s="412">
        <v>0</v>
      </c>
    </row>
    <row r="27" spans="1:10">
      <c r="A27" s="409" t="s">
        <v>49</v>
      </c>
      <c r="B27" s="410">
        <v>197</v>
      </c>
      <c r="C27" s="412">
        <v>0</v>
      </c>
      <c r="D27" s="411">
        <v>2.2000000000000002</v>
      </c>
      <c r="E27" s="410">
        <v>102</v>
      </c>
      <c r="F27" s="410">
        <v>15</v>
      </c>
      <c r="G27" s="410">
        <v>36</v>
      </c>
      <c r="H27" s="410">
        <v>15</v>
      </c>
      <c r="I27" s="410">
        <v>29</v>
      </c>
      <c r="J27" s="410">
        <v>4</v>
      </c>
    </row>
    <row r="28" spans="1:10">
      <c r="A28" s="409" t="s">
        <v>50</v>
      </c>
      <c r="B28" s="410">
        <v>196</v>
      </c>
      <c r="C28" s="410">
        <v>1</v>
      </c>
      <c r="D28" s="411">
        <v>1.5</v>
      </c>
      <c r="E28" s="410">
        <v>107</v>
      </c>
      <c r="F28" s="410">
        <v>12</v>
      </c>
      <c r="G28" s="410">
        <v>29</v>
      </c>
      <c r="H28" s="410">
        <v>12</v>
      </c>
      <c r="I28" s="410">
        <v>36</v>
      </c>
      <c r="J28" s="412">
        <v>0</v>
      </c>
    </row>
    <row r="29" spans="1:10">
      <c r="A29" s="409" t="s">
        <v>51</v>
      </c>
      <c r="B29" s="410">
        <v>300</v>
      </c>
      <c r="C29" s="410">
        <v>2</v>
      </c>
      <c r="D29" s="411">
        <v>1.9</v>
      </c>
      <c r="E29" s="410">
        <v>146</v>
      </c>
      <c r="F29" s="410">
        <v>15</v>
      </c>
      <c r="G29" s="410">
        <v>37</v>
      </c>
      <c r="H29" s="410">
        <v>45</v>
      </c>
      <c r="I29" s="410">
        <v>57</v>
      </c>
      <c r="J29" s="410">
        <v>10</v>
      </c>
    </row>
    <row r="30" spans="1:10">
      <c r="A30" s="409" t="s">
        <v>52</v>
      </c>
      <c r="B30" s="410">
        <v>41</v>
      </c>
      <c r="C30" s="410">
        <v>2</v>
      </c>
      <c r="D30" s="411">
        <v>1.7</v>
      </c>
      <c r="E30" s="410">
        <v>21</v>
      </c>
      <c r="F30" s="410">
        <v>2</v>
      </c>
      <c r="G30" s="410">
        <v>4</v>
      </c>
      <c r="H30" s="410">
        <v>4</v>
      </c>
      <c r="I30" s="410">
        <v>10</v>
      </c>
      <c r="J30" s="412">
        <v>0</v>
      </c>
    </row>
    <row r="31" spans="1:10">
      <c r="A31" s="409" t="s">
        <v>53</v>
      </c>
      <c r="B31" s="410">
        <v>186</v>
      </c>
      <c r="C31" s="410">
        <v>1</v>
      </c>
      <c r="D31" s="411">
        <v>2.2000000000000002</v>
      </c>
      <c r="E31" s="410">
        <v>99</v>
      </c>
      <c r="F31" s="410">
        <v>17</v>
      </c>
      <c r="G31" s="410">
        <v>25</v>
      </c>
      <c r="H31" s="410">
        <v>7</v>
      </c>
      <c r="I31" s="410">
        <v>38</v>
      </c>
      <c r="J31" s="410">
        <v>1</v>
      </c>
    </row>
    <row r="32" spans="1:10">
      <c r="A32" s="409" t="s">
        <v>54</v>
      </c>
      <c r="B32" s="410">
        <v>223</v>
      </c>
      <c r="C32" s="410">
        <v>2</v>
      </c>
      <c r="D32" s="411">
        <v>2.8</v>
      </c>
      <c r="E32" s="410">
        <v>81</v>
      </c>
      <c r="F32" s="410">
        <v>15</v>
      </c>
      <c r="G32" s="410">
        <v>25</v>
      </c>
      <c r="H32" s="410">
        <v>58</v>
      </c>
      <c r="I32" s="410">
        <v>44</v>
      </c>
      <c r="J32" s="410">
        <v>11</v>
      </c>
    </row>
    <row r="33" spans="1:10">
      <c r="A33" s="409" t="s">
        <v>55</v>
      </c>
      <c r="B33" s="410">
        <v>109</v>
      </c>
      <c r="C33" s="412">
        <v>0</v>
      </c>
      <c r="D33" s="411">
        <v>2.9</v>
      </c>
      <c r="E33" s="410">
        <v>59</v>
      </c>
      <c r="F33" s="410">
        <v>6</v>
      </c>
      <c r="G33" s="410">
        <v>16</v>
      </c>
      <c r="H33" s="410">
        <v>11</v>
      </c>
      <c r="I33" s="410">
        <v>17</v>
      </c>
      <c r="J33" s="410">
        <v>2</v>
      </c>
    </row>
    <row r="34" spans="1:10">
      <c r="A34" s="409" t="s">
        <v>56</v>
      </c>
      <c r="B34" s="410">
        <v>33</v>
      </c>
      <c r="C34" s="412">
        <v>0</v>
      </c>
      <c r="D34" s="411">
        <v>1.1000000000000001</v>
      </c>
      <c r="E34" s="410">
        <v>20</v>
      </c>
      <c r="F34" s="410">
        <v>1</v>
      </c>
      <c r="G34" s="410">
        <v>2</v>
      </c>
      <c r="H34" s="410">
        <v>3</v>
      </c>
      <c r="I34" s="410">
        <v>7</v>
      </c>
      <c r="J34" s="410">
        <v>1</v>
      </c>
    </row>
    <row r="35" spans="1:10">
      <c r="A35" s="409" t="s">
        <v>57</v>
      </c>
      <c r="B35" s="410">
        <v>104</v>
      </c>
      <c r="C35" s="412">
        <v>0</v>
      </c>
      <c r="D35" s="411">
        <v>1.7</v>
      </c>
      <c r="E35" s="410">
        <v>50</v>
      </c>
      <c r="F35" s="410">
        <v>8</v>
      </c>
      <c r="G35" s="410">
        <v>20</v>
      </c>
      <c r="H35" s="410">
        <v>6</v>
      </c>
      <c r="I35" s="410">
        <v>20</v>
      </c>
      <c r="J35" s="410">
        <v>1</v>
      </c>
    </row>
    <row r="36" spans="1:10">
      <c r="A36" s="409" t="s">
        <v>58</v>
      </c>
      <c r="B36" s="410">
        <v>88</v>
      </c>
      <c r="C36" s="410">
        <v>1</v>
      </c>
      <c r="D36" s="411">
        <v>2.2000000000000002</v>
      </c>
      <c r="E36" s="410">
        <v>31</v>
      </c>
      <c r="F36" s="410">
        <v>5</v>
      </c>
      <c r="G36" s="410">
        <v>13</v>
      </c>
      <c r="H36" s="410">
        <v>22</v>
      </c>
      <c r="I36" s="410">
        <v>17</v>
      </c>
      <c r="J36" s="410">
        <v>9</v>
      </c>
    </row>
    <row r="37" spans="1:10">
      <c r="A37" s="409" t="s">
        <v>59</v>
      </c>
      <c r="B37" s="410">
        <v>226</v>
      </c>
      <c r="C37" s="410">
        <v>1</v>
      </c>
      <c r="D37" s="411">
        <v>2.1</v>
      </c>
      <c r="E37" s="410">
        <v>90</v>
      </c>
      <c r="F37" s="410">
        <v>16</v>
      </c>
      <c r="G37" s="410">
        <v>20</v>
      </c>
      <c r="H37" s="410">
        <v>38</v>
      </c>
      <c r="I37" s="410">
        <v>62</v>
      </c>
      <c r="J37" s="410">
        <v>3</v>
      </c>
    </row>
    <row r="38" spans="1:10">
      <c r="A38" s="413" t="s">
        <v>60</v>
      </c>
      <c r="B38" s="414">
        <v>55</v>
      </c>
      <c r="C38" s="483">
        <v>0</v>
      </c>
      <c r="D38" s="415">
        <v>2.4</v>
      </c>
      <c r="E38" s="414">
        <v>27</v>
      </c>
      <c r="F38" s="414">
        <v>5</v>
      </c>
      <c r="G38" s="414">
        <v>6</v>
      </c>
      <c r="H38" s="414">
        <v>3</v>
      </c>
      <c r="I38" s="414">
        <v>14</v>
      </c>
      <c r="J38" s="414">
        <v>1</v>
      </c>
    </row>
  </sheetData>
  <mergeCells count="26">
    <mergeCell ref="A18:J18"/>
    <mergeCell ref="B19:D19"/>
    <mergeCell ref="E19:I19"/>
    <mergeCell ref="J19:J20"/>
    <mergeCell ref="A19:A21"/>
    <mergeCell ref="B21:J21"/>
    <mergeCell ref="A16:B16"/>
    <mergeCell ref="A7:B7"/>
    <mergeCell ref="A8:B8"/>
    <mergeCell ref="A9:B9"/>
    <mergeCell ref="A10:B10"/>
    <mergeCell ref="A11:B11"/>
    <mergeCell ref="A13:B13"/>
    <mergeCell ref="A14:B14"/>
    <mergeCell ref="A15:B15"/>
    <mergeCell ref="A6:G6"/>
    <mergeCell ref="A12:G12"/>
    <mergeCell ref="A1:J1"/>
    <mergeCell ref="A2:J2"/>
    <mergeCell ref="A3:B5"/>
    <mergeCell ref="C3:D3"/>
    <mergeCell ref="C4:C5"/>
    <mergeCell ref="D4:D5"/>
    <mergeCell ref="E4:E5"/>
    <mergeCell ref="E3:G3"/>
    <mergeCell ref="F4:G4"/>
  </mergeCells>
  <hyperlinks>
    <hyperlink ref="K2" location="'Spis treści'!A1" display="Powrót do spisu" xr:uid="{48B62C41-3AD0-4BE6-8994-3BFD63C7E1FF}"/>
  </hyperlinks>
  <printOptions horizontalCentered="1"/>
  <pageMargins left="0.51181102362204722" right="0.6692913385826772" top="0.35433070866141736" bottom="0.55118110236220474" header="0.31496062992125984" footer="0.31496062992125984"/>
  <pageSetup paperSize="9" scale="78" orientation="landscape" r:id="rId1"/>
  <headerFooter differentFirst="1" alignWithMargins="0">
    <oddFooter>&amp;C&amp;"Arial,Normalny"&amp;9&amp;P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39"/>
  <dimension ref="B1:N21"/>
  <sheetViews>
    <sheetView view="pageBreakPreview" topLeftCell="A2" zoomScale="80" zoomScaleNormal="100" zoomScaleSheetLayoutView="80" workbookViewId="0">
      <selection activeCell="G15" sqref="G15"/>
    </sheetView>
  </sheetViews>
  <sheetFormatPr defaultRowHeight="15"/>
  <cols>
    <col min="2" max="2" width="15.125" customWidth="1"/>
    <col min="3" max="3" width="11.5" customWidth="1"/>
    <col min="4" max="4" width="11.125" customWidth="1"/>
    <col min="5" max="5" width="14" customWidth="1"/>
    <col min="6" max="6" width="12.25" customWidth="1"/>
    <col min="7" max="7" width="10.625" customWidth="1"/>
    <col min="8" max="8" width="11.875" customWidth="1"/>
    <col min="14" max="14" width="10.5" customWidth="1"/>
  </cols>
  <sheetData>
    <row r="1" spans="2:14" ht="23.25" customHeight="1">
      <c r="B1" s="764" t="s">
        <v>342</v>
      </c>
      <c r="C1" s="764"/>
      <c r="D1" s="764"/>
      <c r="E1" s="764"/>
      <c r="F1" s="764"/>
      <c r="G1" s="764"/>
      <c r="H1" s="764"/>
      <c r="I1" s="764"/>
      <c r="J1" s="764"/>
      <c r="K1" s="764"/>
      <c r="L1" s="764"/>
      <c r="M1" s="764"/>
    </row>
    <row r="2" spans="2:14" ht="39" customHeight="1">
      <c r="N2" s="602" t="s">
        <v>657</v>
      </c>
    </row>
    <row r="4" spans="2:14" ht="149.25" customHeight="1"/>
    <row r="17" spans="2:8" ht="28.5" customHeight="1"/>
    <row r="18" spans="2:8" ht="30" customHeight="1">
      <c r="B18" s="675" t="s">
        <v>623</v>
      </c>
      <c r="C18" s="675"/>
      <c r="D18" s="675"/>
      <c r="E18" s="675"/>
      <c r="F18" s="675"/>
      <c r="G18" s="675"/>
      <c r="H18" s="675"/>
    </row>
    <row r="19" spans="2:8" ht="48" customHeight="1">
      <c r="B19" s="433"/>
      <c r="C19" s="433" t="s">
        <v>269</v>
      </c>
      <c r="D19" s="433" t="s">
        <v>270</v>
      </c>
      <c r="E19" s="433" t="s">
        <v>279</v>
      </c>
      <c r="F19" s="433" t="s">
        <v>271</v>
      </c>
      <c r="G19" s="433" t="s">
        <v>272</v>
      </c>
      <c r="H19" s="433" t="s">
        <v>129</v>
      </c>
    </row>
    <row r="20" spans="2:8" ht="18" customHeight="1">
      <c r="B20" s="289" t="s">
        <v>267</v>
      </c>
      <c r="C20" s="423">
        <f>'Tab 3 (26) i 4 (27)'!E22</f>
        <v>1140</v>
      </c>
      <c r="D20" s="423">
        <f>'Tab 3 (26) i 4 (27)'!F22</f>
        <v>158</v>
      </c>
      <c r="E20" s="423">
        <f>'Tab 3 (26) i 4 (27)'!G22</f>
        <v>300</v>
      </c>
      <c r="F20" s="423">
        <f>'Tab 3 (26) i 4 (27)'!H22</f>
        <v>273</v>
      </c>
      <c r="G20" s="423">
        <f>'Tab 3 (26) i 4 (27)'!I22</f>
        <v>491</v>
      </c>
      <c r="H20" s="423">
        <f>SUM(C20:G20)</f>
        <v>2362</v>
      </c>
    </row>
    <row r="21" spans="2:8" ht="18" customHeight="1">
      <c r="B21" s="289" t="s">
        <v>268</v>
      </c>
      <c r="C21" s="482">
        <f>ROUND(C20/$H$20,2)</f>
        <v>0.48</v>
      </c>
      <c r="D21" s="482">
        <f>ROUND(D20/$H$20,2)</f>
        <v>7.0000000000000007E-2</v>
      </c>
      <c r="E21" s="482">
        <f t="shared" ref="E21:G21" si="0">ROUND(E20/$H$20,2)</f>
        <v>0.13</v>
      </c>
      <c r="F21" s="482">
        <f>ROUND(F20/$H$20,2)-1%</f>
        <v>0.11</v>
      </c>
      <c r="G21" s="482">
        <f t="shared" si="0"/>
        <v>0.21</v>
      </c>
      <c r="H21" s="482">
        <f t="shared" ref="H21" si="1">H20/$H$20</f>
        <v>1</v>
      </c>
    </row>
  </sheetData>
  <mergeCells count="2">
    <mergeCell ref="B18:H18"/>
    <mergeCell ref="B1:M1"/>
  </mergeCells>
  <hyperlinks>
    <hyperlink ref="N2" location="'Spis treści'!A1" display="Powrót do spisu" xr:uid="{D108603E-4172-47D5-A289-D2E7D6ED4A90}"/>
  </hyperlinks>
  <printOptions horizontalCentered="1"/>
  <pageMargins left="0.51181102362204722" right="0.51181102362204722" top="0.6692913385826772" bottom="0.55118110236220474" header="0.31496062992125984" footer="0.31496062992125984"/>
  <pageSetup paperSize="9" scale="90" orientation="landscape" r:id="rId1"/>
  <headerFooter differentFirst="1" alignWithMargins="0">
    <oddFooter>&amp;C&amp;"Arial,Normalny"&amp;9&amp;P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dimension ref="A1:M25"/>
  <sheetViews>
    <sheetView showGridLines="0" view="pageBreakPreview" topLeftCell="A13" zoomScale="90" zoomScaleNormal="100" zoomScaleSheetLayoutView="90" workbookViewId="0">
      <selection activeCell="G15" sqref="G15"/>
    </sheetView>
  </sheetViews>
  <sheetFormatPr defaultRowHeight="15"/>
  <cols>
    <col min="1" max="1" width="18.5" customWidth="1"/>
    <col min="2" max="2" width="11.875" customWidth="1"/>
    <col min="3" max="3" width="11.75" customWidth="1"/>
    <col min="4" max="4" width="12" customWidth="1"/>
    <col min="5" max="8" width="11.625" customWidth="1"/>
    <col min="9" max="9" width="10.625" customWidth="1"/>
    <col min="10" max="10" width="11.625" customWidth="1"/>
    <col min="11" max="12" width="12.125" customWidth="1"/>
  </cols>
  <sheetData>
    <row r="1" spans="1:13" ht="33" customHeight="1">
      <c r="A1" s="773" t="s">
        <v>343</v>
      </c>
      <c r="B1" s="773"/>
      <c r="C1" s="773"/>
      <c r="D1" s="773"/>
      <c r="E1" s="773"/>
      <c r="F1" s="773"/>
      <c r="G1" s="773"/>
      <c r="H1" s="773"/>
      <c r="I1" s="773"/>
      <c r="J1" s="773"/>
      <c r="K1" s="773"/>
      <c r="L1" s="773"/>
    </row>
    <row r="2" spans="1:13" ht="42" customHeight="1">
      <c r="A2" s="768" t="s">
        <v>611</v>
      </c>
      <c r="B2" s="768"/>
      <c r="C2" s="768"/>
      <c r="D2" s="768"/>
      <c r="E2" s="768"/>
      <c r="F2" s="768"/>
      <c r="G2" s="768"/>
      <c r="H2" s="768"/>
      <c r="I2" s="768"/>
      <c r="J2" s="768"/>
      <c r="K2" s="768"/>
      <c r="L2" s="768"/>
      <c r="M2" s="602" t="s">
        <v>657</v>
      </c>
    </row>
    <row r="3" spans="1:13" ht="13.5" customHeight="1">
      <c r="A3" s="676" t="s">
        <v>15</v>
      </c>
      <c r="B3" s="674" t="s">
        <v>462</v>
      </c>
      <c r="C3" s="774" t="s">
        <v>75</v>
      </c>
      <c r="D3" s="774"/>
      <c r="E3" s="774" t="s">
        <v>38</v>
      </c>
      <c r="F3" s="774"/>
      <c r="G3" s="774"/>
      <c r="H3" s="774"/>
      <c r="I3" s="774"/>
      <c r="J3" s="774"/>
      <c r="K3" s="774"/>
      <c r="L3" s="774"/>
    </row>
    <row r="4" spans="1:13" ht="61.5" customHeight="1">
      <c r="A4" s="681"/>
      <c r="B4" s="674"/>
      <c r="C4" s="674" t="s">
        <v>217</v>
      </c>
      <c r="D4" s="686" t="s">
        <v>218</v>
      </c>
      <c r="E4" s="700" t="s">
        <v>277</v>
      </c>
      <c r="F4" s="701"/>
      <c r="G4" s="700" t="s">
        <v>219</v>
      </c>
      <c r="H4" s="775"/>
      <c r="I4" s="775"/>
      <c r="J4" s="701"/>
      <c r="K4" s="674" t="s">
        <v>344</v>
      </c>
      <c r="L4" s="674"/>
    </row>
    <row r="5" spans="1:13" ht="17.25" customHeight="1">
      <c r="A5" s="681"/>
      <c r="B5" s="674"/>
      <c r="C5" s="674"/>
      <c r="D5" s="686"/>
      <c r="E5" s="676" t="s">
        <v>265</v>
      </c>
      <c r="F5" s="777" t="s">
        <v>220</v>
      </c>
      <c r="G5" s="676" t="s">
        <v>265</v>
      </c>
      <c r="H5" s="777" t="s">
        <v>221</v>
      </c>
      <c r="I5" s="779" t="s">
        <v>266</v>
      </c>
      <c r="J5" s="780"/>
      <c r="K5" s="676" t="s">
        <v>265</v>
      </c>
      <c r="L5" s="777" t="s">
        <v>220</v>
      </c>
    </row>
    <row r="6" spans="1:13" ht="39.75" customHeight="1">
      <c r="A6" s="681"/>
      <c r="B6" s="674"/>
      <c r="C6" s="674"/>
      <c r="D6" s="686"/>
      <c r="E6" s="677"/>
      <c r="F6" s="778"/>
      <c r="G6" s="677"/>
      <c r="H6" s="778"/>
      <c r="I6" s="494" t="s">
        <v>489</v>
      </c>
      <c r="J6" s="494" t="s">
        <v>463</v>
      </c>
      <c r="K6" s="677"/>
      <c r="L6" s="778"/>
      <c r="M6" s="76"/>
    </row>
    <row r="7" spans="1:13" ht="18" customHeight="1">
      <c r="A7" s="677"/>
      <c r="B7" s="678" t="s">
        <v>610</v>
      </c>
      <c r="C7" s="679"/>
      <c r="D7" s="679"/>
      <c r="E7" s="679"/>
      <c r="F7" s="679"/>
      <c r="G7" s="679"/>
      <c r="H7" s="679"/>
      <c r="I7" s="679"/>
      <c r="J7" s="679"/>
      <c r="K7" s="679"/>
      <c r="L7" s="680"/>
      <c r="M7" s="76"/>
    </row>
    <row r="8" spans="1:13" ht="21" customHeight="1">
      <c r="A8" s="406" t="s">
        <v>72</v>
      </c>
      <c r="B8" s="407">
        <f>SUM(B9:B24)</f>
        <v>858878</v>
      </c>
      <c r="C8" s="407">
        <f t="shared" ref="C8:L8" si="0">SUM(C9:C24)</f>
        <v>833015</v>
      </c>
      <c r="D8" s="407">
        <f t="shared" si="0"/>
        <v>937</v>
      </c>
      <c r="E8" s="407">
        <f t="shared" si="0"/>
        <v>6125</v>
      </c>
      <c r="F8" s="407">
        <f t="shared" si="0"/>
        <v>4247</v>
      </c>
      <c r="G8" s="407">
        <f t="shared" si="0"/>
        <v>8620</v>
      </c>
      <c r="H8" s="407">
        <f t="shared" si="0"/>
        <v>6295</v>
      </c>
      <c r="I8" s="425">
        <f t="shared" si="0"/>
        <v>3</v>
      </c>
      <c r="J8" s="426">
        <f t="shared" si="0"/>
        <v>0</v>
      </c>
      <c r="K8" s="407">
        <f t="shared" si="0"/>
        <v>844133</v>
      </c>
      <c r="L8" s="407">
        <f t="shared" si="0"/>
        <v>822473</v>
      </c>
    </row>
    <row r="9" spans="1:13" ht="21" customHeight="1">
      <c r="A9" s="409" t="s">
        <v>45</v>
      </c>
      <c r="B9" s="410">
        <f>E9+G9+K9</f>
        <v>31422</v>
      </c>
      <c r="C9" s="410">
        <v>29705</v>
      </c>
      <c r="D9" s="410">
        <v>41</v>
      </c>
      <c r="E9" s="410">
        <v>256</v>
      </c>
      <c r="F9" s="410">
        <v>69</v>
      </c>
      <c r="G9" s="410">
        <v>551</v>
      </c>
      <c r="H9" s="410">
        <v>240</v>
      </c>
      <c r="I9" s="427">
        <v>1</v>
      </c>
      <c r="J9" s="428">
        <v>0</v>
      </c>
      <c r="K9" s="410">
        <v>30615</v>
      </c>
      <c r="L9" s="410">
        <v>29396</v>
      </c>
    </row>
    <row r="10" spans="1:13" ht="21" customHeight="1">
      <c r="A10" s="409" t="s">
        <v>46</v>
      </c>
      <c r="B10" s="410">
        <f t="shared" ref="B10:B24" si="1">E10+G10+K10</f>
        <v>45271</v>
      </c>
      <c r="C10" s="410">
        <v>43815</v>
      </c>
      <c r="D10" s="410">
        <v>28</v>
      </c>
      <c r="E10" s="410">
        <v>371</v>
      </c>
      <c r="F10" s="410">
        <v>287</v>
      </c>
      <c r="G10" s="410">
        <v>470</v>
      </c>
      <c r="H10" s="410">
        <v>358</v>
      </c>
      <c r="I10" s="428">
        <v>0</v>
      </c>
      <c r="J10" s="428">
        <v>0</v>
      </c>
      <c r="K10" s="410">
        <v>44430</v>
      </c>
      <c r="L10" s="410">
        <v>43170</v>
      </c>
    </row>
    <row r="11" spans="1:13" ht="21" customHeight="1">
      <c r="A11" s="409" t="s">
        <v>47</v>
      </c>
      <c r="B11" s="410">
        <f t="shared" si="1"/>
        <v>112373</v>
      </c>
      <c r="C11" s="410">
        <v>108696</v>
      </c>
      <c r="D11" s="410">
        <v>61</v>
      </c>
      <c r="E11" s="410">
        <v>411</v>
      </c>
      <c r="F11" s="410">
        <v>253</v>
      </c>
      <c r="G11" s="410">
        <v>722</v>
      </c>
      <c r="H11" s="410">
        <v>571</v>
      </c>
      <c r="I11" s="428">
        <v>0</v>
      </c>
      <c r="J11" s="428">
        <v>0</v>
      </c>
      <c r="K11" s="410">
        <v>111240</v>
      </c>
      <c r="L11" s="410">
        <v>107872</v>
      </c>
    </row>
    <row r="12" spans="1:13" ht="21" customHeight="1">
      <c r="A12" s="409" t="s">
        <v>48</v>
      </c>
      <c r="B12" s="410">
        <f t="shared" si="1"/>
        <v>10657</v>
      </c>
      <c r="C12" s="410">
        <v>10321</v>
      </c>
      <c r="D12" s="410">
        <v>9</v>
      </c>
      <c r="E12" s="410">
        <v>62</v>
      </c>
      <c r="F12" s="410">
        <v>49</v>
      </c>
      <c r="G12" s="410">
        <v>105</v>
      </c>
      <c r="H12" s="410">
        <v>89</v>
      </c>
      <c r="I12" s="428">
        <v>0</v>
      </c>
      <c r="J12" s="428">
        <v>0</v>
      </c>
      <c r="K12" s="410">
        <v>10490</v>
      </c>
      <c r="L12" s="410">
        <v>10183</v>
      </c>
    </row>
    <row r="13" spans="1:13" ht="21" customHeight="1">
      <c r="A13" s="409" t="s">
        <v>49</v>
      </c>
      <c r="B13" s="410">
        <f t="shared" si="1"/>
        <v>68865</v>
      </c>
      <c r="C13" s="410">
        <v>66228</v>
      </c>
      <c r="D13" s="410">
        <v>135</v>
      </c>
      <c r="E13" s="410">
        <v>658</v>
      </c>
      <c r="F13" s="410">
        <v>463</v>
      </c>
      <c r="G13" s="410">
        <v>766</v>
      </c>
      <c r="H13" s="410">
        <v>474</v>
      </c>
      <c r="I13" s="428">
        <v>0</v>
      </c>
      <c r="J13" s="428">
        <v>0</v>
      </c>
      <c r="K13" s="410">
        <v>67441</v>
      </c>
      <c r="L13" s="410">
        <v>65291</v>
      </c>
    </row>
    <row r="14" spans="1:13" ht="21" customHeight="1">
      <c r="A14" s="409" t="s">
        <v>50</v>
      </c>
      <c r="B14" s="410">
        <f t="shared" si="1"/>
        <v>100914</v>
      </c>
      <c r="C14" s="410">
        <v>98789</v>
      </c>
      <c r="D14" s="410">
        <v>25</v>
      </c>
      <c r="E14" s="410">
        <v>1639</v>
      </c>
      <c r="F14" s="410">
        <v>1447</v>
      </c>
      <c r="G14" s="410">
        <v>914</v>
      </c>
      <c r="H14" s="410">
        <v>781</v>
      </c>
      <c r="I14" s="428">
        <v>0</v>
      </c>
      <c r="J14" s="428">
        <v>0</v>
      </c>
      <c r="K14" s="410">
        <v>98361</v>
      </c>
      <c r="L14" s="410">
        <v>96561</v>
      </c>
    </row>
    <row r="15" spans="1:13" ht="21" customHeight="1">
      <c r="A15" s="409" t="s">
        <v>51</v>
      </c>
      <c r="B15" s="410">
        <f t="shared" si="1"/>
        <v>120370</v>
      </c>
      <c r="C15" s="410">
        <v>116548</v>
      </c>
      <c r="D15" s="410">
        <v>413</v>
      </c>
      <c r="E15" s="410">
        <v>932</v>
      </c>
      <c r="F15" s="410">
        <v>451</v>
      </c>
      <c r="G15" s="410">
        <v>1323</v>
      </c>
      <c r="H15" s="410">
        <v>938</v>
      </c>
      <c r="I15" s="428">
        <v>0</v>
      </c>
      <c r="J15" s="428">
        <v>0</v>
      </c>
      <c r="K15" s="410">
        <v>118115</v>
      </c>
      <c r="L15" s="410">
        <v>115159</v>
      </c>
    </row>
    <row r="16" spans="1:13" ht="21" customHeight="1">
      <c r="A16" s="409" t="s">
        <v>52</v>
      </c>
      <c r="B16" s="410">
        <f t="shared" si="1"/>
        <v>18175</v>
      </c>
      <c r="C16" s="410">
        <v>17831</v>
      </c>
      <c r="D16" s="410">
        <v>1</v>
      </c>
      <c r="E16" s="410">
        <v>48</v>
      </c>
      <c r="F16" s="410">
        <v>35</v>
      </c>
      <c r="G16" s="410">
        <v>138</v>
      </c>
      <c r="H16" s="410">
        <v>115</v>
      </c>
      <c r="I16" s="428">
        <v>0</v>
      </c>
      <c r="J16" s="428">
        <v>0</v>
      </c>
      <c r="K16" s="410">
        <v>17989</v>
      </c>
      <c r="L16" s="410">
        <v>17681</v>
      </c>
    </row>
    <row r="17" spans="1:12" ht="21" customHeight="1">
      <c r="A17" s="409" t="s">
        <v>53</v>
      </c>
      <c r="B17" s="410">
        <f t="shared" si="1"/>
        <v>67548</v>
      </c>
      <c r="C17" s="410">
        <v>66067</v>
      </c>
      <c r="D17" s="410">
        <v>7</v>
      </c>
      <c r="E17" s="410">
        <v>283</v>
      </c>
      <c r="F17" s="410">
        <v>214</v>
      </c>
      <c r="G17" s="410">
        <v>588</v>
      </c>
      <c r="H17" s="410">
        <v>507</v>
      </c>
      <c r="I17" s="428">
        <v>0</v>
      </c>
      <c r="J17" s="428">
        <v>0</v>
      </c>
      <c r="K17" s="410">
        <v>66677</v>
      </c>
      <c r="L17" s="410">
        <v>65346</v>
      </c>
    </row>
    <row r="18" spans="1:12" ht="21" customHeight="1">
      <c r="A18" s="409" t="s">
        <v>54</v>
      </c>
      <c r="B18" s="410">
        <f t="shared" si="1"/>
        <v>54986</v>
      </c>
      <c r="C18" s="410">
        <v>53938</v>
      </c>
      <c r="D18" s="410">
        <v>2</v>
      </c>
      <c r="E18" s="410">
        <v>179</v>
      </c>
      <c r="F18" s="410">
        <v>140</v>
      </c>
      <c r="G18" s="410">
        <v>519</v>
      </c>
      <c r="H18" s="410">
        <v>472</v>
      </c>
      <c r="I18" s="428">
        <v>0</v>
      </c>
      <c r="J18" s="428">
        <v>0</v>
      </c>
      <c r="K18" s="410">
        <v>54288</v>
      </c>
      <c r="L18" s="410">
        <v>53326</v>
      </c>
    </row>
    <row r="19" spans="1:12" ht="21" customHeight="1">
      <c r="A19" s="409" t="s">
        <v>55</v>
      </c>
      <c r="B19" s="410">
        <f t="shared" si="1"/>
        <v>27284</v>
      </c>
      <c r="C19" s="410">
        <v>26407</v>
      </c>
      <c r="D19" s="410">
        <v>15</v>
      </c>
      <c r="E19" s="410">
        <v>153</v>
      </c>
      <c r="F19" s="410">
        <v>71</v>
      </c>
      <c r="G19" s="410">
        <v>373</v>
      </c>
      <c r="H19" s="410">
        <v>227</v>
      </c>
      <c r="I19" s="427">
        <v>1</v>
      </c>
      <c r="J19" s="428">
        <v>0</v>
      </c>
      <c r="K19" s="410">
        <v>26758</v>
      </c>
      <c r="L19" s="410">
        <v>26109</v>
      </c>
    </row>
    <row r="20" spans="1:12" ht="21" customHeight="1">
      <c r="A20" s="409" t="s">
        <v>56</v>
      </c>
      <c r="B20" s="410">
        <f t="shared" si="1"/>
        <v>25251</v>
      </c>
      <c r="C20" s="410">
        <v>24653</v>
      </c>
      <c r="D20" s="410">
        <v>12</v>
      </c>
      <c r="E20" s="410">
        <v>86</v>
      </c>
      <c r="F20" s="410">
        <v>56</v>
      </c>
      <c r="G20" s="410">
        <v>282</v>
      </c>
      <c r="H20" s="410">
        <v>236</v>
      </c>
      <c r="I20" s="428">
        <v>0</v>
      </c>
      <c r="J20" s="428">
        <v>0</v>
      </c>
      <c r="K20" s="410">
        <v>24883</v>
      </c>
      <c r="L20" s="410">
        <v>24361</v>
      </c>
    </row>
    <row r="21" spans="1:12" ht="21" customHeight="1">
      <c r="A21" s="409" t="s">
        <v>57</v>
      </c>
      <c r="B21" s="410">
        <f t="shared" si="1"/>
        <v>49917</v>
      </c>
      <c r="C21" s="410">
        <v>48363</v>
      </c>
      <c r="D21" s="410">
        <v>23</v>
      </c>
      <c r="E21" s="410">
        <v>161</v>
      </c>
      <c r="F21" s="410">
        <v>105</v>
      </c>
      <c r="G21" s="410">
        <v>476</v>
      </c>
      <c r="H21" s="410">
        <v>348</v>
      </c>
      <c r="I21" s="428">
        <v>0</v>
      </c>
      <c r="J21" s="428">
        <v>0</v>
      </c>
      <c r="K21" s="410">
        <v>49280</v>
      </c>
      <c r="L21" s="410">
        <v>47910</v>
      </c>
    </row>
    <row r="22" spans="1:12" ht="21" customHeight="1">
      <c r="A22" s="409" t="s">
        <v>58</v>
      </c>
      <c r="B22" s="410">
        <f t="shared" si="1"/>
        <v>29201</v>
      </c>
      <c r="C22" s="410">
        <v>28358</v>
      </c>
      <c r="D22" s="410">
        <v>5</v>
      </c>
      <c r="E22" s="410">
        <v>123</v>
      </c>
      <c r="F22" s="410">
        <v>103</v>
      </c>
      <c r="G22" s="410">
        <v>304</v>
      </c>
      <c r="H22" s="410">
        <v>242</v>
      </c>
      <c r="I22" s="428">
        <v>0</v>
      </c>
      <c r="J22" s="428">
        <v>0</v>
      </c>
      <c r="K22" s="410">
        <v>28774</v>
      </c>
      <c r="L22" s="410">
        <v>28013</v>
      </c>
    </row>
    <row r="23" spans="1:12" ht="21" customHeight="1">
      <c r="A23" s="409" t="s">
        <v>59</v>
      </c>
      <c r="B23" s="410">
        <f t="shared" si="1"/>
        <v>77750</v>
      </c>
      <c r="C23" s="410">
        <v>75598</v>
      </c>
      <c r="D23" s="410">
        <v>152</v>
      </c>
      <c r="E23" s="410">
        <v>621</v>
      </c>
      <c r="F23" s="410">
        <v>465</v>
      </c>
      <c r="G23" s="410">
        <v>716</v>
      </c>
      <c r="H23" s="410">
        <v>536</v>
      </c>
      <c r="I23" s="428">
        <v>0</v>
      </c>
      <c r="J23" s="428">
        <v>0</v>
      </c>
      <c r="K23" s="410">
        <v>76413</v>
      </c>
      <c r="L23" s="410">
        <v>74597</v>
      </c>
    </row>
    <row r="24" spans="1:12" ht="21" customHeight="1">
      <c r="A24" s="413" t="s">
        <v>60</v>
      </c>
      <c r="B24" s="414">
        <f t="shared" si="1"/>
        <v>18894</v>
      </c>
      <c r="C24" s="414">
        <v>17698</v>
      </c>
      <c r="D24" s="414">
        <v>8</v>
      </c>
      <c r="E24" s="414">
        <v>142</v>
      </c>
      <c r="F24" s="414">
        <v>39</v>
      </c>
      <c r="G24" s="414">
        <v>373</v>
      </c>
      <c r="H24" s="414">
        <v>161</v>
      </c>
      <c r="I24" s="429">
        <v>1</v>
      </c>
      <c r="J24" s="430">
        <v>0</v>
      </c>
      <c r="K24" s="414">
        <v>18379</v>
      </c>
      <c r="L24" s="414">
        <v>17498</v>
      </c>
    </row>
    <row r="25" spans="1:12" ht="24" customHeight="1">
      <c r="A25" s="776"/>
      <c r="B25" s="776"/>
      <c r="C25" s="776"/>
      <c r="D25" s="776"/>
      <c r="E25" s="776"/>
      <c r="F25" s="776"/>
      <c r="G25" s="776"/>
      <c r="H25" s="776"/>
      <c r="I25" s="776"/>
      <c r="J25" s="776"/>
      <c r="K25" s="776"/>
      <c r="L25" s="776"/>
    </row>
  </sheetData>
  <mergeCells count="20">
    <mergeCell ref="A25:L25"/>
    <mergeCell ref="K4:L4"/>
    <mergeCell ref="E5:E6"/>
    <mergeCell ref="F5:F6"/>
    <mergeCell ref="G5:G6"/>
    <mergeCell ref="H5:H6"/>
    <mergeCell ref="I5:J5"/>
    <mergeCell ref="K5:K6"/>
    <mergeCell ref="L5:L6"/>
    <mergeCell ref="B7:L7"/>
    <mergeCell ref="A1:L1"/>
    <mergeCell ref="A2:L2"/>
    <mergeCell ref="B3:B6"/>
    <mergeCell ref="C3:D3"/>
    <mergeCell ref="E3:L3"/>
    <mergeCell ref="C4:C6"/>
    <mergeCell ref="D4:D6"/>
    <mergeCell ref="E4:F4"/>
    <mergeCell ref="G4:J4"/>
    <mergeCell ref="A3:A7"/>
  </mergeCells>
  <hyperlinks>
    <hyperlink ref="M2" location="'Spis treści'!A1" display="Powrót do spisu" xr:uid="{0D96E2A8-081F-4CAE-98D5-4162D5900C4D}"/>
  </hyperlinks>
  <printOptions horizontalCentered="1"/>
  <pageMargins left="0.51181102362204722" right="0.51181102362204722" top="0.59055118110236227" bottom="0.55118110236220474" header="0.31496062992125984" footer="0.31496062992125984"/>
  <pageSetup paperSize="9" scale="85" orientation="landscape" r:id="rId1"/>
  <headerFooter differentFirst="1" alignWithMargins="0">
    <oddFooter>&amp;C&amp;"Arial,Normalny"&amp;9&amp;P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30"/>
  <dimension ref="A1:L29"/>
  <sheetViews>
    <sheetView showGridLines="0" view="pageBreakPreview" zoomScale="90" zoomScaleNormal="100" zoomScaleSheetLayoutView="90" workbookViewId="0">
      <selection activeCell="G15" sqref="G15"/>
    </sheetView>
  </sheetViews>
  <sheetFormatPr defaultRowHeight="15"/>
  <cols>
    <col min="1" max="1" width="25" customWidth="1"/>
    <col min="2" max="3" width="10.875" customWidth="1"/>
    <col min="4" max="4" width="11.625" customWidth="1"/>
    <col min="5" max="5" width="10.875" customWidth="1"/>
    <col min="6" max="6" width="11.75" customWidth="1"/>
    <col min="7" max="7" width="11.625" customWidth="1"/>
    <col min="8" max="8" width="9.875" customWidth="1"/>
    <col min="9" max="9" width="9.625" customWidth="1"/>
  </cols>
  <sheetData>
    <row r="1" spans="1:9" ht="27.75" customHeight="1">
      <c r="A1" s="773" t="str">
        <f>'Tab 4 (31)'!A1:H1</f>
        <v>V. UBEZPIECZENIE SPOŁECZNE ROLNIKÓW</v>
      </c>
      <c r="B1" s="773"/>
      <c r="C1" s="773"/>
      <c r="D1" s="773"/>
      <c r="E1" s="773"/>
      <c r="F1" s="773"/>
      <c r="G1" s="773"/>
      <c r="H1" s="773"/>
      <c r="I1" s="436"/>
    </row>
    <row r="2" spans="1:9" ht="42" customHeight="1">
      <c r="A2" s="768" t="s">
        <v>612</v>
      </c>
      <c r="B2" s="768"/>
      <c r="C2" s="768"/>
      <c r="D2" s="768"/>
      <c r="E2" s="768"/>
      <c r="F2" s="768"/>
      <c r="G2" s="768"/>
      <c r="I2" s="602" t="s">
        <v>657</v>
      </c>
    </row>
    <row r="3" spans="1:9">
      <c r="A3" s="676" t="s">
        <v>15</v>
      </c>
      <c r="B3" s="676" t="s">
        <v>467</v>
      </c>
      <c r="C3" s="783" t="s">
        <v>38</v>
      </c>
      <c r="D3" s="784"/>
      <c r="E3" s="784"/>
      <c r="F3" s="784"/>
      <c r="G3" s="784"/>
      <c r="H3" s="785"/>
      <c r="I3" s="73"/>
    </row>
    <row r="4" spans="1:9" ht="165" customHeight="1">
      <c r="A4" s="681"/>
      <c r="B4" s="677"/>
      <c r="C4" s="432" t="s">
        <v>226</v>
      </c>
      <c r="D4" s="432" t="s">
        <v>468</v>
      </c>
      <c r="E4" s="432" t="s">
        <v>227</v>
      </c>
      <c r="F4" s="432" t="s">
        <v>469</v>
      </c>
      <c r="G4" s="432" t="s">
        <v>228</v>
      </c>
      <c r="H4" s="495" t="s">
        <v>229</v>
      </c>
      <c r="I4" s="74"/>
    </row>
    <row r="5" spans="1:9">
      <c r="A5" s="677"/>
      <c r="B5" s="682" t="str">
        <f>'Tab 1 (28)'!B7:L7</f>
        <v>STAN NA DZIEŃ 31 MARCA 2022 R.</v>
      </c>
      <c r="C5" s="683"/>
      <c r="D5" s="683"/>
      <c r="E5" s="683"/>
      <c r="F5" s="683"/>
      <c r="G5" s="683"/>
      <c r="H5" s="684"/>
      <c r="I5" s="74"/>
    </row>
    <row r="6" spans="1:9" ht="17.25" customHeight="1">
      <c r="A6" s="185" t="s">
        <v>72</v>
      </c>
      <c r="B6" s="203">
        <f>SUM(B8:B13)</f>
        <v>1127508</v>
      </c>
      <c r="C6" s="203">
        <f t="shared" ref="C6:H6" si="0">SUM(C8:C13)</f>
        <v>9756</v>
      </c>
      <c r="D6" s="203">
        <f t="shared" si="0"/>
        <v>3696</v>
      </c>
      <c r="E6" s="203">
        <f t="shared" si="0"/>
        <v>14986</v>
      </c>
      <c r="F6" s="203">
        <f t="shared" si="0"/>
        <v>3</v>
      </c>
      <c r="G6" s="203">
        <f t="shared" si="0"/>
        <v>1099067</v>
      </c>
      <c r="H6" s="203">
        <f t="shared" si="0"/>
        <v>119131</v>
      </c>
      <c r="I6" s="73"/>
    </row>
    <row r="7" spans="1:9" ht="13.5" customHeight="1">
      <c r="A7" s="186" t="s">
        <v>38</v>
      </c>
      <c r="B7" s="199"/>
      <c r="C7" s="199"/>
      <c r="D7" s="199"/>
      <c r="E7" s="199"/>
      <c r="F7" s="199"/>
      <c r="G7" s="199"/>
      <c r="H7" s="199"/>
      <c r="I7" s="73"/>
    </row>
    <row r="8" spans="1:9" ht="17.25" customHeight="1">
      <c r="A8" s="186" t="s">
        <v>230</v>
      </c>
      <c r="B8" s="199">
        <f>SUM(C8:G8)</f>
        <v>674367</v>
      </c>
      <c r="C8" s="199">
        <v>5159</v>
      </c>
      <c r="D8" s="187">
        <v>0</v>
      </c>
      <c r="E8" s="199">
        <v>3157</v>
      </c>
      <c r="F8" s="199">
        <v>3</v>
      </c>
      <c r="G8" s="199">
        <v>666048</v>
      </c>
      <c r="H8" s="199">
        <v>75611</v>
      </c>
      <c r="I8" s="73"/>
    </row>
    <row r="9" spans="1:9" ht="17.25" customHeight="1">
      <c r="A9" s="186" t="s">
        <v>231</v>
      </c>
      <c r="B9" s="199">
        <f t="shared" ref="B9:B13" si="1">SUM(C9:G9)</f>
        <v>294537</v>
      </c>
      <c r="C9" s="199">
        <v>1576</v>
      </c>
      <c r="D9" s="187">
        <v>0</v>
      </c>
      <c r="E9" s="199">
        <v>1419</v>
      </c>
      <c r="F9" s="187">
        <v>0</v>
      </c>
      <c r="G9" s="199">
        <v>291542</v>
      </c>
      <c r="H9" s="199">
        <v>23614</v>
      </c>
      <c r="I9" s="73"/>
    </row>
    <row r="10" spans="1:9" ht="17.25" customHeight="1">
      <c r="A10" s="188" t="s">
        <v>232</v>
      </c>
      <c r="B10" s="199">
        <f t="shared" si="1"/>
        <v>144716</v>
      </c>
      <c r="C10" s="199">
        <v>3021</v>
      </c>
      <c r="D10" s="187">
        <v>0</v>
      </c>
      <c r="E10" s="199">
        <v>218</v>
      </c>
      <c r="F10" s="187">
        <v>0</v>
      </c>
      <c r="G10" s="199">
        <v>141477</v>
      </c>
      <c r="H10" s="199">
        <v>19906</v>
      </c>
      <c r="I10" s="73"/>
    </row>
    <row r="11" spans="1:9" ht="17.25" customHeight="1">
      <c r="A11" s="188" t="s">
        <v>233</v>
      </c>
      <c r="B11" s="199">
        <f t="shared" si="1"/>
        <v>3696</v>
      </c>
      <c r="C11" s="187">
        <v>0</v>
      </c>
      <c r="D11" s="199">
        <v>3696</v>
      </c>
      <c r="E11" s="187">
        <v>0</v>
      </c>
      <c r="F11" s="187">
        <v>0</v>
      </c>
      <c r="G11" s="187">
        <v>0</v>
      </c>
      <c r="H11" s="187">
        <v>0</v>
      </c>
      <c r="I11" s="73"/>
    </row>
    <row r="12" spans="1:9" ht="45" customHeight="1">
      <c r="A12" s="188" t="s">
        <v>234</v>
      </c>
      <c r="B12" s="199">
        <f t="shared" si="1"/>
        <v>10181</v>
      </c>
      <c r="C12" s="187">
        <v>0</v>
      </c>
      <c r="D12" s="187">
        <v>0</v>
      </c>
      <c r="E12" s="199">
        <v>10181</v>
      </c>
      <c r="F12" s="187">
        <v>0</v>
      </c>
      <c r="G12" s="187">
        <v>0</v>
      </c>
      <c r="H12" s="187">
        <v>0</v>
      </c>
      <c r="I12" s="73"/>
    </row>
    <row r="13" spans="1:9" ht="27.75" customHeight="1">
      <c r="A13" s="431" t="s">
        <v>470</v>
      </c>
      <c r="B13" s="208">
        <f t="shared" si="1"/>
        <v>11</v>
      </c>
      <c r="C13" s="194">
        <v>0</v>
      </c>
      <c r="D13" s="194">
        <v>0</v>
      </c>
      <c r="E13" s="208">
        <v>11</v>
      </c>
      <c r="F13" s="194">
        <v>0</v>
      </c>
      <c r="G13" s="194">
        <v>0</v>
      </c>
      <c r="H13" s="194">
        <v>0</v>
      </c>
      <c r="I13" s="73"/>
    </row>
    <row r="14" spans="1:9" ht="33" customHeight="1">
      <c r="A14" s="781" t="s">
        <v>504</v>
      </c>
      <c r="B14" s="782"/>
      <c r="C14" s="782"/>
      <c r="D14" s="782"/>
      <c r="E14" s="782"/>
      <c r="F14" s="782"/>
      <c r="G14" s="782"/>
      <c r="H14" s="782"/>
    </row>
    <row r="15" spans="1:9" ht="33" customHeight="1">
      <c r="A15" s="786" t="s">
        <v>235</v>
      </c>
      <c r="B15" s="787"/>
      <c r="C15" s="787"/>
      <c r="D15" s="787"/>
      <c r="E15" s="787"/>
      <c r="F15" s="787"/>
      <c r="G15" s="787"/>
      <c r="H15" s="787"/>
    </row>
    <row r="16" spans="1:9" ht="24" customHeight="1">
      <c r="A16" s="781" t="s">
        <v>505</v>
      </c>
      <c r="B16" s="781"/>
      <c r="C16" s="781"/>
      <c r="D16" s="781"/>
      <c r="E16" s="781"/>
      <c r="F16" s="781"/>
      <c r="G16" s="781"/>
      <c r="H16" s="781"/>
    </row>
    <row r="17" spans="1:12" ht="28.5" customHeight="1"/>
    <row r="18" spans="1:12" ht="20.25" customHeight="1">
      <c r="A18" s="689" t="s">
        <v>613</v>
      </c>
      <c r="B18" s="689"/>
      <c r="C18" s="689"/>
      <c r="D18" s="689"/>
      <c r="E18" s="689"/>
      <c r="F18" s="689"/>
      <c r="G18" s="689"/>
    </row>
    <row r="19" spans="1:12">
      <c r="A19" s="672" t="s">
        <v>15</v>
      </c>
      <c r="B19" s="629" t="s">
        <v>438</v>
      </c>
      <c r="C19" s="630"/>
      <c r="D19" s="629" t="s">
        <v>579</v>
      </c>
      <c r="E19" s="631"/>
      <c r="F19" s="630"/>
      <c r="G19" s="577"/>
      <c r="H19" s="578"/>
      <c r="I19" s="578"/>
      <c r="J19" s="418"/>
      <c r="K19" s="418"/>
      <c r="L19" s="418"/>
    </row>
    <row r="20" spans="1:12" ht="15" customHeight="1">
      <c r="A20" s="672"/>
      <c r="B20" s="667" t="s">
        <v>614</v>
      </c>
      <c r="C20" s="667" t="s">
        <v>573</v>
      </c>
      <c r="D20" s="667" t="s">
        <v>614</v>
      </c>
      <c r="E20" s="644" t="s">
        <v>16</v>
      </c>
      <c r="F20" s="634"/>
      <c r="G20" s="161"/>
      <c r="H20" s="419"/>
      <c r="I20" s="419"/>
      <c r="J20" s="419"/>
      <c r="K20" s="419"/>
      <c r="L20" s="419"/>
    </row>
    <row r="21" spans="1:12" ht="65.25" customHeight="1">
      <c r="A21" s="672"/>
      <c r="B21" s="669"/>
      <c r="C21" s="669"/>
      <c r="D21" s="669"/>
      <c r="E21" s="572" t="s">
        <v>600</v>
      </c>
      <c r="F21" s="571" t="s">
        <v>601</v>
      </c>
      <c r="G21" s="579"/>
      <c r="H21" s="580"/>
      <c r="I21" s="580"/>
      <c r="J21" s="167"/>
      <c r="K21" s="167"/>
      <c r="L21" s="167"/>
    </row>
    <row r="22" spans="1:12" ht="20.25" customHeight="1">
      <c r="A22" s="588" t="s">
        <v>236</v>
      </c>
      <c r="B22" s="589"/>
      <c r="C22" s="589"/>
      <c r="D22" s="589"/>
      <c r="E22" s="589"/>
      <c r="F22" s="590"/>
      <c r="G22" s="592"/>
      <c r="H22" s="239"/>
      <c r="I22" s="239"/>
      <c r="J22" s="420"/>
      <c r="K22" s="420"/>
      <c r="L22" s="420"/>
    </row>
    <row r="23" spans="1:12" ht="17.25" customHeight="1">
      <c r="A23" s="195" t="s">
        <v>72</v>
      </c>
      <c r="B23" s="197">
        <v>884950</v>
      </c>
      <c r="C23" s="197">
        <v>864187</v>
      </c>
      <c r="D23" s="197">
        <v>858878</v>
      </c>
      <c r="E23" s="517">
        <f>D23/B23-1</f>
        <v>-2.9461551500084782E-2</v>
      </c>
      <c r="F23" s="517">
        <f>D23/C23-1</f>
        <v>-6.1433462896340885E-3</v>
      </c>
      <c r="G23" s="594"/>
      <c r="H23" s="595"/>
      <c r="I23" s="595"/>
      <c r="J23" s="434"/>
      <c r="K23" s="434"/>
      <c r="L23" s="434"/>
    </row>
    <row r="24" spans="1:12" ht="17.25" customHeight="1">
      <c r="A24" s="186" t="s">
        <v>237</v>
      </c>
      <c r="B24" s="199">
        <v>876504</v>
      </c>
      <c r="C24" s="199">
        <v>855624</v>
      </c>
      <c r="D24" s="199">
        <v>850258</v>
      </c>
      <c r="E24" s="404">
        <f>D24/B24-1</f>
        <v>-2.994395918330095E-2</v>
      </c>
      <c r="F24" s="404">
        <f>D24/C24-1</f>
        <v>-6.2714463362411044E-3</v>
      </c>
      <c r="G24" s="593"/>
      <c r="H24" s="596"/>
      <c r="I24" s="596"/>
      <c r="J24" s="435"/>
      <c r="K24" s="435"/>
      <c r="L24" s="435"/>
    </row>
    <row r="25" spans="1:12" ht="17.25" customHeight="1">
      <c r="A25" s="189" t="s">
        <v>238</v>
      </c>
      <c r="B25" s="208">
        <v>878298</v>
      </c>
      <c r="C25" s="208">
        <v>857830</v>
      </c>
      <c r="D25" s="208">
        <v>852753</v>
      </c>
      <c r="E25" s="405">
        <f>D25/B25-1</f>
        <v>-2.9084661470252682E-2</v>
      </c>
      <c r="F25" s="405">
        <f>D25/C25-1</f>
        <v>-5.9184220649779462E-3</v>
      </c>
      <c r="G25" s="593"/>
      <c r="H25" s="596"/>
      <c r="I25" s="596"/>
      <c r="J25" s="435"/>
      <c r="K25" s="435"/>
      <c r="L25" s="435"/>
    </row>
    <row r="26" spans="1:12" ht="20.25" customHeight="1">
      <c r="A26" s="588" t="s">
        <v>239</v>
      </c>
      <c r="B26" s="589"/>
      <c r="C26" s="589"/>
      <c r="D26" s="589"/>
      <c r="E26" s="589"/>
      <c r="F26" s="590"/>
      <c r="G26" s="592"/>
      <c r="H26" s="239"/>
      <c r="I26" s="239"/>
      <c r="J26" s="420"/>
      <c r="K26" s="420"/>
      <c r="L26" s="420"/>
    </row>
    <row r="27" spans="1:12" ht="17.25" customHeight="1">
      <c r="A27" s="195" t="s">
        <v>72</v>
      </c>
      <c r="B27" s="197">
        <v>1167072</v>
      </c>
      <c r="C27" s="197">
        <v>1134603</v>
      </c>
      <c r="D27" s="197">
        <v>1127508</v>
      </c>
      <c r="E27" s="517">
        <f t="shared" ref="E27:E29" si="2">D27/B27-1</f>
        <v>-3.3900222094266685E-2</v>
      </c>
      <c r="F27" s="517">
        <f t="shared" ref="F27:F29" si="3">D27/C27-1</f>
        <v>-6.2532885952178985E-3</v>
      </c>
      <c r="G27" s="594"/>
      <c r="H27" s="595"/>
      <c r="I27" s="595"/>
      <c r="J27" s="434"/>
      <c r="K27" s="434"/>
      <c r="L27" s="434"/>
    </row>
    <row r="28" spans="1:12" ht="17.25" customHeight="1">
      <c r="A28" s="186" t="s">
        <v>240</v>
      </c>
      <c r="B28" s="199">
        <v>1153033</v>
      </c>
      <c r="C28" s="199">
        <v>1119950</v>
      </c>
      <c r="D28" s="199">
        <v>1112519</v>
      </c>
      <c r="E28" s="404">
        <f t="shared" si="2"/>
        <v>-3.5136895474804253E-2</v>
      </c>
      <c r="F28" s="404">
        <f t="shared" si="3"/>
        <v>-6.6351176391803435E-3</v>
      </c>
      <c r="G28" s="593"/>
      <c r="H28" s="596"/>
      <c r="I28" s="596"/>
      <c r="J28" s="435"/>
      <c r="K28" s="435"/>
      <c r="L28" s="435"/>
    </row>
    <row r="29" spans="1:12" ht="17.25" customHeight="1">
      <c r="A29" s="189" t="s">
        <v>263</v>
      </c>
      <c r="B29" s="208">
        <v>1151397</v>
      </c>
      <c r="C29" s="208">
        <v>1123126</v>
      </c>
      <c r="D29" s="208">
        <v>1114056</v>
      </c>
      <c r="E29" s="405">
        <f t="shared" si="2"/>
        <v>-3.2431038121516709E-2</v>
      </c>
      <c r="F29" s="405">
        <f t="shared" si="3"/>
        <v>-8.0756745013471631E-3</v>
      </c>
      <c r="G29" s="593"/>
      <c r="H29" s="596"/>
      <c r="I29" s="596"/>
      <c r="J29" s="435"/>
      <c r="K29" s="435"/>
      <c r="L29" s="435"/>
    </row>
  </sheetData>
  <mergeCells count="17">
    <mergeCell ref="A15:H15"/>
    <mergeCell ref="A16:H16"/>
    <mergeCell ref="A18:G18"/>
    <mergeCell ref="A19:A21"/>
    <mergeCell ref="B19:C19"/>
    <mergeCell ref="B20:B21"/>
    <mergeCell ref="C20:C21"/>
    <mergeCell ref="D20:D21"/>
    <mergeCell ref="D19:F19"/>
    <mergeCell ref="E20:F20"/>
    <mergeCell ref="A1:H1"/>
    <mergeCell ref="A14:H14"/>
    <mergeCell ref="A2:G2"/>
    <mergeCell ref="B3:B4"/>
    <mergeCell ref="C3:H3"/>
    <mergeCell ref="B5:H5"/>
    <mergeCell ref="A3:A5"/>
  </mergeCells>
  <hyperlinks>
    <hyperlink ref="I2" location="'Spis treści'!A1" display="Powrót do spisu" xr:uid="{551A4B51-0A4C-4A55-8A9A-901EBDE8D6B2}"/>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B8:B12 B13"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26"/>
  <sheetViews>
    <sheetView showGridLines="0" view="pageBreakPreview" zoomScale="90" zoomScaleNormal="100" zoomScaleSheetLayoutView="90" workbookViewId="0">
      <selection activeCell="G15" sqref="G15"/>
    </sheetView>
  </sheetViews>
  <sheetFormatPr defaultRowHeight="15"/>
  <cols>
    <col min="1" max="1" width="20.125" customWidth="1"/>
    <col min="2" max="6" width="17.125" customWidth="1"/>
    <col min="7" max="7" width="16.125" customWidth="1"/>
    <col min="8" max="8" width="17.625" customWidth="1"/>
  </cols>
  <sheetData>
    <row r="1" spans="1:9" ht="29.25" customHeight="1">
      <c r="A1" s="773" t="str">
        <f>'Tab 1 (28)'!A1:L1</f>
        <v>V. UBEZPIECZENIE SPOŁECZNE ROLNIKÓW</v>
      </c>
      <c r="B1" s="773"/>
      <c r="C1" s="773"/>
      <c r="D1" s="773"/>
      <c r="E1" s="773"/>
      <c r="F1" s="773"/>
      <c r="G1" s="773"/>
      <c r="H1" s="773"/>
      <c r="I1" s="602" t="s">
        <v>657</v>
      </c>
    </row>
    <row r="3" spans="1:9" ht="21" customHeight="1">
      <c r="A3" s="790" t="s">
        <v>615</v>
      </c>
      <c r="B3" s="790"/>
      <c r="C3" s="790"/>
      <c r="D3" s="790"/>
      <c r="E3" s="790"/>
      <c r="F3" s="790"/>
      <c r="G3" s="790"/>
      <c r="H3" s="790"/>
    </row>
    <row r="4" spans="1:9" ht="15" customHeight="1">
      <c r="A4" s="794" t="s">
        <v>15</v>
      </c>
      <c r="B4" s="791" t="s">
        <v>464</v>
      </c>
      <c r="C4" s="792" t="s">
        <v>38</v>
      </c>
      <c r="D4" s="792"/>
      <c r="E4" s="792"/>
      <c r="F4" s="792"/>
      <c r="G4" s="792"/>
      <c r="H4" s="792"/>
    </row>
    <row r="5" spans="1:9" ht="53.25" customHeight="1">
      <c r="A5" s="795"/>
      <c r="B5" s="791"/>
      <c r="C5" s="793" t="s">
        <v>222</v>
      </c>
      <c r="D5" s="793" t="s">
        <v>465</v>
      </c>
      <c r="E5" s="793" t="s">
        <v>278</v>
      </c>
      <c r="F5" s="793" t="s">
        <v>466</v>
      </c>
      <c r="G5" s="793" t="s">
        <v>543</v>
      </c>
      <c r="H5" s="793"/>
    </row>
    <row r="6" spans="1:9" ht="28.5" customHeight="1">
      <c r="A6" s="795"/>
      <c r="B6" s="791"/>
      <c r="C6" s="793"/>
      <c r="D6" s="793"/>
      <c r="E6" s="793"/>
      <c r="F6" s="793"/>
      <c r="G6" s="496" t="s">
        <v>129</v>
      </c>
      <c r="H6" s="437" t="s">
        <v>223</v>
      </c>
    </row>
    <row r="7" spans="1:9" ht="17.25" customHeight="1">
      <c r="A7" s="796"/>
      <c r="B7" s="797" t="str">
        <f>'Tab 2 (29) i 3 (30)'!B5:H5</f>
        <v>STAN NA DZIEŃ 31 MARCA 2022 R.</v>
      </c>
      <c r="C7" s="798"/>
      <c r="D7" s="798"/>
      <c r="E7" s="798"/>
      <c r="F7" s="798"/>
      <c r="G7" s="798"/>
      <c r="H7" s="799"/>
    </row>
    <row r="8" spans="1:9" ht="21" customHeight="1">
      <c r="A8" s="407" t="s">
        <v>72</v>
      </c>
      <c r="B8" s="407">
        <f>SUM(B9:B24)</f>
        <v>1127508</v>
      </c>
      <c r="C8" s="407">
        <f t="shared" ref="C8:H8" si="0">SUM(C9:C24)</f>
        <v>9756</v>
      </c>
      <c r="D8" s="407">
        <f t="shared" si="0"/>
        <v>3696</v>
      </c>
      <c r="E8" s="407">
        <f t="shared" si="0"/>
        <v>14986</v>
      </c>
      <c r="F8" s="407">
        <f t="shared" si="0"/>
        <v>3</v>
      </c>
      <c r="G8" s="407">
        <f t="shared" si="0"/>
        <v>1099067</v>
      </c>
      <c r="H8" s="407">
        <f t="shared" si="0"/>
        <v>119131</v>
      </c>
    </row>
    <row r="9" spans="1:9" ht="21" customHeight="1">
      <c r="A9" s="410" t="s">
        <v>45</v>
      </c>
      <c r="B9" s="410">
        <f>SUM(C9:G9)</f>
        <v>38322</v>
      </c>
      <c r="C9" s="410">
        <v>135</v>
      </c>
      <c r="D9" s="410">
        <v>223</v>
      </c>
      <c r="E9" s="410">
        <v>316</v>
      </c>
      <c r="F9" s="410">
        <v>1</v>
      </c>
      <c r="G9" s="410">
        <v>37647</v>
      </c>
      <c r="H9" s="410">
        <v>1800</v>
      </c>
    </row>
    <row r="10" spans="1:9" ht="21" customHeight="1">
      <c r="A10" s="410" t="s">
        <v>46</v>
      </c>
      <c r="B10" s="410">
        <f t="shared" ref="B10:B24" si="1">SUM(C10:G10)</f>
        <v>60834</v>
      </c>
      <c r="C10" s="410">
        <v>758</v>
      </c>
      <c r="D10" s="410">
        <v>87</v>
      </c>
      <c r="E10" s="410">
        <v>734</v>
      </c>
      <c r="F10" s="412">
        <v>0</v>
      </c>
      <c r="G10" s="410">
        <v>59255</v>
      </c>
      <c r="H10" s="410">
        <v>2331</v>
      </c>
    </row>
    <row r="11" spans="1:9" ht="21" customHeight="1">
      <c r="A11" s="410" t="s">
        <v>47</v>
      </c>
      <c r="B11" s="410">
        <f t="shared" si="1"/>
        <v>143656</v>
      </c>
      <c r="C11" s="410">
        <v>493</v>
      </c>
      <c r="D11" s="410">
        <v>360</v>
      </c>
      <c r="E11" s="410">
        <v>1737</v>
      </c>
      <c r="F11" s="412">
        <v>0</v>
      </c>
      <c r="G11" s="410">
        <v>141066</v>
      </c>
      <c r="H11" s="410">
        <v>6463</v>
      </c>
    </row>
    <row r="12" spans="1:9" ht="21" customHeight="1">
      <c r="A12" s="410" t="s">
        <v>48</v>
      </c>
      <c r="B12" s="410">
        <f t="shared" si="1"/>
        <v>13345</v>
      </c>
      <c r="C12" s="410">
        <v>79</v>
      </c>
      <c r="D12" s="410">
        <v>42</v>
      </c>
      <c r="E12" s="410">
        <v>115</v>
      </c>
      <c r="F12" s="412">
        <v>0</v>
      </c>
      <c r="G12" s="410">
        <v>13109</v>
      </c>
      <c r="H12" s="410">
        <v>1076</v>
      </c>
    </row>
    <row r="13" spans="1:9" ht="21" customHeight="1">
      <c r="A13" s="410" t="s">
        <v>49</v>
      </c>
      <c r="B13" s="410">
        <f t="shared" si="1"/>
        <v>89169</v>
      </c>
      <c r="C13" s="410">
        <v>1028</v>
      </c>
      <c r="D13" s="410">
        <v>537</v>
      </c>
      <c r="E13" s="410">
        <v>983</v>
      </c>
      <c r="F13" s="412">
        <v>0</v>
      </c>
      <c r="G13" s="410">
        <v>86621</v>
      </c>
      <c r="H13" s="410">
        <v>6423</v>
      </c>
    </row>
    <row r="14" spans="1:9" ht="21" customHeight="1">
      <c r="A14" s="410" t="s">
        <v>50</v>
      </c>
      <c r="B14" s="410">
        <f t="shared" si="1"/>
        <v>132702</v>
      </c>
      <c r="C14" s="410">
        <v>3526</v>
      </c>
      <c r="D14" s="410">
        <v>101</v>
      </c>
      <c r="E14" s="410">
        <v>1895</v>
      </c>
      <c r="F14" s="412">
        <v>0</v>
      </c>
      <c r="G14" s="410">
        <v>127180</v>
      </c>
      <c r="H14" s="410">
        <v>45054</v>
      </c>
    </row>
    <row r="15" spans="1:9" ht="21" customHeight="1">
      <c r="A15" s="410" t="s">
        <v>51</v>
      </c>
      <c r="B15" s="410">
        <f t="shared" si="1"/>
        <v>159290</v>
      </c>
      <c r="C15" s="410">
        <v>818</v>
      </c>
      <c r="D15" s="410">
        <v>1245</v>
      </c>
      <c r="E15" s="410">
        <v>1934</v>
      </c>
      <c r="F15" s="412">
        <v>0</v>
      </c>
      <c r="G15" s="410">
        <v>155293</v>
      </c>
      <c r="H15" s="410">
        <v>10203</v>
      </c>
    </row>
    <row r="16" spans="1:9" ht="21" customHeight="1">
      <c r="A16" s="410" t="s">
        <v>52</v>
      </c>
      <c r="B16" s="410">
        <f t="shared" si="1"/>
        <v>24335</v>
      </c>
      <c r="C16" s="410">
        <v>90</v>
      </c>
      <c r="D16" s="410">
        <v>2</v>
      </c>
      <c r="E16" s="410">
        <v>155</v>
      </c>
      <c r="F16" s="412">
        <v>0</v>
      </c>
      <c r="G16" s="410">
        <v>24088</v>
      </c>
      <c r="H16" s="410">
        <v>1462</v>
      </c>
    </row>
    <row r="17" spans="1:8" ht="21" customHeight="1">
      <c r="A17" s="410" t="s">
        <v>53</v>
      </c>
      <c r="B17" s="410">
        <f t="shared" si="1"/>
        <v>83042</v>
      </c>
      <c r="C17" s="410">
        <v>303</v>
      </c>
      <c r="D17" s="410">
        <v>71</v>
      </c>
      <c r="E17" s="410">
        <v>2120</v>
      </c>
      <c r="F17" s="412">
        <v>0</v>
      </c>
      <c r="G17" s="410">
        <v>80548</v>
      </c>
      <c r="H17" s="410">
        <v>14494</v>
      </c>
    </row>
    <row r="18" spans="1:8" ht="21" customHeight="1">
      <c r="A18" s="410" t="s">
        <v>54</v>
      </c>
      <c r="B18" s="410">
        <f t="shared" si="1"/>
        <v>79293</v>
      </c>
      <c r="C18" s="410">
        <v>403</v>
      </c>
      <c r="D18" s="410">
        <v>167</v>
      </c>
      <c r="E18" s="410">
        <v>1075</v>
      </c>
      <c r="F18" s="412">
        <v>0</v>
      </c>
      <c r="G18" s="410">
        <v>77648</v>
      </c>
      <c r="H18" s="410">
        <v>4921</v>
      </c>
    </row>
    <row r="19" spans="1:8" ht="21" customHeight="1">
      <c r="A19" s="410" t="s">
        <v>55</v>
      </c>
      <c r="B19" s="410">
        <f t="shared" si="1"/>
        <v>37595</v>
      </c>
      <c r="C19" s="410">
        <v>201</v>
      </c>
      <c r="D19" s="410">
        <v>45</v>
      </c>
      <c r="E19" s="410">
        <v>464</v>
      </c>
      <c r="F19" s="410">
        <v>1</v>
      </c>
      <c r="G19" s="410">
        <v>36884</v>
      </c>
      <c r="H19" s="410">
        <v>3681</v>
      </c>
    </row>
    <row r="20" spans="1:8" ht="21" customHeight="1">
      <c r="A20" s="410" t="s">
        <v>56</v>
      </c>
      <c r="B20" s="410">
        <f t="shared" si="1"/>
        <v>31224</v>
      </c>
      <c r="C20" s="410">
        <v>91</v>
      </c>
      <c r="D20" s="410">
        <v>61</v>
      </c>
      <c r="E20" s="410">
        <v>452</v>
      </c>
      <c r="F20" s="412">
        <v>0</v>
      </c>
      <c r="G20" s="410">
        <v>30620</v>
      </c>
      <c r="H20" s="410">
        <v>4554</v>
      </c>
    </row>
    <row r="21" spans="1:8" ht="21" customHeight="1">
      <c r="A21" s="410" t="s">
        <v>57</v>
      </c>
      <c r="B21" s="410">
        <f t="shared" si="1"/>
        <v>62960</v>
      </c>
      <c r="C21" s="410">
        <v>198</v>
      </c>
      <c r="D21" s="410">
        <v>62</v>
      </c>
      <c r="E21" s="410">
        <v>1012</v>
      </c>
      <c r="F21" s="412">
        <v>0</v>
      </c>
      <c r="G21" s="410">
        <v>61688</v>
      </c>
      <c r="H21" s="410">
        <v>6491</v>
      </c>
    </row>
    <row r="22" spans="1:8" ht="21" customHeight="1">
      <c r="A22" s="410" t="s">
        <v>58</v>
      </c>
      <c r="B22" s="410">
        <f t="shared" si="1"/>
        <v>39582</v>
      </c>
      <c r="C22" s="410">
        <v>256</v>
      </c>
      <c r="D22" s="410">
        <v>39</v>
      </c>
      <c r="E22" s="410">
        <v>378</v>
      </c>
      <c r="F22" s="412">
        <v>0</v>
      </c>
      <c r="G22" s="410">
        <v>38909</v>
      </c>
      <c r="H22" s="410">
        <v>1412</v>
      </c>
    </row>
    <row r="23" spans="1:8" ht="21" customHeight="1">
      <c r="A23" s="410" t="s">
        <v>59</v>
      </c>
      <c r="B23" s="410">
        <f t="shared" si="1"/>
        <v>109444</v>
      </c>
      <c r="C23" s="410">
        <v>1312</v>
      </c>
      <c r="D23" s="410">
        <v>604</v>
      </c>
      <c r="E23" s="410">
        <v>1399</v>
      </c>
      <c r="F23" s="412">
        <v>0</v>
      </c>
      <c r="G23" s="410">
        <v>106129</v>
      </c>
      <c r="H23" s="410">
        <v>7850</v>
      </c>
    </row>
    <row r="24" spans="1:8" ht="21" customHeight="1">
      <c r="A24" s="414" t="s">
        <v>60</v>
      </c>
      <c r="B24" s="414">
        <f t="shared" si="1"/>
        <v>22715</v>
      </c>
      <c r="C24" s="414">
        <v>65</v>
      </c>
      <c r="D24" s="414">
        <v>50</v>
      </c>
      <c r="E24" s="414">
        <v>217</v>
      </c>
      <c r="F24" s="414">
        <v>1</v>
      </c>
      <c r="G24" s="414">
        <v>22382</v>
      </c>
      <c r="H24" s="414">
        <v>916</v>
      </c>
    </row>
    <row r="25" spans="1:8" s="75" customFormat="1" ht="24" customHeight="1">
      <c r="A25" s="788" t="s">
        <v>224</v>
      </c>
      <c r="B25" s="788"/>
      <c r="C25" s="788"/>
      <c r="D25" s="788"/>
      <c r="E25" s="788"/>
      <c r="F25" s="788"/>
      <c r="G25" s="788"/>
      <c r="H25" s="788"/>
    </row>
    <row r="26" spans="1:8" s="75" customFormat="1" ht="24" customHeight="1">
      <c r="A26" s="789" t="s">
        <v>225</v>
      </c>
      <c r="B26" s="789"/>
      <c r="C26" s="789"/>
      <c r="D26" s="789"/>
      <c r="E26" s="789"/>
      <c r="F26" s="789"/>
      <c r="G26" s="789"/>
      <c r="H26" s="789"/>
    </row>
  </sheetData>
  <mergeCells count="13">
    <mergeCell ref="A25:H25"/>
    <mergeCell ref="A26:H26"/>
    <mergeCell ref="A1:H1"/>
    <mergeCell ref="A3:H3"/>
    <mergeCell ref="B4:B6"/>
    <mergeCell ref="C4:H4"/>
    <mergeCell ref="C5:C6"/>
    <mergeCell ref="D5:D6"/>
    <mergeCell ref="E5:E6"/>
    <mergeCell ref="F5:F6"/>
    <mergeCell ref="G5:H5"/>
    <mergeCell ref="A4:A7"/>
    <mergeCell ref="B7:H7"/>
  </mergeCells>
  <hyperlinks>
    <hyperlink ref="I1" location="'Spis treści'!A1" display="Powrót do spisu" xr:uid="{D8AFFD55-19B4-4ACB-9D66-F997443E0B7C}"/>
  </hyperlinks>
  <printOptions horizontalCentered="1"/>
  <pageMargins left="0.51181102362204722" right="0.51181102362204722" top="0.55118110236220474" bottom="0.55118110236220474" header="0.31496062992125984" footer="0.31496062992125984"/>
  <pageSetup paperSize="9" scale="85" orientation="landscape" r:id="rId1"/>
  <headerFooter differentFirst="1" alignWithMargins="0">
    <oddFooter>&amp;C&amp;"Arial,Normalny"&amp;9&amp;P</oddFooter>
  </headerFooter>
  <ignoredErrors>
    <ignoredError sqref="B9:B24"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1"/>
  <dimension ref="A1:E46"/>
  <sheetViews>
    <sheetView showGridLines="0" view="pageBreakPreview" zoomScale="90" zoomScaleNormal="100" zoomScaleSheetLayoutView="90" workbookViewId="0">
      <selection activeCell="G15" sqref="G15"/>
    </sheetView>
  </sheetViews>
  <sheetFormatPr defaultRowHeight="15"/>
  <cols>
    <col min="1" max="1" width="25.625" customWidth="1"/>
    <col min="2" max="2" width="21.875" customWidth="1"/>
    <col min="3" max="4" width="20.75" customWidth="1"/>
  </cols>
  <sheetData>
    <row r="1" spans="1:5" ht="28.5" customHeight="1">
      <c r="A1" s="773" t="str">
        <f>'Tab 2 (29) i 3 (30)'!A1:I1</f>
        <v>V. UBEZPIECZENIE SPOŁECZNE ROLNIKÓW</v>
      </c>
      <c r="B1" s="773"/>
      <c r="C1" s="773"/>
      <c r="D1" s="773"/>
    </row>
    <row r="2" spans="1:5" ht="51" customHeight="1">
      <c r="A2" s="800" t="s">
        <v>616</v>
      </c>
      <c r="B2" s="800"/>
      <c r="C2" s="800"/>
      <c r="D2" s="800"/>
      <c r="E2" s="602" t="s">
        <v>657</v>
      </c>
    </row>
    <row r="3" spans="1:5" ht="18.75" customHeight="1">
      <c r="A3" s="676" t="s">
        <v>15</v>
      </c>
      <c r="B3" s="672" t="s">
        <v>259</v>
      </c>
      <c r="C3" s="440" t="s">
        <v>38</v>
      </c>
      <c r="D3" s="439"/>
    </row>
    <row r="4" spans="1:5" ht="14.25" customHeight="1">
      <c r="A4" s="681"/>
      <c r="B4" s="672"/>
      <c r="C4" s="672" t="s">
        <v>241</v>
      </c>
      <c r="D4" s="672" t="s">
        <v>242</v>
      </c>
    </row>
    <row r="5" spans="1:5" ht="18" customHeight="1">
      <c r="A5" s="681"/>
      <c r="B5" s="672"/>
      <c r="C5" s="672"/>
      <c r="D5" s="672"/>
    </row>
    <row r="6" spans="1:5" ht="18" customHeight="1">
      <c r="A6" s="677"/>
      <c r="B6" s="797" t="str">
        <f>'Tab 4 (31)'!B7:H7</f>
        <v>STAN NA DZIEŃ 31 MARCA 2022 R.</v>
      </c>
      <c r="C6" s="683"/>
      <c r="D6" s="684"/>
    </row>
    <row r="7" spans="1:5" ht="21" customHeight="1">
      <c r="A7" s="406" t="s">
        <v>72</v>
      </c>
      <c r="B7" s="407">
        <f>SUM(B8:B23)</f>
        <v>74793</v>
      </c>
      <c r="C7" s="407">
        <f t="shared" ref="C7:D7" si="0">SUM(C8:C23)</f>
        <v>68574</v>
      </c>
      <c r="D7" s="407">
        <f t="shared" si="0"/>
        <v>6219</v>
      </c>
    </row>
    <row r="8" spans="1:5" ht="18.75" customHeight="1">
      <c r="A8" s="409" t="s">
        <v>45</v>
      </c>
      <c r="B8" s="410">
        <f>SUM(C8:D8)</f>
        <v>3353</v>
      </c>
      <c r="C8" s="410">
        <v>3071</v>
      </c>
      <c r="D8" s="410">
        <v>282</v>
      </c>
    </row>
    <row r="9" spans="1:5" ht="18.75" customHeight="1">
      <c r="A9" s="409" t="s">
        <v>46</v>
      </c>
      <c r="B9" s="410">
        <f t="shared" ref="B9:B23" si="1">SUM(C9:D9)</f>
        <v>3401</v>
      </c>
      <c r="C9" s="410">
        <v>3204</v>
      </c>
      <c r="D9" s="410">
        <v>197</v>
      </c>
    </row>
    <row r="10" spans="1:5" ht="18.75" customHeight="1">
      <c r="A10" s="409" t="s">
        <v>47</v>
      </c>
      <c r="B10" s="410">
        <f t="shared" si="1"/>
        <v>9067</v>
      </c>
      <c r="C10" s="410">
        <v>8552</v>
      </c>
      <c r="D10" s="410">
        <v>515</v>
      </c>
    </row>
    <row r="11" spans="1:5" ht="18.75" customHeight="1">
      <c r="A11" s="409" t="s">
        <v>48</v>
      </c>
      <c r="B11" s="410">
        <f t="shared" si="1"/>
        <v>1293</v>
      </c>
      <c r="C11" s="410">
        <v>1170</v>
      </c>
      <c r="D11" s="410">
        <v>123</v>
      </c>
    </row>
    <row r="12" spans="1:5" ht="18.75" customHeight="1">
      <c r="A12" s="409" t="s">
        <v>49</v>
      </c>
      <c r="B12" s="410">
        <f t="shared" si="1"/>
        <v>6657</v>
      </c>
      <c r="C12" s="410">
        <v>6167</v>
      </c>
      <c r="D12" s="410">
        <v>490</v>
      </c>
    </row>
    <row r="13" spans="1:5" ht="18.75" customHeight="1">
      <c r="A13" s="409" t="s">
        <v>50</v>
      </c>
      <c r="B13" s="410">
        <f t="shared" si="1"/>
        <v>7712</v>
      </c>
      <c r="C13" s="410">
        <v>6643</v>
      </c>
      <c r="D13" s="410">
        <v>1069</v>
      </c>
    </row>
    <row r="14" spans="1:5" ht="18.75" customHeight="1">
      <c r="A14" s="409" t="s">
        <v>51</v>
      </c>
      <c r="B14" s="410">
        <f t="shared" si="1"/>
        <v>10174</v>
      </c>
      <c r="C14" s="410">
        <v>9536</v>
      </c>
      <c r="D14" s="410">
        <v>638</v>
      </c>
    </row>
    <row r="15" spans="1:5" ht="18.75" customHeight="1">
      <c r="A15" s="409" t="s">
        <v>52</v>
      </c>
      <c r="B15" s="410">
        <f t="shared" si="1"/>
        <v>1976</v>
      </c>
      <c r="C15" s="410">
        <v>1741</v>
      </c>
      <c r="D15" s="410">
        <v>235</v>
      </c>
    </row>
    <row r="16" spans="1:5" ht="18.75" customHeight="1">
      <c r="A16" s="409" t="s">
        <v>53</v>
      </c>
      <c r="B16" s="410">
        <f t="shared" si="1"/>
        <v>5664</v>
      </c>
      <c r="C16" s="410">
        <v>5263</v>
      </c>
      <c r="D16" s="410">
        <v>401</v>
      </c>
    </row>
    <row r="17" spans="1:4" ht="18.75" customHeight="1">
      <c r="A17" s="409" t="s">
        <v>54</v>
      </c>
      <c r="B17" s="410">
        <f t="shared" si="1"/>
        <v>3996</v>
      </c>
      <c r="C17" s="410">
        <v>3695</v>
      </c>
      <c r="D17" s="410">
        <v>301</v>
      </c>
    </row>
    <row r="18" spans="1:4" ht="18.75" customHeight="1">
      <c r="A18" s="409" t="s">
        <v>55</v>
      </c>
      <c r="B18" s="410">
        <f t="shared" si="1"/>
        <v>2343</v>
      </c>
      <c r="C18" s="410">
        <v>2098</v>
      </c>
      <c r="D18" s="410">
        <v>245</v>
      </c>
    </row>
    <row r="19" spans="1:4" ht="18.75" customHeight="1">
      <c r="A19" s="409" t="s">
        <v>56</v>
      </c>
      <c r="B19" s="410">
        <f t="shared" si="1"/>
        <v>3231</v>
      </c>
      <c r="C19" s="410">
        <v>2965</v>
      </c>
      <c r="D19" s="410">
        <v>266</v>
      </c>
    </row>
    <row r="20" spans="1:4" ht="18.75" customHeight="1">
      <c r="A20" s="409" t="s">
        <v>57</v>
      </c>
      <c r="B20" s="410">
        <f t="shared" si="1"/>
        <v>3588</v>
      </c>
      <c r="C20" s="410">
        <v>3365</v>
      </c>
      <c r="D20" s="410">
        <v>223</v>
      </c>
    </row>
    <row r="21" spans="1:4" ht="18.75" customHeight="1">
      <c r="A21" s="409" t="s">
        <v>58</v>
      </c>
      <c r="B21" s="410">
        <f t="shared" si="1"/>
        <v>2256</v>
      </c>
      <c r="C21" s="410">
        <v>2121</v>
      </c>
      <c r="D21" s="410">
        <v>135</v>
      </c>
    </row>
    <row r="22" spans="1:4" ht="18.75" customHeight="1">
      <c r="A22" s="409" t="s">
        <v>59</v>
      </c>
      <c r="B22" s="410">
        <f t="shared" si="1"/>
        <v>8190</v>
      </c>
      <c r="C22" s="410">
        <v>7200</v>
      </c>
      <c r="D22" s="410">
        <v>990</v>
      </c>
    </row>
    <row r="23" spans="1:4" ht="18.75" customHeight="1">
      <c r="A23" s="413" t="s">
        <v>60</v>
      </c>
      <c r="B23" s="414">
        <f t="shared" si="1"/>
        <v>1892</v>
      </c>
      <c r="C23" s="414">
        <v>1783</v>
      </c>
      <c r="D23" s="414">
        <v>109</v>
      </c>
    </row>
    <row r="24" spans="1:4" ht="16.5" customHeight="1"/>
    <row r="25" spans="1:4" ht="52.5" customHeight="1">
      <c r="A25" s="800" t="s">
        <v>617</v>
      </c>
      <c r="B25" s="800"/>
      <c r="C25" s="800"/>
      <c r="D25" s="800"/>
    </row>
    <row r="26" spans="1:4" ht="21" customHeight="1">
      <c r="A26" s="802" t="s">
        <v>15</v>
      </c>
      <c r="B26" s="801" t="s">
        <v>259</v>
      </c>
      <c r="C26" s="440" t="s">
        <v>38</v>
      </c>
      <c r="D26" s="439"/>
    </row>
    <row r="27" spans="1:4">
      <c r="A27" s="803"/>
      <c r="B27" s="801"/>
      <c r="C27" s="672" t="s">
        <v>241</v>
      </c>
      <c r="D27" s="672" t="s">
        <v>242</v>
      </c>
    </row>
    <row r="28" spans="1:4" ht="14.25" customHeight="1">
      <c r="A28" s="803"/>
      <c r="B28" s="801"/>
      <c r="C28" s="672"/>
      <c r="D28" s="672"/>
    </row>
    <row r="29" spans="1:4" ht="16.5" customHeight="1">
      <c r="A29" s="804"/>
      <c r="B29" s="797" t="str">
        <f>B6</f>
        <v>STAN NA DZIEŃ 31 MARCA 2022 R.</v>
      </c>
      <c r="C29" s="683"/>
      <c r="D29" s="684"/>
    </row>
    <row r="30" spans="1:4" ht="21" customHeight="1">
      <c r="A30" s="406" t="s">
        <v>72</v>
      </c>
      <c r="B30" s="438">
        <f>SUM(B31:B46)</f>
        <v>10283</v>
      </c>
      <c r="C30" s="438">
        <f t="shared" ref="C30:D30" si="2">SUM(C31:C46)</f>
        <v>9243</v>
      </c>
      <c r="D30" s="438">
        <f t="shared" si="2"/>
        <v>1040</v>
      </c>
    </row>
    <row r="31" spans="1:4" ht="18.75" customHeight="1">
      <c r="A31" s="409" t="s">
        <v>45</v>
      </c>
      <c r="B31" s="410">
        <f>SUM(C31:D31)</f>
        <v>349</v>
      </c>
      <c r="C31" s="410">
        <v>309</v>
      </c>
      <c r="D31" s="410">
        <v>40</v>
      </c>
    </row>
    <row r="32" spans="1:4" ht="18.75" customHeight="1">
      <c r="A32" s="409" t="s">
        <v>46</v>
      </c>
      <c r="B32" s="410">
        <f t="shared" ref="B32:B46" si="3">SUM(C32:D32)</f>
        <v>551</v>
      </c>
      <c r="C32" s="410">
        <v>508</v>
      </c>
      <c r="D32" s="410">
        <v>43</v>
      </c>
    </row>
    <row r="33" spans="1:4" ht="18.75" customHeight="1">
      <c r="A33" s="409" t="s">
        <v>47</v>
      </c>
      <c r="B33" s="410">
        <f t="shared" si="3"/>
        <v>1245</v>
      </c>
      <c r="C33" s="410">
        <v>1153</v>
      </c>
      <c r="D33" s="410">
        <v>92</v>
      </c>
    </row>
    <row r="34" spans="1:4" ht="18.75" customHeight="1">
      <c r="A34" s="409" t="s">
        <v>48</v>
      </c>
      <c r="B34" s="410">
        <f t="shared" si="3"/>
        <v>127</v>
      </c>
      <c r="C34" s="410">
        <v>118</v>
      </c>
      <c r="D34" s="410">
        <v>9</v>
      </c>
    </row>
    <row r="35" spans="1:4" ht="18.75" customHeight="1">
      <c r="A35" s="409" t="s">
        <v>49</v>
      </c>
      <c r="B35" s="410">
        <f t="shared" si="3"/>
        <v>768</v>
      </c>
      <c r="C35" s="410">
        <v>709</v>
      </c>
      <c r="D35" s="410">
        <v>59</v>
      </c>
    </row>
    <row r="36" spans="1:4" ht="18.75" customHeight="1">
      <c r="A36" s="409" t="s">
        <v>50</v>
      </c>
      <c r="B36" s="410">
        <f t="shared" si="3"/>
        <v>1168</v>
      </c>
      <c r="C36" s="410">
        <v>984</v>
      </c>
      <c r="D36" s="410">
        <v>184</v>
      </c>
    </row>
    <row r="37" spans="1:4" ht="18.75" customHeight="1">
      <c r="A37" s="409" t="s">
        <v>51</v>
      </c>
      <c r="B37" s="410">
        <f t="shared" si="3"/>
        <v>1277</v>
      </c>
      <c r="C37" s="410">
        <v>1196</v>
      </c>
      <c r="D37" s="410">
        <v>81</v>
      </c>
    </row>
    <row r="38" spans="1:4" ht="18.75" customHeight="1">
      <c r="A38" s="409" t="s">
        <v>52</v>
      </c>
      <c r="B38" s="410">
        <f t="shared" si="3"/>
        <v>350</v>
      </c>
      <c r="C38" s="410">
        <v>284</v>
      </c>
      <c r="D38" s="410">
        <v>66</v>
      </c>
    </row>
    <row r="39" spans="1:4" ht="18.75" customHeight="1">
      <c r="A39" s="409" t="s">
        <v>53</v>
      </c>
      <c r="B39" s="410">
        <f t="shared" si="3"/>
        <v>594</v>
      </c>
      <c r="C39" s="410">
        <v>549</v>
      </c>
      <c r="D39" s="410">
        <v>45</v>
      </c>
    </row>
    <row r="40" spans="1:4" ht="18.75" customHeight="1">
      <c r="A40" s="409" t="s">
        <v>54</v>
      </c>
      <c r="B40" s="410">
        <f t="shared" si="3"/>
        <v>894</v>
      </c>
      <c r="C40" s="410">
        <v>806</v>
      </c>
      <c r="D40" s="410">
        <v>88</v>
      </c>
    </row>
    <row r="41" spans="1:4" ht="18.75" customHeight="1">
      <c r="A41" s="409" t="s">
        <v>55</v>
      </c>
      <c r="B41" s="410">
        <f t="shared" si="3"/>
        <v>306</v>
      </c>
      <c r="C41" s="410">
        <v>256</v>
      </c>
      <c r="D41" s="410">
        <v>50</v>
      </c>
    </row>
    <row r="42" spans="1:4" ht="18.75" customHeight="1">
      <c r="A42" s="409" t="s">
        <v>56</v>
      </c>
      <c r="B42" s="410">
        <f t="shared" si="3"/>
        <v>303</v>
      </c>
      <c r="C42" s="410">
        <v>274</v>
      </c>
      <c r="D42" s="410">
        <v>29</v>
      </c>
    </row>
    <row r="43" spans="1:4" ht="18.75" customHeight="1">
      <c r="A43" s="409" t="s">
        <v>57</v>
      </c>
      <c r="B43" s="410">
        <f t="shared" si="3"/>
        <v>556</v>
      </c>
      <c r="C43" s="410">
        <v>515</v>
      </c>
      <c r="D43" s="410">
        <v>41</v>
      </c>
    </row>
    <row r="44" spans="1:4" ht="18.75" customHeight="1">
      <c r="A44" s="409" t="s">
        <v>58</v>
      </c>
      <c r="B44" s="410">
        <f t="shared" si="3"/>
        <v>380</v>
      </c>
      <c r="C44" s="410">
        <v>357</v>
      </c>
      <c r="D44" s="410">
        <v>23</v>
      </c>
    </row>
    <row r="45" spans="1:4" ht="18.75" customHeight="1">
      <c r="A45" s="409" t="s">
        <v>59</v>
      </c>
      <c r="B45" s="410">
        <f t="shared" si="3"/>
        <v>1065</v>
      </c>
      <c r="C45" s="410">
        <v>905</v>
      </c>
      <c r="D45" s="410">
        <v>160</v>
      </c>
    </row>
    <row r="46" spans="1:4" ht="18.75" customHeight="1">
      <c r="A46" s="413" t="s">
        <v>60</v>
      </c>
      <c r="B46" s="414">
        <f t="shared" si="3"/>
        <v>350</v>
      </c>
      <c r="C46" s="414">
        <v>320</v>
      </c>
      <c r="D46" s="414">
        <v>30</v>
      </c>
    </row>
  </sheetData>
  <mergeCells count="13">
    <mergeCell ref="A25:D25"/>
    <mergeCell ref="B26:B28"/>
    <mergeCell ref="C27:C28"/>
    <mergeCell ref="D27:D28"/>
    <mergeCell ref="A26:A29"/>
    <mergeCell ref="B29:D29"/>
    <mergeCell ref="A1:D1"/>
    <mergeCell ref="A2:D2"/>
    <mergeCell ref="B3:B5"/>
    <mergeCell ref="C4:C5"/>
    <mergeCell ref="D4:D5"/>
    <mergeCell ref="A3:A6"/>
    <mergeCell ref="B6:D6"/>
  </mergeCells>
  <hyperlinks>
    <hyperlink ref="E2" location="'Spis treści'!A1" display="Powrót do spisu" xr:uid="{42F11D72-B2C6-4BC8-9F7F-57F0AD4E9793}"/>
  </hyperlinks>
  <printOptions horizontalCentered="1"/>
  <pageMargins left="0.51181102362204722" right="0.51181102362204722" top="0.47244094488188981"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2"/>
  <dimension ref="A1:J46"/>
  <sheetViews>
    <sheetView showGridLines="0" view="pageBreakPreview" zoomScaleNormal="100" zoomScaleSheetLayoutView="100" workbookViewId="0">
      <selection activeCell="G15" sqref="G15"/>
    </sheetView>
  </sheetViews>
  <sheetFormatPr defaultRowHeight="15"/>
  <cols>
    <col min="1" max="1" width="16.125" customWidth="1"/>
    <col min="2" max="7" width="11.75" customWidth="1"/>
    <col min="8" max="8" width="11.125" customWidth="1"/>
    <col min="9" max="9" width="12.625" customWidth="1"/>
  </cols>
  <sheetData>
    <row r="1" spans="1:10" ht="27.75" customHeight="1">
      <c r="A1" s="808" t="str">
        <f>'Tab 5 (32) i 6 (33)'!A1:D1</f>
        <v>V. UBEZPIECZENIE SPOŁECZNE ROLNIKÓW</v>
      </c>
      <c r="B1" s="808"/>
      <c r="C1" s="808"/>
      <c r="D1" s="808"/>
      <c r="E1" s="808"/>
      <c r="F1" s="808"/>
      <c r="G1" s="808"/>
      <c r="H1" s="808"/>
      <c r="I1" s="808"/>
    </row>
    <row r="2" spans="1:10" ht="33" customHeight="1">
      <c r="A2" s="809" t="s">
        <v>618</v>
      </c>
      <c r="B2" s="809"/>
      <c r="C2" s="809"/>
      <c r="D2" s="809"/>
      <c r="E2" s="809"/>
      <c r="F2" s="809"/>
      <c r="G2" s="809"/>
      <c r="H2" s="809"/>
      <c r="I2" s="809"/>
      <c r="J2" s="602" t="s">
        <v>657</v>
      </c>
    </row>
    <row r="3" spans="1:10" ht="21.75" customHeight="1">
      <c r="A3" s="810" t="s">
        <v>15</v>
      </c>
      <c r="B3" s="813" t="s">
        <v>243</v>
      </c>
      <c r="C3" s="814"/>
      <c r="D3" s="815"/>
      <c r="E3" s="813" t="s">
        <v>244</v>
      </c>
      <c r="F3" s="814"/>
      <c r="G3" s="815"/>
      <c r="H3" s="810" t="s">
        <v>245</v>
      </c>
      <c r="I3" s="810" t="s">
        <v>471</v>
      </c>
    </row>
    <row r="4" spans="1:10" ht="72.75" customHeight="1">
      <c r="A4" s="811"/>
      <c r="B4" s="476" t="s">
        <v>129</v>
      </c>
      <c r="C4" s="476" t="s">
        <v>246</v>
      </c>
      <c r="D4" s="476" t="s">
        <v>247</v>
      </c>
      <c r="E4" s="476" t="s">
        <v>129</v>
      </c>
      <c r="F4" s="477" t="s">
        <v>248</v>
      </c>
      <c r="G4" s="476" t="s">
        <v>247</v>
      </c>
      <c r="H4" s="812"/>
      <c r="I4" s="812"/>
    </row>
    <row r="5" spans="1:10" ht="14.25" customHeight="1">
      <c r="A5" s="811"/>
      <c r="B5" s="825" t="s">
        <v>578</v>
      </c>
      <c r="C5" s="826"/>
      <c r="D5" s="826"/>
      <c r="E5" s="826"/>
      <c r="F5" s="826"/>
      <c r="G5" s="826"/>
      <c r="H5" s="826"/>
      <c r="I5" s="827"/>
    </row>
    <row r="6" spans="1:10" ht="15" customHeight="1">
      <c r="A6" s="812"/>
      <c r="B6" s="816" t="s">
        <v>345</v>
      </c>
      <c r="C6" s="817"/>
      <c r="D6" s="817"/>
      <c r="E6" s="817"/>
      <c r="F6" s="817"/>
      <c r="G6" s="817"/>
      <c r="H6" s="817"/>
      <c r="I6" s="818"/>
    </row>
    <row r="7" spans="1:10" ht="19.5" customHeight="1">
      <c r="A7" s="441" t="s">
        <v>72</v>
      </c>
      <c r="B7" s="442">
        <f>SUM(B8:B23)</f>
        <v>557525950.58000016</v>
      </c>
      <c r="C7" s="442">
        <f t="shared" ref="C7:I7" si="0">SUM(C8:C23)</f>
        <v>199077846.40000001</v>
      </c>
      <c r="D7" s="442">
        <f t="shared" si="0"/>
        <v>358448104.17999995</v>
      </c>
      <c r="E7" s="442">
        <f t="shared" si="0"/>
        <v>566290270.18999994</v>
      </c>
      <c r="F7" s="443">
        <f t="shared" si="0"/>
        <v>199671314.07999998</v>
      </c>
      <c r="G7" s="444">
        <f t="shared" si="0"/>
        <v>366618956.11000001</v>
      </c>
      <c r="H7" s="445">
        <f>E7/B7</f>
        <v>1.0157200209261688</v>
      </c>
      <c r="I7" s="446">
        <f t="shared" si="0"/>
        <v>13378291</v>
      </c>
    </row>
    <row r="8" spans="1:10" ht="17.25" customHeight="1">
      <c r="A8" s="447" t="s">
        <v>45</v>
      </c>
      <c r="B8" s="448">
        <f>SUM(C8:D8)</f>
        <v>20448275.490000002</v>
      </c>
      <c r="C8" s="449">
        <v>6813520.0700000003</v>
      </c>
      <c r="D8" s="450">
        <v>13634755.420000002</v>
      </c>
      <c r="E8" s="451">
        <v>20565463.800000001</v>
      </c>
      <c r="F8" s="452">
        <v>6746060.1699999999</v>
      </c>
      <c r="G8" s="453">
        <v>13819403.630000001</v>
      </c>
      <c r="H8" s="454">
        <f t="shared" ref="H8:H23" si="1">E8/B8</f>
        <v>1.0057309629879208</v>
      </c>
      <c r="I8" s="455">
        <v>247057</v>
      </c>
    </row>
    <row r="9" spans="1:10" ht="17.25" customHeight="1">
      <c r="A9" s="447" t="s">
        <v>46</v>
      </c>
      <c r="B9" s="448">
        <f t="shared" ref="B9:B23" si="2">SUM(C9:D9)</f>
        <v>31320056.359999999</v>
      </c>
      <c r="C9" s="449">
        <v>10746747.41</v>
      </c>
      <c r="D9" s="450">
        <v>20573308.949999999</v>
      </c>
      <c r="E9" s="451">
        <v>31647079.870000001</v>
      </c>
      <c r="F9" s="452">
        <v>10694646.199999999</v>
      </c>
      <c r="G9" s="453">
        <v>20952433.670000002</v>
      </c>
      <c r="H9" s="454">
        <f t="shared" si="1"/>
        <v>1.0104413448763028</v>
      </c>
      <c r="I9" s="456">
        <v>426029</v>
      </c>
    </row>
    <row r="10" spans="1:10" ht="17.25" customHeight="1">
      <c r="A10" s="447" t="s">
        <v>47</v>
      </c>
      <c r="B10" s="448">
        <f t="shared" si="2"/>
        <v>70006471.939999998</v>
      </c>
      <c r="C10" s="457">
        <v>25344369.109999999</v>
      </c>
      <c r="D10" s="458">
        <v>44662102.830000006</v>
      </c>
      <c r="E10" s="451">
        <v>71950792.140000001</v>
      </c>
      <c r="F10" s="452">
        <v>25511852.739999998</v>
      </c>
      <c r="G10" s="453">
        <v>46438939.399999999</v>
      </c>
      <c r="H10" s="454">
        <f t="shared" si="1"/>
        <v>1.0277734350284986</v>
      </c>
      <c r="I10" s="456">
        <v>1914503</v>
      </c>
    </row>
    <row r="11" spans="1:10" ht="17.25" customHeight="1">
      <c r="A11" s="447" t="s">
        <v>48</v>
      </c>
      <c r="B11" s="448">
        <f t="shared" si="2"/>
        <v>7164013.7300000004</v>
      </c>
      <c r="C11" s="457">
        <v>2371050.27</v>
      </c>
      <c r="D11" s="458">
        <v>4792963.46</v>
      </c>
      <c r="E11" s="451">
        <v>7245360.8200000003</v>
      </c>
      <c r="F11" s="452">
        <v>2379527.6800000002</v>
      </c>
      <c r="G11" s="453">
        <v>4865833.1399999997</v>
      </c>
      <c r="H11" s="454">
        <f t="shared" si="1"/>
        <v>1.0113549600916245</v>
      </c>
      <c r="I11" s="456">
        <v>83967</v>
      </c>
    </row>
    <row r="12" spans="1:10" ht="17.25" customHeight="1">
      <c r="A12" s="447" t="s">
        <v>49</v>
      </c>
      <c r="B12" s="448">
        <f t="shared" si="2"/>
        <v>43704013.310000002</v>
      </c>
      <c r="C12" s="457">
        <v>15733263.01</v>
      </c>
      <c r="D12" s="458">
        <v>27970750.300000001</v>
      </c>
      <c r="E12" s="451">
        <v>44663452.469999999</v>
      </c>
      <c r="F12" s="452">
        <v>15874024.41</v>
      </c>
      <c r="G12" s="453">
        <v>28789428.059999999</v>
      </c>
      <c r="H12" s="454">
        <f t="shared" si="1"/>
        <v>1.0219531133947477</v>
      </c>
      <c r="I12" s="456">
        <v>866562</v>
      </c>
    </row>
    <row r="13" spans="1:10" ht="17.25" customHeight="1">
      <c r="A13" s="447" t="s">
        <v>50</v>
      </c>
      <c r="B13" s="448">
        <f t="shared" si="2"/>
        <v>62239881.490000002</v>
      </c>
      <c r="C13" s="457">
        <v>23389603.43</v>
      </c>
      <c r="D13" s="458">
        <v>38850278.060000002</v>
      </c>
      <c r="E13" s="451">
        <v>62717252.799999997</v>
      </c>
      <c r="F13" s="452">
        <v>23441868.379999999</v>
      </c>
      <c r="G13" s="453">
        <v>39275384.420000002</v>
      </c>
      <c r="H13" s="454">
        <f t="shared" si="1"/>
        <v>1.0076698621297455</v>
      </c>
      <c r="I13" s="456">
        <v>2483257</v>
      </c>
    </row>
    <row r="14" spans="1:10" ht="17.25" customHeight="1">
      <c r="A14" s="447" t="s">
        <v>51</v>
      </c>
      <c r="B14" s="448">
        <f t="shared" si="2"/>
        <v>78459890.409999996</v>
      </c>
      <c r="C14" s="457">
        <v>28380150.75</v>
      </c>
      <c r="D14" s="458">
        <v>50079739.659999996</v>
      </c>
      <c r="E14" s="451">
        <v>79618459.019999996</v>
      </c>
      <c r="F14" s="452">
        <v>28479666.620000001</v>
      </c>
      <c r="G14" s="453">
        <v>51138792.399999999</v>
      </c>
      <c r="H14" s="454">
        <f t="shared" si="1"/>
        <v>1.0147663806812091</v>
      </c>
      <c r="I14" s="456">
        <v>1675171</v>
      </c>
    </row>
    <row r="15" spans="1:10" ht="17.25" customHeight="1">
      <c r="A15" s="447" t="s">
        <v>52</v>
      </c>
      <c r="B15" s="448">
        <f t="shared" si="2"/>
        <v>12793288.98</v>
      </c>
      <c r="C15" s="457">
        <v>4309947.0599999996</v>
      </c>
      <c r="D15" s="458">
        <v>8483341.9199999999</v>
      </c>
      <c r="E15" s="451">
        <v>12870127.43</v>
      </c>
      <c r="F15" s="452">
        <v>4298522.03</v>
      </c>
      <c r="G15" s="453">
        <v>8571605.4000000004</v>
      </c>
      <c r="H15" s="454">
        <f t="shared" si="1"/>
        <v>1.0060061529228428</v>
      </c>
      <c r="I15" s="456">
        <v>255918</v>
      </c>
    </row>
    <row r="16" spans="1:10" ht="17.25" customHeight="1">
      <c r="A16" s="447" t="s">
        <v>53</v>
      </c>
      <c r="B16" s="448">
        <f t="shared" si="2"/>
        <v>39696161.380000003</v>
      </c>
      <c r="C16" s="457">
        <v>14409785.210000001</v>
      </c>
      <c r="D16" s="458">
        <v>25286376.170000002</v>
      </c>
      <c r="E16" s="451">
        <v>40295181.840000004</v>
      </c>
      <c r="F16" s="452">
        <v>14455721.43</v>
      </c>
      <c r="G16" s="453">
        <v>25839460.41</v>
      </c>
      <c r="H16" s="454">
        <f t="shared" si="1"/>
        <v>1.0150901356497861</v>
      </c>
      <c r="I16" s="456">
        <v>1408190</v>
      </c>
    </row>
    <row r="17" spans="1:9" ht="17.25" customHeight="1">
      <c r="A17" s="447" t="s">
        <v>54</v>
      </c>
      <c r="B17" s="448">
        <f t="shared" si="2"/>
        <v>38331634.120000005</v>
      </c>
      <c r="C17" s="457">
        <v>14019437.93</v>
      </c>
      <c r="D17" s="458">
        <v>24312196.190000001</v>
      </c>
      <c r="E17" s="451">
        <v>38715410.5</v>
      </c>
      <c r="F17" s="452">
        <v>14057679.41</v>
      </c>
      <c r="G17" s="453">
        <v>24657731.09</v>
      </c>
      <c r="H17" s="454">
        <f t="shared" si="1"/>
        <v>1.0100120015441698</v>
      </c>
      <c r="I17" s="456">
        <v>958089</v>
      </c>
    </row>
    <row r="18" spans="1:9" ht="17.25" customHeight="1">
      <c r="A18" s="447" t="s">
        <v>55</v>
      </c>
      <c r="B18" s="448">
        <f t="shared" si="2"/>
        <v>19103490.439999998</v>
      </c>
      <c r="C18" s="457">
        <v>6618980.4800000004</v>
      </c>
      <c r="D18" s="458">
        <v>12484509.959999999</v>
      </c>
      <c r="E18" s="451">
        <v>19346760.870000001</v>
      </c>
      <c r="F18" s="452">
        <v>6639050.1100000003</v>
      </c>
      <c r="G18" s="453">
        <v>12707710.76</v>
      </c>
      <c r="H18" s="454">
        <f t="shared" si="1"/>
        <v>1.0127343445829475</v>
      </c>
      <c r="I18" s="456">
        <v>416608</v>
      </c>
    </row>
    <row r="19" spans="1:9" ht="17.25" customHeight="1">
      <c r="A19" s="447" t="s">
        <v>56</v>
      </c>
      <c r="B19" s="448">
        <f t="shared" si="2"/>
        <v>15889234.91</v>
      </c>
      <c r="C19" s="457">
        <v>5526253.04</v>
      </c>
      <c r="D19" s="458">
        <v>10362981.869999999</v>
      </c>
      <c r="E19" s="451">
        <v>16042827.49</v>
      </c>
      <c r="F19" s="452">
        <v>5515179.0099999998</v>
      </c>
      <c r="G19" s="453">
        <v>10527648.48</v>
      </c>
      <c r="H19" s="454">
        <f t="shared" si="1"/>
        <v>1.0096664553623873</v>
      </c>
      <c r="I19" s="456">
        <v>263416</v>
      </c>
    </row>
    <row r="20" spans="1:9" ht="17.25" customHeight="1">
      <c r="A20" s="459" t="s">
        <v>57</v>
      </c>
      <c r="B20" s="448">
        <f t="shared" si="2"/>
        <v>30648712.460000001</v>
      </c>
      <c r="C20" s="457">
        <v>11144998.550000001</v>
      </c>
      <c r="D20" s="458">
        <v>19503713.91</v>
      </c>
      <c r="E20" s="451">
        <v>31594157.409999996</v>
      </c>
      <c r="F20" s="452">
        <v>11329623.42</v>
      </c>
      <c r="G20" s="453">
        <v>20264533.989999998</v>
      </c>
      <c r="H20" s="454">
        <f t="shared" si="1"/>
        <v>1.0308477868763299</v>
      </c>
      <c r="I20" s="456">
        <v>826785</v>
      </c>
    </row>
    <row r="21" spans="1:9" ht="17.25" customHeight="1">
      <c r="A21" s="459" t="s">
        <v>58</v>
      </c>
      <c r="B21" s="448">
        <f t="shared" si="2"/>
        <v>20428570.799999997</v>
      </c>
      <c r="C21" s="457">
        <v>7031322.3399999999</v>
      </c>
      <c r="D21" s="458">
        <v>13397248.459999999</v>
      </c>
      <c r="E21" s="451">
        <v>20762170.969999999</v>
      </c>
      <c r="F21" s="452">
        <v>7006546.3200000003</v>
      </c>
      <c r="G21" s="453">
        <v>13755624.649999999</v>
      </c>
      <c r="H21" s="454">
        <f t="shared" si="1"/>
        <v>1.0163300787542122</v>
      </c>
      <c r="I21" s="456">
        <v>390423</v>
      </c>
    </row>
    <row r="22" spans="1:9" ht="17.25" customHeight="1">
      <c r="A22" s="459" t="s">
        <v>59</v>
      </c>
      <c r="B22" s="448">
        <f t="shared" si="2"/>
        <v>54724280.060000002</v>
      </c>
      <c r="C22" s="457">
        <v>19244845.100000001</v>
      </c>
      <c r="D22" s="458">
        <v>35479434.960000001</v>
      </c>
      <c r="E22" s="451">
        <v>55293965.359999999</v>
      </c>
      <c r="F22" s="452">
        <v>19213907.66</v>
      </c>
      <c r="G22" s="453">
        <v>36080057.700000003</v>
      </c>
      <c r="H22" s="454">
        <f t="shared" si="1"/>
        <v>1.0104101013183799</v>
      </c>
      <c r="I22" s="456">
        <v>1082936</v>
      </c>
    </row>
    <row r="23" spans="1:9" ht="17.25" customHeight="1">
      <c r="A23" s="460" t="s">
        <v>60</v>
      </c>
      <c r="B23" s="461">
        <f t="shared" si="2"/>
        <v>12567974.700000001</v>
      </c>
      <c r="C23" s="462">
        <v>3993572.64</v>
      </c>
      <c r="D23" s="463">
        <v>8574402.0600000005</v>
      </c>
      <c r="E23" s="464">
        <v>12961807.4</v>
      </c>
      <c r="F23" s="465">
        <v>4027438.49</v>
      </c>
      <c r="G23" s="466">
        <v>8934368.9100000001</v>
      </c>
      <c r="H23" s="467">
        <f t="shared" si="1"/>
        <v>1.0313362104396979</v>
      </c>
      <c r="I23" s="468">
        <v>79380</v>
      </c>
    </row>
    <row r="24" spans="1:9" ht="51" customHeight="1">
      <c r="A24" s="805" t="s">
        <v>550</v>
      </c>
      <c r="B24" s="805"/>
      <c r="C24" s="805"/>
      <c r="D24" s="805"/>
      <c r="E24" s="805"/>
      <c r="F24" s="805"/>
      <c r="G24" s="805"/>
      <c r="H24" s="805"/>
      <c r="I24" s="805"/>
    </row>
    <row r="25" spans="1:9" ht="26.25" customHeight="1">
      <c r="A25" s="480"/>
      <c r="B25" s="480"/>
      <c r="C25" s="480"/>
      <c r="D25" s="480"/>
      <c r="E25" s="480"/>
      <c r="F25" s="480"/>
      <c r="G25" s="480"/>
      <c r="H25" s="480"/>
      <c r="I25" s="480"/>
    </row>
    <row r="26" spans="1:9" ht="42" customHeight="1">
      <c r="A26" s="819" t="s">
        <v>619</v>
      </c>
      <c r="B26" s="819"/>
      <c r="C26" s="819"/>
      <c r="D26" s="819"/>
    </row>
    <row r="27" spans="1:9" ht="22.5" customHeight="1">
      <c r="A27" s="820" t="s">
        <v>15</v>
      </c>
      <c r="B27" s="806" t="s">
        <v>127</v>
      </c>
      <c r="C27" s="807"/>
    </row>
    <row r="28" spans="1:9" ht="47.25" customHeight="1">
      <c r="A28" s="821"/>
      <c r="B28" s="478" t="s">
        <v>249</v>
      </c>
      <c r="C28" s="479" t="s">
        <v>250</v>
      </c>
    </row>
    <row r="29" spans="1:9" ht="14.25" customHeight="1">
      <c r="A29" s="822"/>
      <c r="B29" s="823" t="str">
        <f>B5</f>
        <v>I KWARTAŁ 2022 R.</v>
      </c>
      <c r="C29" s="824"/>
    </row>
    <row r="30" spans="1:9">
      <c r="A30" s="469" t="s">
        <v>72</v>
      </c>
      <c r="B30" s="511">
        <f>SUM(B31:B46)</f>
        <v>28990</v>
      </c>
      <c r="C30" s="511">
        <f>SUM(C31:C46)</f>
        <v>43222</v>
      </c>
    </row>
    <row r="31" spans="1:9" ht="17.25" customHeight="1">
      <c r="A31" s="470" t="s">
        <v>45</v>
      </c>
      <c r="B31" s="471">
        <v>897</v>
      </c>
      <c r="C31" s="472">
        <v>1501</v>
      </c>
    </row>
    <row r="32" spans="1:9" ht="17.25" customHeight="1">
      <c r="A32" s="470" t="s">
        <v>46</v>
      </c>
      <c r="B32" s="471">
        <v>1202</v>
      </c>
      <c r="C32" s="472">
        <v>1825</v>
      </c>
    </row>
    <row r="33" spans="1:3" ht="17.25" customHeight="1">
      <c r="A33" s="470" t="s">
        <v>47</v>
      </c>
      <c r="B33" s="471">
        <v>3798</v>
      </c>
      <c r="C33" s="472">
        <v>5747</v>
      </c>
    </row>
    <row r="34" spans="1:3" ht="17.25" customHeight="1">
      <c r="A34" s="470" t="s">
        <v>48</v>
      </c>
      <c r="B34" s="471">
        <v>317</v>
      </c>
      <c r="C34" s="472">
        <v>506</v>
      </c>
    </row>
    <row r="35" spans="1:3" ht="17.25" customHeight="1">
      <c r="A35" s="470" t="s">
        <v>49</v>
      </c>
      <c r="B35" s="471">
        <v>2188</v>
      </c>
      <c r="C35" s="472">
        <v>3228</v>
      </c>
    </row>
    <row r="36" spans="1:3" ht="17.25" customHeight="1">
      <c r="A36" s="470" t="s">
        <v>50</v>
      </c>
      <c r="B36" s="471">
        <v>4472</v>
      </c>
      <c r="C36" s="472">
        <v>6181</v>
      </c>
    </row>
    <row r="37" spans="1:3" ht="17.25" customHeight="1">
      <c r="A37" s="470" t="s">
        <v>51</v>
      </c>
      <c r="B37" s="471">
        <v>3366</v>
      </c>
      <c r="C37" s="472">
        <v>5008</v>
      </c>
    </row>
    <row r="38" spans="1:3" ht="17.25" customHeight="1">
      <c r="A38" s="470" t="s">
        <v>52</v>
      </c>
      <c r="B38" s="471">
        <v>524</v>
      </c>
      <c r="C38" s="472">
        <v>981</v>
      </c>
    </row>
    <row r="39" spans="1:3" ht="17.25" customHeight="1">
      <c r="A39" s="470" t="s">
        <v>53</v>
      </c>
      <c r="B39" s="471">
        <v>3239</v>
      </c>
      <c r="C39" s="472">
        <v>4712</v>
      </c>
    </row>
    <row r="40" spans="1:3" ht="17.25" customHeight="1">
      <c r="A40" s="470" t="s">
        <v>54</v>
      </c>
      <c r="B40" s="471">
        <v>1660</v>
      </c>
      <c r="C40" s="472">
        <v>2367</v>
      </c>
    </row>
    <row r="41" spans="1:3" ht="17.25" customHeight="1">
      <c r="A41" s="470" t="s">
        <v>55</v>
      </c>
      <c r="B41" s="471">
        <v>858</v>
      </c>
      <c r="C41" s="472">
        <v>1173</v>
      </c>
    </row>
    <row r="42" spans="1:3" ht="17.25" customHeight="1">
      <c r="A42" s="470" t="s">
        <v>56</v>
      </c>
      <c r="B42" s="471">
        <v>770</v>
      </c>
      <c r="C42" s="472">
        <v>1154</v>
      </c>
    </row>
    <row r="43" spans="1:3" ht="17.25" customHeight="1">
      <c r="A43" s="470" t="s">
        <v>57</v>
      </c>
      <c r="B43" s="471">
        <v>1951</v>
      </c>
      <c r="C43" s="472">
        <v>2933</v>
      </c>
    </row>
    <row r="44" spans="1:3" ht="17.25" customHeight="1">
      <c r="A44" s="470" t="s">
        <v>58</v>
      </c>
      <c r="B44" s="471">
        <v>858</v>
      </c>
      <c r="C44" s="472">
        <v>1251</v>
      </c>
    </row>
    <row r="45" spans="1:3" ht="17.25" customHeight="1">
      <c r="A45" s="470" t="s">
        <v>59</v>
      </c>
      <c r="B45" s="471">
        <v>2375</v>
      </c>
      <c r="C45" s="472">
        <v>3743</v>
      </c>
    </row>
    <row r="46" spans="1:3" ht="17.25" customHeight="1">
      <c r="A46" s="473" t="s">
        <v>60</v>
      </c>
      <c r="B46" s="474">
        <v>515</v>
      </c>
      <c r="C46" s="475">
        <v>912</v>
      </c>
    </row>
  </sheetData>
  <mergeCells count="14">
    <mergeCell ref="A24:I24"/>
    <mergeCell ref="B27:C27"/>
    <mergeCell ref="A1:I1"/>
    <mergeCell ref="A2:I2"/>
    <mergeCell ref="A3:A6"/>
    <mergeCell ref="B3:D3"/>
    <mergeCell ref="E3:G3"/>
    <mergeCell ref="H3:H4"/>
    <mergeCell ref="I3:I4"/>
    <mergeCell ref="B6:I6"/>
    <mergeCell ref="A26:D26"/>
    <mergeCell ref="A27:A29"/>
    <mergeCell ref="B29:C29"/>
    <mergeCell ref="B5:I5"/>
  </mergeCells>
  <hyperlinks>
    <hyperlink ref="J2" location="'Spis treści'!A1" display="Powrót do spisu" xr:uid="{64F7A0F1-36EA-4ACD-807E-86A7588F84FC}"/>
  </hyperlinks>
  <printOptions horizontalCentered="1"/>
  <pageMargins left="0.51181102362204722" right="0.51181102362204722" top="0.55118110236220474" bottom="0.55118110236220474" header="0.31496062992125984" footer="0.31496062992125984"/>
  <pageSetup paperSize="9" scale="80" orientation="portrait" r:id="rId1"/>
  <headerFooter differentFirst="1" alignWithMargins="0">
    <oddFooter>&amp;C&amp;"Arial,Normalny"&amp;9&amp;P</oddFooter>
  </headerFooter>
  <ignoredErrors>
    <ignoredError sqref="H7" formula="1"/>
    <ignoredError sqref="B8:B23"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4"/>
  <dimension ref="A1:N34"/>
  <sheetViews>
    <sheetView showGridLines="0" view="pageBreakPreview" zoomScale="90" zoomScaleNormal="90" zoomScaleSheetLayoutView="90" workbookViewId="0">
      <selection activeCell="G15" sqref="G15"/>
    </sheetView>
  </sheetViews>
  <sheetFormatPr defaultRowHeight="15"/>
  <cols>
    <col min="1" max="1" width="15.125" customWidth="1"/>
    <col min="2" max="2" width="13.75" customWidth="1"/>
    <col min="3" max="3" width="15.375" customWidth="1"/>
    <col min="4" max="4" width="13.75" customWidth="1"/>
    <col min="5" max="5" width="14.125" customWidth="1"/>
    <col min="6" max="6" width="12.375" customWidth="1"/>
    <col min="7" max="7" width="13.25" customWidth="1"/>
    <col min="8" max="8" width="13.75" customWidth="1"/>
    <col min="9" max="9" width="14.125" customWidth="1"/>
    <col min="10" max="11" width="10" customWidth="1"/>
    <col min="12" max="12" width="10.25" customWidth="1"/>
    <col min="13" max="13" width="9.875" customWidth="1"/>
  </cols>
  <sheetData>
    <row r="1" spans="1:14" ht="27.75" customHeight="1">
      <c r="A1" s="830" t="s">
        <v>346</v>
      </c>
      <c r="B1" s="830"/>
      <c r="C1" s="830"/>
      <c r="D1" s="830"/>
      <c r="E1" s="830"/>
      <c r="F1" s="830"/>
      <c r="G1" s="830"/>
      <c r="H1" s="830"/>
      <c r="I1" s="830"/>
      <c r="J1" s="830"/>
      <c r="K1" s="830"/>
      <c r="L1" s="830"/>
      <c r="M1" s="830"/>
    </row>
    <row r="2" spans="1:14" ht="38.25" customHeight="1">
      <c r="A2" s="831" t="s">
        <v>621</v>
      </c>
      <c r="B2" s="831"/>
      <c r="C2" s="831"/>
      <c r="D2" s="831"/>
      <c r="E2" s="831"/>
      <c r="F2" s="831"/>
      <c r="G2" s="831"/>
      <c r="H2" s="831"/>
      <c r="I2" s="831"/>
      <c r="J2" s="831"/>
      <c r="K2" s="831"/>
      <c r="L2" s="831"/>
      <c r="M2" s="831"/>
      <c r="N2" s="602" t="s">
        <v>657</v>
      </c>
    </row>
    <row r="3" spans="1:14" ht="15.75" customHeight="1">
      <c r="A3" s="676" t="s">
        <v>15</v>
      </c>
      <c r="B3" s="672" t="s">
        <v>259</v>
      </c>
      <c r="C3" s="832" t="s">
        <v>38</v>
      </c>
      <c r="D3" s="833"/>
      <c r="E3" s="833"/>
      <c r="F3" s="833"/>
      <c r="G3" s="833"/>
      <c r="H3" s="833"/>
      <c r="I3" s="833"/>
      <c r="J3" s="833"/>
      <c r="K3" s="834"/>
      <c r="L3" s="674" t="s">
        <v>472</v>
      </c>
      <c r="M3" s="674" t="s">
        <v>473</v>
      </c>
    </row>
    <row r="4" spans="1:14" ht="66.75" customHeight="1">
      <c r="A4" s="681"/>
      <c r="B4" s="672"/>
      <c r="C4" s="292" t="s">
        <v>647</v>
      </c>
      <c r="D4" s="292" t="s">
        <v>482</v>
      </c>
      <c r="E4" s="292" t="s">
        <v>251</v>
      </c>
      <c r="F4" s="292" t="s">
        <v>252</v>
      </c>
      <c r="G4" s="292" t="s">
        <v>474</v>
      </c>
      <c r="H4" s="292" t="s">
        <v>475</v>
      </c>
      <c r="I4" s="292" t="s">
        <v>476</v>
      </c>
      <c r="J4" s="292" t="s">
        <v>477</v>
      </c>
      <c r="K4" s="292" t="s">
        <v>253</v>
      </c>
      <c r="L4" s="674"/>
      <c r="M4" s="674"/>
    </row>
    <row r="5" spans="1:14" ht="18" customHeight="1">
      <c r="A5" s="677"/>
      <c r="B5" s="828" t="s">
        <v>620</v>
      </c>
      <c r="C5" s="683"/>
      <c r="D5" s="683"/>
      <c r="E5" s="683"/>
      <c r="F5" s="683"/>
      <c r="G5" s="683"/>
      <c r="H5" s="683"/>
      <c r="I5" s="683"/>
      <c r="J5" s="683"/>
      <c r="K5" s="683"/>
      <c r="L5" s="683"/>
      <c r="M5" s="684"/>
    </row>
    <row r="6" spans="1:14" ht="21.75" customHeight="1">
      <c r="A6" s="195" t="s">
        <v>129</v>
      </c>
      <c r="B6" s="197">
        <f>SUM(B7:B22)</f>
        <v>2126406</v>
      </c>
      <c r="C6" s="197">
        <f t="shared" ref="C6:M6" si="0">SUM(C7:C22)</f>
        <v>588444</v>
      </c>
      <c r="D6" s="197">
        <f t="shared" si="0"/>
        <v>94209</v>
      </c>
      <c r="E6" s="197">
        <f t="shared" si="0"/>
        <v>363306</v>
      </c>
      <c r="F6" s="197">
        <f t="shared" si="0"/>
        <v>50231</v>
      </c>
      <c r="G6" s="197">
        <f t="shared" si="0"/>
        <v>11195</v>
      </c>
      <c r="H6" s="197">
        <f t="shared" si="0"/>
        <v>2923</v>
      </c>
      <c r="I6" s="197">
        <f t="shared" si="0"/>
        <v>174</v>
      </c>
      <c r="J6" s="197">
        <f t="shared" si="0"/>
        <v>4106</v>
      </c>
      <c r="K6" s="197">
        <f t="shared" si="0"/>
        <v>1011818</v>
      </c>
      <c r="L6" s="197">
        <f t="shared" si="0"/>
        <v>536914</v>
      </c>
      <c r="M6" s="197">
        <f t="shared" si="0"/>
        <v>29509</v>
      </c>
    </row>
    <row r="7" spans="1:14" ht="15.75" customHeight="1">
      <c r="A7" s="186" t="s">
        <v>45</v>
      </c>
      <c r="B7" s="199">
        <f>SUM(C7:K7)</f>
        <v>76254</v>
      </c>
      <c r="C7" s="199">
        <v>17623</v>
      </c>
      <c r="D7" s="199">
        <v>2702</v>
      </c>
      <c r="E7" s="199">
        <v>15032</v>
      </c>
      <c r="F7" s="199">
        <v>2307</v>
      </c>
      <c r="G7" s="199">
        <v>422</v>
      </c>
      <c r="H7" s="199">
        <v>131</v>
      </c>
      <c r="I7" s="199">
        <v>6</v>
      </c>
      <c r="J7" s="199">
        <v>231</v>
      </c>
      <c r="K7" s="199">
        <v>37800</v>
      </c>
      <c r="L7" s="199">
        <v>14034</v>
      </c>
      <c r="M7" s="199">
        <v>825</v>
      </c>
    </row>
    <row r="8" spans="1:14" ht="15.75" customHeight="1">
      <c r="A8" s="186" t="s">
        <v>46</v>
      </c>
      <c r="B8" s="199">
        <f t="shared" ref="B8:B21" si="1">SUM(C8:K8)</f>
        <v>128129</v>
      </c>
      <c r="C8" s="199">
        <v>19209</v>
      </c>
      <c r="D8" s="199">
        <v>1858</v>
      </c>
      <c r="E8" s="199">
        <v>33555</v>
      </c>
      <c r="F8" s="199">
        <v>3845</v>
      </c>
      <c r="G8" s="199">
        <v>498</v>
      </c>
      <c r="H8" s="199">
        <v>125</v>
      </c>
      <c r="I8" s="199">
        <v>6</v>
      </c>
      <c r="J8" s="199">
        <v>98</v>
      </c>
      <c r="K8" s="199">
        <v>68935</v>
      </c>
      <c r="L8" s="199">
        <v>26888</v>
      </c>
      <c r="M8" s="199">
        <v>2054</v>
      </c>
    </row>
    <row r="9" spans="1:14" ht="15.75" customHeight="1">
      <c r="A9" s="186" t="s">
        <v>47</v>
      </c>
      <c r="B9" s="199">
        <f t="shared" si="1"/>
        <v>271732</v>
      </c>
      <c r="C9" s="199">
        <v>75578</v>
      </c>
      <c r="D9" s="199">
        <v>7810</v>
      </c>
      <c r="E9" s="199">
        <v>51955</v>
      </c>
      <c r="F9" s="199">
        <v>5306</v>
      </c>
      <c r="G9" s="199">
        <v>535</v>
      </c>
      <c r="H9" s="199">
        <v>46</v>
      </c>
      <c r="I9" s="187">
        <v>0</v>
      </c>
      <c r="J9" s="199">
        <v>430</v>
      </c>
      <c r="K9" s="199">
        <v>130072</v>
      </c>
      <c r="L9" s="199">
        <v>69116</v>
      </c>
      <c r="M9" s="199">
        <v>4081</v>
      </c>
    </row>
    <row r="10" spans="1:14" ht="15.75" customHeight="1">
      <c r="A10" s="186" t="s">
        <v>48</v>
      </c>
      <c r="B10" s="199">
        <f t="shared" si="1"/>
        <v>26676</v>
      </c>
      <c r="C10" s="199">
        <v>6158</v>
      </c>
      <c r="D10" s="199">
        <v>958</v>
      </c>
      <c r="E10" s="199">
        <v>4871</v>
      </c>
      <c r="F10" s="199">
        <v>792</v>
      </c>
      <c r="G10" s="199">
        <v>261</v>
      </c>
      <c r="H10" s="199">
        <v>101</v>
      </c>
      <c r="I10" s="199">
        <v>8</v>
      </c>
      <c r="J10" s="199">
        <v>53</v>
      </c>
      <c r="K10" s="199">
        <v>13474</v>
      </c>
      <c r="L10" s="199">
        <v>5320</v>
      </c>
      <c r="M10" s="199">
        <v>363</v>
      </c>
    </row>
    <row r="11" spans="1:14" ht="15.75" customHeight="1">
      <c r="A11" s="186" t="s">
        <v>49</v>
      </c>
      <c r="B11" s="199">
        <f t="shared" si="1"/>
        <v>176211</v>
      </c>
      <c r="C11" s="199">
        <v>48571</v>
      </c>
      <c r="D11" s="199">
        <v>5937</v>
      </c>
      <c r="E11" s="199">
        <v>29202</v>
      </c>
      <c r="F11" s="199">
        <v>3856</v>
      </c>
      <c r="G11" s="199">
        <v>1020</v>
      </c>
      <c r="H11" s="199">
        <v>146</v>
      </c>
      <c r="I11" s="199">
        <v>8</v>
      </c>
      <c r="J11" s="199">
        <v>607</v>
      </c>
      <c r="K11" s="199">
        <v>86864</v>
      </c>
      <c r="L11" s="199">
        <v>37430</v>
      </c>
      <c r="M11" s="199">
        <v>1460</v>
      </c>
    </row>
    <row r="12" spans="1:14" ht="15.75" customHeight="1">
      <c r="A12" s="186" t="s">
        <v>50</v>
      </c>
      <c r="B12" s="199">
        <f t="shared" si="1"/>
        <v>217751</v>
      </c>
      <c r="C12" s="199">
        <v>88158</v>
      </c>
      <c r="D12" s="199">
        <v>28103</v>
      </c>
      <c r="E12" s="199">
        <v>11237</v>
      </c>
      <c r="F12" s="199">
        <v>1808</v>
      </c>
      <c r="G12" s="199">
        <v>730</v>
      </c>
      <c r="H12" s="199">
        <v>133</v>
      </c>
      <c r="I12" s="199">
        <v>3</v>
      </c>
      <c r="J12" s="199">
        <v>120</v>
      </c>
      <c r="K12" s="199">
        <v>87459</v>
      </c>
      <c r="L12" s="199">
        <v>77723</v>
      </c>
      <c r="M12" s="199">
        <v>4311</v>
      </c>
    </row>
    <row r="13" spans="1:14" ht="15.75" customHeight="1">
      <c r="A13" s="186" t="s">
        <v>51</v>
      </c>
      <c r="B13" s="199">
        <f t="shared" si="1"/>
        <v>315245</v>
      </c>
      <c r="C13" s="199">
        <v>83795</v>
      </c>
      <c r="D13" s="199">
        <v>9049</v>
      </c>
      <c r="E13" s="199">
        <v>56519</v>
      </c>
      <c r="F13" s="199">
        <v>6142</v>
      </c>
      <c r="G13" s="199">
        <v>1731</v>
      </c>
      <c r="H13" s="199">
        <v>297</v>
      </c>
      <c r="I13" s="199">
        <v>25</v>
      </c>
      <c r="J13" s="199">
        <v>1372</v>
      </c>
      <c r="K13" s="199">
        <v>156315</v>
      </c>
      <c r="L13" s="199">
        <v>73970</v>
      </c>
      <c r="M13" s="199">
        <v>3689</v>
      </c>
    </row>
    <row r="14" spans="1:14" ht="15.75" customHeight="1">
      <c r="A14" s="186" t="s">
        <v>52</v>
      </c>
      <c r="B14" s="199">
        <f t="shared" si="1"/>
        <v>44626</v>
      </c>
      <c r="C14" s="199">
        <v>9879</v>
      </c>
      <c r="D14" s="199">
        <v>1762</v>
      </c>
      <c r="E14" s="199">
        <v>10492</v>
      </c>
      <c r="F14" s="199">
        <v>1923</v>
      </c>
      <c r="G14" s="199">
        <v>224</v>
      </c>
      <c r="H14" s="199">
        <v>67</v>
      </c>
      <c r="I14" s="199">
        <v>10</v>
      </c>
      <c r="J14" s="199">
        <v>2</v>
      </c>
      <c r="K14" s="199">
        <v>20267</v>
      </c>
      <c r="L14" s="199">
        <v>12426</v>
      </c>
      <c r="M14" s="199">
        <v>352</v>
      </c>
    </row>
    <row r="15" spans="1:14" ht="15.75" customHeight="1">
      <c r="A15" s="186" t="s">
        <v>53</v>
      </c>
      <c r="B15" s="199">
        <f t="shared" si="1"/>
        <v>138933</v>
      </c>
      <c r="C15" s="199">
        <v>61732</v>
      </c>
      <c r="D15" s="199">
        <v>9151</v>
      </c>
      <c r="E15" s="199">
        <v>7888</v>
      </c>
      <c r="F15" s="199">
        <v>1170</v>
      </c>
      <c r="G15" s="199">
        <v>412</v>
      </c>
      <c r="H15" s="199">
        <v>50</v>
      </c>
      <c r="I15" s="199">
        <v>4</v>
      </c>
      <c r="J15" s="199">
        <v>76</v>
      </c>
      <c r="K15" s="199">
        <v>58450</v>
      </c>
      <c r="L15" s="199">
        <v>41412</v>
      </c>
      <c r="M15" s="199">
        <v>2005</v>
      </c>
    </row>
    <row r="16" spans="1:14" ht="15.75" customHeight="1">
      <c r="A16" s="186" t="s">
        <v>54</v>
      </c>
      <c r="B16" s="199">
        <f t="shared" si="1"/>
        <v>150404</v>
      </c>
      <c r="C16" s="199">
        <v>36804</v>
      </c>
      <c r="D16" s="199">
        <v>4953</v>
      </c>
      <c r="E16" s="199">
        <v>30080</v>
      </c>
      <c r="F16" s="199">
        <v>5347</v>
      </c>
      <c r="G16" s="199">
        <v>389</v>
      </c>
      <c r="H16" s="199">
        <v>42</v>
      </c>
      <c r="I16" s="199">
        <v>1</v>
      </c>
      <c r="J16" s="199">
        <v>176</v>
      </c>
      <c r="K16" s="199">
        <v>72612</v>
      </c>
      <c r="L16" s="199">
        <v>39789</v>
      </c>
      <c r="M16" s="199">
        <v>2396</v>
      </c>
    </row>
    <row r="17" spans="1:13" ht="15.75" customHeight="1">
      <c r="A17" s="186" t="s">
        <v>55</v>
      </c>
      <c r="B17" s="199">
        <f t="shared" si="1"/>
        <v>70316</v>
      </c>
      <c r="C17" s="199">
        <v>18126</v>
      </c>
      <c r="D17" s="199">
        <v>3689</v>
      </c>
      <c r="E17" s="199">
        <v>12495</v>
      </c>
      <c r="F17" s="199">
        <v>2067</v>
      </c>
      <c r="G17" s="199">
        <v>485</v>
      </c>
      <c r="H17" s="199">
        <v>147</v>
      </c>
      <c r="I17" s="199">
        <v>10</v>
      </c>
      <c r="J17" s="199">
        <v>46</v>
      </c>
      <c r="K17" s="199">
        <v>33251</v>
      </c>
      <c r="L17" s="199">
        <v>19959</v>
      </c>
      <c r="M17" s="199">
        <v>1179</v>
      </c>
    </row>
    <row r="18" spans="1:13" ht="15.75" customHeight="1">
      <c r="A18" s="186" t="s">
        <v>56</v>
      </c>
      <c r="B18" s="199">
        <f t="shared" si="1"/>
        <v>59549</v>
      </c>
      <c r="C18" s="199">
        <v>18802</v>
      </c>
      <c r="D18" s="199">
        <v>3032</v>
      </c>
      <c r="E18" s="199">
        <v>6602</v>
      </c>
      <c r="F18" s="199">
        <v>1029</v>
      </c>
      <c r="G18" s="199">
        <v>898</v>
      </c>
      <c r="H18" s="199">
        <v>369</v>
      </c>
      <c r="I18" s="199">
        <v>25</v>
      </c>
      <c r="J18" s="199">
        <v>71</v>
      </c>
      <c r="K18" s="199">
        <v>28721</v>
      </c>
      <c r="L18" s="199">
        <v>12132</v>
      </c>
      <c r="M18" s="199">
        <v>642</v>
      </c>
    </row>
    <row r="19" spans="1:13" ht="15.75" customHeight="1">
      <c r="A19" s="186" t="s">
        <v>57</v>
      </c>
      <c r="B19" s="199">
        <f t="shared" si="1"/>
        <v>118711</v>
      </c>
      <c r="C19" s="199">
        <v>39319</v>
      </c>
      <c r="D19" s="199">
        <v>4608</v>
      </c>
      <c r="E19" s="199">
        <v>17503</v>
      </c>
      <c r="F19" s="199">
        <v>1723</v>
      </c>
      <c r="G19" s="199">
        <v>245</v>
      </c>
      <c r="H19" s="199">
        <v>45</v>
      </c>
      <c r="I19" s="199">
        <v>4</v>
      </c>
      <c r="J19" s="199">
        <v>64</v>
      </c>
      <c r="K19" s="199">
        <v>55200</v>
      </c>
      <c r="L19" s="199">
        <v>28933</v>
      </c>
      <c r="M19" s="199">
        <v>1309</v>
      </c>
    </row>
    <row r="20" spans="1:13" ht="15.75" customHeight="1">
      <c r="A20" s="186" t="s">
        <v>58</v>
      </c>
      <c r="B20" s="199">
        <f t="shared" si="1"/>
        <v>76197</v>
      </c>
      <c r="C20" s="199">
        <v>13149</v>
      </c>
      <c r="D20" s="199">
        <v>1469</v>
      </c>
      <c r="E20" s="199">
        <v>20666</v>
      </c>
      <c r="F20" s="199">
        <v>3095</v>
      </c>
      <c r="G20" s="199">
        <v>575</v>
      </c>
      <c r="H20" s="199">
        <v>148</v>
      </c>
      <c r="I20" s="199">
        <v>7</v>
      </c>
      <c r="J20" s="199">
        <v>44</v>
      </c>
      <c r="K20" s="199">
        <v>37044</v>
      </c>
      <c r="L20" s="199">
        <v>17941</v>
      </c>
      <c r="M20" s="199">
        <v>1304</v>
      </c>
    </row>
    <row r="21" spans="1:13" ht="15.75" customHeight="1">
      <c r="A21" s="186" t="s">
        <v>59</v>
      </c>
      <c r="B21" s="199">
        <f t="shared" si="1"/>
        <v>211447</v>
      </c>
      <c r="C21" s="199">
        <v>42125</v>
      </c>
      <c r="D21" s="199">
        <v>8111</v>
      </c>
      <c r="E21" s="199">
        <v>44957</v>
      </c>
      <c r="F21" s="199">
        <v>8486</v>
      </c>
      <c r="G21" s="199">
        <v>2485</v>
      </c>
      <c r="H21" s="199">
        <v>956</v>
      </c>
      <c r="I21" s="199">
        <v>50</v>
      </c>
      <c r="J21" s="199">
        <v>659</v>
      </c>
      <c r="K21" s="199">
        <v>103618</v>
      </c>
      <c r="L21" s="199">
        <v>51164</v>
      </c>
      <c r="M21" s="199">
        <v>2999</v>
      </c>
    </row>
    <row r="22" spans="1:13" ht="15.75" customHeight="1">
      <c r="A22" s="189" t="s">
        <v>60</v>
      </c>
      <c r="B22" s="208">
        <f>SUM(C22:K22)</f>
        <v>44225</v>
      </c>
      <c r="C22" s="208">
        <v>9416</v>
      </c>
      <c r="D22" s="208">
        <v>1017</v>
      </c>
      <c r="E22" s="208">
        <v>10252</v>
      </c>
      <c r="F22" s="208">
        <v>1335</v>
      </c>
      <c r="G22" s="208">
        <v>285</v>
      </c>
      <c r="H22" s="208">
        <v>120</v>
      </c>
      <c r="I22" s="208">
        <v>7</v>
      </c>
      <c r="J22" s="208">
        <v>57</v>
      </c>
      <c r="K22" s="208">
        <v>21736</v>
      </c>
      <c r="L22" s="208">
        <v>8677</v>
      </c>
      <c r="M22" s="208">
        <v>540</v>
      </c>
    </row>
    <row r="23" spans="1:13" ht="12.75" customHeight="1">
      <c r="A23" s="837" t="s">
        <v>260</v>
      </c>
      <c r="B23" s="837"/>
      <c r="C23" s="837"/>
      <c r="D23" s="837"/>
      <c r="E23" s="837"/>
      <c r="F23" s="837"/>
      <c r="G23" s="837"/>
      <c r="H23" s="837"/>
      <c r="I23" s="837"/>
      <c r="J23" s="837"/>
      <c r="K23" s="837"/>
      <c r="L23" s="837"/>
      <c r="M23" s="837"/>
    </row>
    <row r="24" spans="1:13" ht="12" customHeight="1">
      <c r="A24" s="838" t="s">
        <v>478</v>
      </c>
      <c r="B24" s="838"/>
      <c r="C24" s="838"/>
      <c r="D24" s="838"/>
      <c r="E24" s="838"/>
      <c r="F24" s="838"/>
      <c r="G24" s="838"/>
      <c r="H24" s="838"/>
      <c r="I24" s="838"/>
      <c r="J24" s="838"/>
      <c r="K24" s="838"/>
      <c r="L24" s="838"/>
      <c r="M24" s="838"/>
    </row>
    <row r="25" spans="1:13" ht="12.75" customHeight="1">
      <c r="A25" s="838" t="s">
        <v>261</v>
      </c>
      <c r="B25" s="838"/>
      <c r="C25" s="838"/>
      <c r="D25" s="838"/>
      <c r="E25" s="838"/>
      <c r="F25" s="838"/>
      <c r="G25" s="838"/>
      <c r="H25" s="838"/>
      <c r="I25" s="838"/>
      <c r="J25" s="838"/>
      <c r="K25" s="838"/>
      <c r="L25" s="838"/>
      <c r="M25" s="838"/>
    </row>
    <row r="26" spans="1:13" ht="12.75" customHeight="1">
      <c r="A26" s="838" t="s">
        <v>262</v>
      </c>
      <c r="B26" s="838"/>
      <c r="C26" s="838"/>
      <c r="D26" s="838"/>
      <c r="E26" s="838"/>
      <c r="F26" s="838"/>
      <c r="G26" s="838"/>
      <c r="H26" s="838"/>
      <c r="I26" s="838"/>
      <c r="J26" s="838"/>
      <c r="K26" s="838"/>
      <c r="L26" s="838"/>
      <c r="M26" s="838"/>
    </row>
    <row r="27" spans="1:13" ht="39.75" customHeight="1">
      <c r="A27" s="829" t="s">
        <v>622</v>
      </c>
      <c r="B27" s="829"/>
      <c r="C27" s="829"/>
      <c r="D27" s="829"/>
      <c r="E27" s="829"/>
    </row>
    <row r="28" spans="1:13" ht="17.25" customHeight="1">
      <c r="A28" s="839" t="s">
        <v>15</v>
      </c>
      <c r="B28" s="840"/>
      <c r="C28" s="597" t="s">
        <v>578</v>
      </c>
      <c r="D28" s="601"/>
    </row>
    <row r="29" spans="1:13" ht="18" customHeight="1">
      <c r="A29" s="841"/>
      <c r="B29" s="842"/>
      <c r="C29" s="530" t="s">
        <v>254</v>
      </c>
    </row>
    <row r="30" spans="1:13" ht="19.5" customHeight="1">
      <c r="A30" s="835" t="s">
        <v>255</v>
      </c>
      <c r="B30" s="835"/>
      <c r="C30" s="101">
        <f>SUM(C31:C34)</f>
        <v>843736377.34000003</v>
      </c>
    </row>
    <row r="31" spans="1:13" ht="15.75" customHeight="1">
      <c r="A31" s="70" t="s">
        <v>481</v>
      </c>
      <c r="B31" s="70"/>
      <c r="C31" s="102">
        <v>364506832</v>
      </c>
    </row>
    <row r="32" spans="1:13" ht="15.75" customHeight="1">
      <c r="A32" s="70" t="s">
        <v>480</v>
      </c>
      <c r="B32" s="70"/>
      <c r="C32" s="102">
        <v>465501000</v>
      </c>
    </row>
    <row r="33" spans="1:3" ht="15.75" customHeight="1">
      <c r="A33" s="70" t="s">
        <v>479</v>
      </c>
      <c r="B33" s="70"/>
      <c r="C33" s="102">
        <v>1359105.5899999999</v>
      </c>
    </row>
    <row r="34" spans="1:3" ht="15.75" customHeight="1">
      <c r="A34" s="836" t="s">
        <v>525</v>
      </c>
      <c r="B34" s="836"/>
      <c r="C34" s="72">
        <v>12369439.75</v>
      </c>
    </row>
  </sheetData>
  <mergeCells count="16">
    <mergeCell ref="A30:B30"/>
    <mergeCell ref="A34:B34"/>
    <mergeCell ref="A23:M23"/>
    <mergeCell ref="A24:M24"/>
    <mergeCell ref="A25:M25"/>
    <mergeCell ref="A26:M26"/>
    <mergeCell ref="A28:B29"/>
    <mergeCell ref="B5:M5"/>
    <mergeCell ref="A3:A5"/>
    <mergeCell ref="A27:E27"/>
    <mergeCell ref="A1:M1"/>
    <mergeCell ref="A2:M2"/>
    <mergeCell ref="B3:B4"/>
    <mergeCell ref="C3:K3"/>
    <mergeCell ref="L3:L4"/>
    <mergeCell ref="M3:M4"/>
  </mergeCells>
  <hyperlinks>
    <hyperlink ref="N2" location="'Spis treści'!A1" display="Powrót do spisu" xr:uid="{59847AB4-F0A3-4D24-981E-C2109E72DD21}"/>
  </hyperlinks>
  <printOptions horizontalCentered="1"/>
  <pageMargins left="0.51181102362204722" right="0.51181102362204722" top="0.6692913385826772" bottom="0.55118110236220474" header="0.31496062992125984" footer="0.31496062992125984"/>
  <pageSetup paperSize="9" scale="80" orientation="landscape" r:id="rId1"/>
  <headerFooter differentFirst="1" alignWithMargins="0">
    <oddFooter>&amp;C&amp;"Arial,Normalny"&amp;9&amp;P</oddFooter>
  </headerFooter>
  <ignoredErrors>
    <ignoredError sqref="B7:B22"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620B-64E0-4CCA-9441-44B7BDFACF13}">
  <sheetPr>
    <tabColor rgb="FF33CC33"/>
  </sheetPr>
  <dimension ref="A1:F34"/>
  <sheetViews>
    <sheetView showGridLines="0" view="pageBreakPreview" zoomScaleNormal="100" zoomScaleSheetLayoutView="100" workbookViewId="0">
      <selection activeCell="G15" sqref="G15"/>
    </sheetView>
  </sheetViews>
  <sheetFormatPr defaultRowHeight="15"/>
  <cols>
    <col min="1" max="1" width="19.5" style="490" customWidth="1"/>
    <col min="2" max="2" width="67.875" style="490" customWidth="1"/>
    <col min="3" max="3" width="16.125" style="490" customWidth="1"/>
    <col min="4" max="4" width="16" style="490" customWidth="1"/>
    <col min="5" max="5" width="14.5" style="490" customWidth="1"/>
    <col min="6" max="6" width="15.125" style="490" customWidth="1"/>
    <col min="7" max="7" width="13.625" style="490" customWidth="1"/>
    <col min="8" max="8" width="14" style="490" bestFit="1" customWidth="1"/>
    <col min="9" max="9" width="21.75" style="490" bestFit="1" customWidth="1"/>
    <col min="10" max="16384" width="9" style="490"/>
  </cols>
  <sheetData>
    <row r="1" spans="1:6" s="484" customFormat="1" ht="35.25" customHeight="1">
      <c r="A1" s="843" t="s">
        <v>646</v>
      </c>
      <c r="B1" s="844"/>
    </row>
    <row r="2" spans="1:6" s="484" customFormat="1" ht="12.75" customHeight="1">
      <c r="B2" s="485"/>
    </row>
    <row r="3" spans="1:6" s="484" customFormat="1" ht="12.75" customHeight="1">
      <c r="B3" s="485"/>
    </row>
    <row r="4" spans="1:6" s="484" customFormat="1" ht="12.75" customHeight="1">
      <c r="B4" s="485"/>
    </row>
    <row r="5" spans="1:6" s="484" customFormat="1" ht="12.75" customHeight="1">
      <c r="B5" s="485"/>
    </row>
    <row r="6" spans="1:6" s="484" customFormat="1" ht="24" customHeight="1">
      <c r="B6" s="617"/>
    </row>
    <row r="7" spans="1:6" s="484" customFormat="1" ht="12.75" customHeight="1">
      <c r="B7" s="617"/>
    </row>
    <row r="8" spans="1:6" s="484" customFormat="1" ht="20.25" customHeight="1">
      <c r="A8" s="485" t="s">
        <v>280</v>
      </c>
      <c r="B8" s="485"/>
      <c r="C8" s="485"/>
      <c r="D8" s="485"/>
      <c r="E8" s="485"/>
      <c r="F8" s="485"/>
    </row>
    <row r="9" spans="1:6" s="484" customFormat="1" ht="21.75" customHeight="1"/>
    <row r="10" spans="1:6" s="484" customFormat="1" ht="21.75" customHeight="1"/>
    <row r="11" spans="1:6" s="484" customFormat="1" ht="21.75" customHeight="1"/>
    <row r="12" spans="1:6" s="484" customFormat="1" ht="21.75" customHeight="1"/>
    <row r="13" spans="1:6" s="484" customFormat="1" ht="21.75" customHeight="1"/>
    <row r="14" spans="1:6" s="484" customFormat="1" ht="21.75" customHeight="1"/>
    <row r="15" spans="1:6" s="484" customFormat="1" ht="27" customHeight="1">
      <c r="A15" s="614"/>
      <c r="B15" s="614"/>
      <c r="C15" s="486"/>
      <c r="F15" s="486"/>
    </row>
    <row r="16" spans="1:6" s="484" customFormat="1" ht="12.75"/>
    <row r="17" spans="1:6" s="484" customFormat="1" ht="24" customHeight="1">
      <c r="A17" s="488"/>
      <c r="B17" s="488"/>
      <c r="C17" s="488"/>
      <c r="D17" s="488"/>
      <c r="E17" s="488"/>
      <c r="F17" s="488"/>
    </row>
    <row r="18" spans="1:6" s="484" customFormat="1" ht="21" customHeight="1"/>
    <row r="19" spans="1:6" s="484" customFormat="1" ht="21" customHeight="1"/>
    <row r="20" spans="1:6" s="484" customFormat="1" ht="21" customHeight="1"/>
    <row r="21" spans="1:6" s="484" customFormat="1" ht="21" customHeight="1"/>
    <row r="22" spans="1:6" s="484" customFormat="1" ht="21" customHeight="1"/>
    <row r="23" spans="1:6" s="484" customFormat="1" ht="21" customHeight="1"/>
    <row r="24" spans="1:6" s="484" customFormat="1" ht="21" customHeight="1"/>
    <row r="25" spans="1:6" s="484" customFormat="1" ht="21" customHeight="1"/>
    <row r="26" spans="1:6" s="484" customFormat="1" ht="123" customHeight="1"/>
    <row r="27" spans="1:6" s="484" customFormat="1" ht="29.25" customHeight="1">
      <c r="A27" s="845" t="s">
        <v>645</v>
      </c>
      <c r="B27" s="845"/>
      <c r="C27" s="489"/>
      <c r="D27" s="489"/>
      <c r="E27" s="489"/>
      <c r="F27" s="489"/>
    </row>
    <row r="28" spans="1:6" ht="33.75" customHeight="1">
      <c r="C28" s="492"/>
      <c r="D28" s="492"/>
      <c r="E28" s="493"/>
      <c r="F28" s="491"/>
    </row>
    <row r="30" spans="1:6" ht="33" customHeight="1">
      <c r="A30" s="846"/>
      <c r="B30" s="848"/>
    </row>
    <row r="31" spans="1:6">
      <c r="A31" s="847" t="s">
        <v>644</v>
      </c>
      <c r="B31" s="848"/>
    </row>
    <row r="34" spans="1:2" ht="42" customHeight="1">
      <c r="A34" s="846"/>
      <c r="B34" s="846"/>
    </row>
  </sheetData>
  <mergeCells count="7">
    <mergeCell ref="A1:B1"/>
    <mergeCell ref="B6:B7"/>
    <mergeCell ref="A15:B15"/>
    <mergeCell ref="A27:B27"/>
    <mergeCell ref="A34:B34"/>
    <mergeCell ref="A31:B31"/>
    <mergeCell ref="A30:B30"/>
  </mergeCells>
  <hyperlinks>
    <hyperlink ref="A31" r:id="rId1" xr:uid="{5E30D09B-988B-4B81-9026-4B7DBB9AB686}"/>
  </hyperlinks>
  <pageMargins left="0.70866141732283472" right="0.55000000000000004" top="0.74803149606299213" bottom="0.74803149606299213" header="0.31496062992125984" footer="0.31496062992125984"/>
  <pageSetup paperSize="9" fitToWidth="2" orientation="portrait" r:id="rId2"/>
  <headerFooter differentFirst="1"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33</vt:i4>
      </vt:variant>
      <vt:variant>
        <vt:lpstr>Nazwane zakresy</vt:lpstr>
      </vt:variant>
      <vt:variant>
        <vt:i4>33</vt:i4>
      </vt:variant>
    </vt:vector>
  </HeadingPairs>
  <TitlesOfParts>
    <vt:vector size="66" baseType="lpstr">
      <vt:lpstr>Strona tytułowa</vt:lpstr>
      <vt:lpstr>Spis treści</vt:lpstr>
      <vt:lpstr>Uwagi wstępne</vt:lpstr>
      <vt:lpstr>Objaśnienia i skróty</vt:lpstr>
      <vt:lpstr>Tab 1</vt:lpstr>
      <vt:lpstr>Tab 2 i 3</vt:lpstr>
      <vt:lpstr>Tab 4 i 5</vt:lpstr>
      <vt:lpstr>Tab 6 i 7</vt:lpstr>
      <vt:lpstr>Tab 8 i 9</vt:lpstr>
      <vt:lpstr>Tab 10</vt:lpstr>
      <vt:lpstr>Tab 1 (11)</vt:lpstr>
      <vt:lpstr>Tab 2 (12) i wykres 1</vt:lpstr>
      <vt:lpstr>Tab 3 (13) i wykres 2</vt:lpstr>
      <vt:lpstr>Tab 4 (14)</vt:lpstr>
      <vt:lpstr>Tab 5 (15)</vt:lpstr>
      <vt:lpstr>Wykres 3</vt:lpstr>
      <vt:lpstr>Tab 6 (16)</vt:lpstr>
      <vt:lpstr>Tab 7 (17)</vt:lpstr>
      <vt:lpstr>Tab 8 (18)</vt:lpstr>
      <vt:lpstr>Tab 9 (19) i 10 (20)</vt:lpstr>
      <vt:lpstr>Tab 11 (21) i 12 (22)</vt:lpstr>
      <vt:lpstr>Tab 1 (23)</vt:lpstr>
      <vt:lpstr>Tab 1 (24) i 2 (25)</vt:lpstr>
      <vt:lpstr>Wykres 4</vt:lpstr>
      <vt:lpstr>Tab 3 (26) i 4 (27)</vt:lpstr>
      <vt:lpstr>Wykres 5</vt:lpstr>
      <vt:lpstr>Tab 1 (28)</vt:lpstr>
      <vt:lpstr>Tab 2 (29) i 3 (30)</vt:lpstr>
      <vt:lpstr>Tab 4 (31)</vt:lpstr>
      <vt:lpstr>Tab 5 (32) i 6 (33)</vt:lpstr>
      <vt:lpstr>Tab 7 (34) i 8 (35)</vt:lpstr>
      <vt:lpstr>Tab 1 (36) i 2 (37)</vt:lpstr>
      <vt:lpstr>Strona końcowa</vt:lpstr>
      <vt:lpstr>'Objaśnienia i skróty'!Obszar_wydruku</vt:lpstr>
      <vt:lpstr>'Spis treści'!Obszar_wydruku</vt:lpstr>
      <vt:lpstr>'Strona końcowa'!Obszar_wydruku</vt:lpstr>
      <vt:lpstr>'Strona tytułowa'!Obszar_wydruku</vt:lpstr>
      <vt:lpstr>'Tab 1'!Obszar_wydruku</vt:lpstr>
      <vt:lpstr>'Tab 1 (11)'!Obszar_wydruku</vt:lpstr>
      <vt:lpstr>'Tab 1 (23)'!Obszar_wydruku</vt:lpstr>
      <vt:lpstr>'Tab 1 (24) i 2 (25)'!Obszar_wydruku</vt:lpstr>
      <vt:lpstr>'Tab 1 (28)'!Obszar_wydruku</vt:lpstr>
      <vt:lpstr>'Tab 1 (36) i 2 (37)'!Obszar_wydruku</vt:lpstr>
      <vt:lpstr>'Tab 10'!Obszar_wydruku</vt:lpstr>
      <vt:lpstr>'Tab 11 (21) i 12 (22)'!Obszar_wydruku</vt:lpstr>
      <vt:lpstr>'Tab 2 (12) i wykres 1'!Obszar_wydruku</vt:lpstr>
      <vt:lpstr>'Tab 2 (29) i 3 (30)'!Obszar_wydruku</vt:lpstr>
      <vt:lpstr>'Tab 2 i 3'!Obszar_wydruku</vt:lpstr>
      <vt:lpstr>'Tab 3 (13) i wykres 2'!Obszar_wydruku</vt:lpstr>
      <vt:lpstr>'Tab 3 (26) i 4 (27)'!Obszar_wydruku</vt:lpstr>
      <vt:lpstr>'Tab 4 (14)'!Obszar_wydruku</vt:lpstr>
      <vt:lpstr>'Tab 4 (31)'!Obszar_wydruku</vt:lpstr>
      <vt:lpstr>'Tab 4 i 5'!Obszar_wydruku</vt:lpstr>
      <vt:lpstr>'Tab 5 (15)'!Obszar_wydruku</vt:lpstr>
      <vt:lpstr>'Tab 5 (32) i 6 (33)'!Obszar_wydruku</vt:lpstr>
      <vt:lpstr>'Tab 6 (16)'!Obszar_wydruku</vt:lpstr>
      <vt:lpstr>'Tab 6 i 7'!Obszar_wydruku</vt:lpstr>
      <vt:lpstr>'Tab 7 (17)'!Obszar_wydruku</vt:lpstr>
      <vt:lpstr>'Tab 7 (34) i 8 (35)'!Obszar_wydruku</vt:lpstr>
      <vt:lpstr>'Tab 8 (18)'!Obszar_wydruku</vt:lpstr>
      <vt:lpstr>'Tab 8 i 9'!Obszar_wydruku</vt:lpstr>
      <vt:lpstr>'Tab 9 (19) i 10 (20)'!Obszar_wydruku</vt:lpstr>
      <vt:lpstr>'Uwagi wstępne'!Obszar_wydruku</vt:lpstr>
      <vt:lpstr>'Wykres 3'!Obszar_wydruku</vt:lpstr>
      <vt:lpstr>'Wykres 4'!Obszar_wydruku</vt:lpstr>
      <vt:lpstr>'Wykres 5'!Obszar_wydruku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2023-05-23T10:32:20Z</dcterms:modified>
</cp:coreProperties>
</file>