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234" lockStructure="1"/>
  <bookViews>
    <workbookView xWindow="150" yWindow="210" windowWidth="14700" windowHeight="14310"/>
  </bookViews>
  <sheets>
    <sheet name="Informacja" sheetId="11" r:id="rId1"/>
    <sheet name="Część I" sheetId="1" r:id="rId2"/>
    <sheet name="Część II" sheetId="9" state="hidden" r:id="rId3"/>
    <sheet name="Część II (1)" sheetId="2" r:id="rId4"/>
    <sheet name="Część II (2)" sheetId="6" r:id="rId5"/>
    <sheet name="Część III" sheetId="7" r:id="rId6"/>
    <sheet name="Wykaz kryteriów oceny" sheetId="10" r:id="rId7"/>
    <sheet name="Pomocniczy" sheetId="3" state="hidden" r:id="rId8"/>
    <sheet name="Arkusz do importu" sheetId="12" state="hidden" r:id="rId9"/>
    <sheet name="TABELE" sheetId="13" state="hidden" r:id="rId10"/>
  </sheets>
  <externalReferences>
    <externalReference r:id="rId11"/>
    <externalReference r:id="rId12"/>
    <externalReference r:id="rId13"/>
    <externalReference r:id="rId14"/>
  </externalReferences>
  <definedNames>
    <definedName name="dane_ocenianego">'[1]Arkusz do eksportu'!$A$1:$M$5</definedName>
    <definedName name="_xlnm.Criteria">Pomocniczy!$B$3:$B$16</definedName>
    <definedName name="Kryteria_dodatkowe" localSheetId="0">[2]Pomocniczy!$B$19:$B$27</definedName>
    <definedName name="Kryteria_dodatkowe" localSheetId="6">[3]Pomocniczy!$B$19:$B$28</definedName>
    <definedName name="Kryteria_dodatkowe">Pomocniczy!$B$19:$B$26</definedName>
    <definedName name="kto">TABELE!$T$1:$T$3</definedName>
    <definedName name="lista">TABELE!$N$1:$N$14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'Część I'!$A$1:$E$38</definedName>
    <definedName name="_xlnm.Print_Area" localSheetId="3">'Część II (1)'!$A$1:$H$37</definedName>
    <definedName name="_xlnm.Print_Area" localSheetId="4">'Część II (2)'!$A$1:$K$32</definedName>
    <definedName name="_xlnm.Print_Area" localSheetId="5">'Część III'!$A$1:$F$24</definedName>
    <definedName name="Ocena" localSheetId="0">[2]Pomocniczy!$D$3:$D$4</definedName>
    <definedName name="ocena" localSheetId="9">TABELE!$A$2:$A$4</definedName>
    <definedName name="Ocena" localSheetId="6">[3]Pomocniczy!$D$3:$D$4</definedName>
    <definedName name="Ocena">Pomocniczy!$D$3:$D$4</definedName>
    <definedName name="poziom">TABELE!$C$2:$C$7</definedName>
    <definedName name="Poziom_oceny" localSheetId="0">[2]Pomocniczy!$F$3:$F$7</definedName>
    <definedName name="Poziom_oceny" localSheetId="6">[3]Pomocniczy!$F$3:$F$7</definedName>
    <definedName name="Poziom_oceny">Pomocniczy!$F$3:$F$7</definedName>
    <definedName name="stopien">TABELE!$B$2:$B$11</definedName>
    <definedName name="Stopień_służbowy" localSheetId="0">[2]Pomocniczy!$H$3:$H$11</definedName>
    <definedName name="Stopień_służbowy" localSheetId="6">[3]Pomocniczy!$H$3:$H$11</definedName>
    <definedName name="Stopień_służbowy">Pomocniczy!$H$3:$H$12</definedName>
    <definedName name="stopnia">TABELE!$U$1:$U$9</definedName>
  </definedNames>
  <calcPr calcId="145621"/>
</workbook>
</file>

<file path=xl/calcChain.xml><?xml version="1.0" encoding="utf-8"?>
<calcChain xmlns="http://schemas.openxmlformats.org/spreadsheetml/2006/main">
  <c r="C12" i="9" l="1"/>
  <c r="E7" i="2" l="1"/>
  <c r="B52" i="12" l="1"/>
  <c r="B51" i="12"/>
  <c r="B43" i="12"/>
  <c r="B42" i="12"/>
  <c r="D7" i="12"/>
  <c r="B13" i="12"/>
  <c r="B12" i="12"/>
  <c r="B50" i="12" l="1"/>
  <c r="B49" i="12"/>
  <c r="B48" i="12"/>
  <c r="B47" i="12"/>
  <c r="B46" i="12"/>
  <c r="B41" i="12"/>
  <c r="B40" i="12"/>
  <c r="E39" i="12"/>
  <c r="D39" i="12"/>
  <c r="C39" i="12"/>
  <c r="B35" i="12"/>
  <c r="B38" i="12"/>
  <c r="B37" i="12"/>
  <c r="B36" i="12"/>
  <c r="B34" i="12"/>
  <c r="G30" i="12"/>
  <c r="F30" i="12"/>
  <c r="E30" i="12"/>
  <c r="D30" i="12"/>
  <c r="C30" i="12"/>
  <c r="G28" i="12"/>
  <c r="F28" i="12"/>
  <c r="E28" i="12"/>
  <c r="D28" i="12"/>
  <c r="C28" i="12"/>
  <c r="G26" i="12"/>
  <c r="F26" i="12"/>
  <c r="E26" i="12"/>
  <c r="D26" i="12"/>
  <c r="C26" i="12"/>
  <c r="E70" i="13"/>
  <c r="E69" i="13"/>
  <c r="E68" i="13"/>
  <c r="E67" i="13"/>
  <c r="E66" i="13"/>
  <c r="E65" i="13"/>
  <c r="E64" i="13"/>
  <c r="E63" i="13"/>
  <c r="F63" i="13" s="1"/>
  <c r="B29" i="12" s="1"/>
  <c r="E56" i="13"/>
  <c r="E55" i="13"/>
  <c r="E54" i="13"/>
  <c r="E53" i="13"/>
  <c r="E52" i="13"/>
  <c r="E51" i="13"/>
  <c r="E50" i="13"/>
  <c r="E49" i="13"/>
  <c r="F49" i="13" s="1"/>
  <c r="B27" i="12" s="1"/>
  <c r="E41" i="13"/>
  <c r="E40" i="13"/>
  <c r="E39" i="13"/>
  <c r="E38" i="13"/>
  <c r="E37" i="13"/>
  <c r="E36" i="13"/>
  <c r="E42" i="13"/>
  <c r="E35" i="13"/>
  <c r="G23" i="13"/>
  <c r="F19" i="13"/>
  <c r="L14" i="13"/>
  <c r="L13" i="13"/>
  <c r="L12" i="13"/>
  <c r="L11" i="13"/>
  <c r="L10" i="13"/>
  <c r="L9" i="13"/>
  <c r="L8" i="13"/>
  <c r="L7" i="13"/>
  <c r="L6" i="13"/>
  <c r="L5" i="13"/>
  <c r="L4" i="13"/>
  <c r="L3" i="13"/>
  <c r="L2" i="13"/>
  <c r="H2" i="13"/>
  <c r="G2" i="13"/>
  <c r="L1" i="13"/>
  <c r="G24" i="12"/>
  <c r="F24" i="12"/>
  <c r="E24" i="12"/>
  <c r="D24" i="12"/>
  <c r="C24" i="12"/>
  <c r="G23" i="12"/>
  <c r="F23" i="12"/>
  <c r="E23" i="12"/>
  <c r="D23" i="12"/>
  <c r="C23" i="12"/>
  <c r="G22" i="12"/>
  <c r="F22" i="12"/>
  <c r="E22" i="12"/>
  <c r="D22" i="12"/>
  <c r="C22" i="12"/>
  <c r="G21" i="12"/>
  <c r="F21" i="12"/>
  <c r="E21" i="12"/>
  <c r="D21" i="12"/>
  <c r="C21" i="12"/>
  <c r="G20" i="12"/>
  <c r="F20" i="12"/>
  <c r="E20" i="12"/>
  <c r="D20" i="12"/>
  <c r="C20" i="12"/>
  <c r="G19" i="12"/>
  <c r="F19" i="12"/>
  <c r="E19" i="12"/>
  <c r="D19" i="12"/>
  <c r="C19" i="12"/>
  <c r="F35" i="13" l="1"/>
  <c r="B25" i="12" s="1"/>
  <c r="B39" i="12"/>
  <c r="B30" i="12"/>
  <c r="B20" i="12"/>
  <c r="B28" i="12"/>
  <c r="B23" i="12"/>
  <c r="B22" i="12"/>
  <c r="B24" i="12"/>
  <c r="B21" i="12"/>
  <c r="B19" i="12"/>
  <c r="B26" i="12"/>
  <c r="M2" i="13"/>
  <c r="M3" i="13"/>
  <c r="M9" i="13"/>
  <c r="M12" i="13"/>
  <c r="M14" i="13"/>
  <c r="M13" i="13"/>
  <c r="M5" i="13"/>
  <c r="M1" i="13"/>
  <c r="M7" i="13"/>
  <c r="M8" i="13"/>
  <c r="M11" i="13"/>
  <c r="M10" i="13"/>
  <c r="M6" i="13"/>
  <c r="M4" i="13"/>
  <c r="B18" i="12"/>
  <c r="B16" i="12"/>
  <c r="D9" i="12"/>
  <c r="D8" i="12"/>
  <c r="D6" i="12"/>
  <c r="D4" i="12"/>
  <c r="B11" i="12"/>
  <c r="B10" i="12"/>
  <c r="B9" i="12"/>
  <c r="B8" i="12"/>
  <c r="B7" i="12"/>
  <c r="B6" i="12"/>
  <c r="B5" i="12"/>
  <c r="B4" i="12"/>
  <c r="N12" i="13"/>
  <c r="N3" i="13"/>
  <c r="N8" i="13"/>
  <c r="N10" i="13"/>
  <c r="N2" i="13"/>
  <c r="N4" i="13"/>
  <c r="N14" i="13"/>
  <c r="N7" i="13"/>
  <c r="D5" i="12" l="1"/>
  <c r="C9" i="9"/>
  <c r="C8" i="9"/>
  <c r="C7" i="9"/>
  <c r="N11" i="13"/>
  <c r="N13" i="13"/>
  <c r="N9" i="13"/>
  <c r="N6" i="13"/>
  <c r="N5" i="13"/>
  <c r="G24" i="13" l="1"/>
  <c r="L18" i="2"/>
  <c r="J18" i="2"/>
  <c r="F17" i="6" l="1"/>
  <c r="F19" i="6"/>
  <c r="F18" i="6"/>
  <c r="F23" i="1" l="1"/>
  <c r="F24" i="1"/>
  <c r="F22" i="1"/>
  <c r="I7" i="2" l="1"/>
  <c r="B17" i="12"/>
  <c r="H7" i="7"/>
  <c r="D14" i="7" s="1"/>
  <c r="M24" i="2"/>
  <c r="L15" i="2"/>
  <c r="L16" i="2"/>
  <c r="L17" i="2"/>
  <c r="L19" i="2"/>
  <c r="L20" i="2"/>
  <c r="L14" i="2"/>
  <c r="L14" i="6" l="1"/>
  <c r="B23" i="2" l="1"/>
  <c r="L23" i="2" s="1"/>
  <c r="B22" i="2"/>
  <c r="L22" i="2" s="1"/>
  <c r="B21" i="2"/>
  <c r="L21" i="2" l="1"/>
  <c r="L24" i="2" s="1"/>
  <c r="J23" i="2"/>
  <c r="J22" i="2"/>
  <c r="J21" i="2"/>
  <c r="J15" i="2"/>
  <c r="J16" i="2"/>
  <c r="J17" i="2"/>
  <c r="J19" i="2"/>
  <c r="J14" i="2"/>
  <c r="J24" i="2" l="1"/>
  <c r="G24" i="2"/>
  <c r="B31" i="12" s="1"/>
  <c r="B29" i="2" l="1"/>
  <c r="C25" i="13" s="1"/>
  <c r="I18" i="2"/>
  <c r="I22" i="2"/>
  <c r="I17" i="2"/>
  <c r="I23" i="2"/>
  <c r="I21" i="2"/>
  <c r="I19" i="2"/>
  <c r="I14" i="2"/>
  <c r="I16" i="2"/>
  <c r="I15" i="2"/>
  <c r="B32" i="2"/>
  <c r="C28" i="13" s="1"/>
  <c r="B30" i="2"/>
  <c r="C26" i="13" s="1"/>
  <c r="B28" i="2"/>
  <c r="C24" i="13" s="1"/>
  <c r="B31" i="2"/>
  <c r="C27" i="13" s="1"/>
  <c r="C29" i="13" l="1"/>
  <c r="B33" i="12" s="1"/>
  <c r="D33" i="2"/>
  <c r="H33" i="2" l="1"/>
  <c r="C32" i="13"/>
  <c r="I33" i="2" l="1"/>
  <c r="C33" i="13"/>
  <c r="C34" i="13" s="1"/>
  <c r="B32" i="12" s="1"/>
</calcChain>
</file>

<file path=xl/sharedStrings.xml><?xml version="1.0" encoding="utf-8"?>
<sst xmlns="http://schemas.openxmlformats.org/spreadsheetml/2006/main" count="400" uniqueCount="316">
  <si>
    <t>C Z Ę Ś Ć  I</t>
  </si>
  <si>
    <t>NAZWA URZĘDU</t>
  </si>
  <si>
    <t>DANE OCENIANEGO CZŁONKA KORPUSU SŁUŻBY CYWILNEJ</t>
  </si>
  <si>
    <t>Imię</t>
  </si>
  <si>
    <t>Nazwisko</t>
  </si>
  <si>
    <t>DANE OCENIAJĄCEGO</t>
  </si>
  <si>
    <t>Stanowisko pracy</t>
  </si>
  <si>
    <t>KRYTERIA OCENY I TERMIN SPORZĄDZENIA OCENY</t>
  </si>
  <si>
    <t>Kryteria obowiązkowe</t>
  </si>
  <si>
    <t>Wykorzystywanie wiedzy i doskonalenie zawodowe</t>
  </si>
  <si>
    <t>Rzetelność</t>
  </si>
  <si>
    <t>Organizacja pracy i orientacja na osiąganie celów</t>
  </si>
  <si>
    <t>Współpraca</t>
  </si>
  <si>
    <t>Komunikacja</t>
  </si>
  <si>
    <t>Termin sporządzenia oceny</t>
  </si>
  <si>
    <t>…………………………………..
miejscowość</t>
  </si>
  <si>
    <t>…………………………………..
podpis oceniającego</t>
  </si>
  <si>
    <t>OKRES, W KTÓRYM OCENIANY PODLEGAŁ OCENIE</t>
  </si>
  <si>
    <t>Znacznie
poniżej
oczekiwań</t>
  </si>
  <si>
    <t>Poniżej
oczekiwań</t>
  </si>
  <si>
    <t>Na
poziomie
oczekiwań</t>
  </si>
  <si>
    <t>Powyżej
oczekiwań</t>
  </si>
  <si>
    <t>Znacznie
powyżej
oczekiwań</t>
  </si>
  <si>
    <t>KRYTERIA OBOWIĄZKOWE</t>
  </si>
  <si>
    <t>Wykaz kryteriów oceny (Załacznik nr 1 do rozporządzenia)</t>
  </si>
  <si>
    <t>Kreatywność</t>
  </si>
  <si>
    <t>Negocjowanie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</si>
  <si>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</si>
  <si>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</si>
  <si>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</si>
  <si>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</si>
  <si>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</si>
  <si>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</si>
  <si>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</si>
  <si>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</si>
  <si>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</si>
  <si>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</si>
  <si>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</si>
  <si>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</si>
  <si>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</si>
  <si>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</si>
  <si>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Orientacja na klienta/interesanta</t>
  </si>
  <si>
    <t>Podejmowanie decyzji i odpowiedzialność</t>
  </si>
  <si>
    <t>Radzenie sobie w sytuacjach kryzysowych</t>
  </si>
  <si>
    <t>Myślenie analityczne</t>
  </si>
  <si>
    <t>Wystąpienia publiczne</t>
  </si>
  <si>
    <t>Zarządzanie ludźmi</t>
  </si>
  <si>
    <t>Zarządzanie strategiczne</t>
  </si>
  <si>
    <t>Średnia arytmetyczna z ocen cząstkowych przyznanych za poszczególne kryteria oceny:</t>
  </si>
  <si>
    <t>Punkt</t>
  </si>
  <si>
    <t>Punkty</t>
  </si>
  <si>
    <t>Punktów</t>
  </si>
  <si>
    <t>PRZYZNANIE OCENY</t>
  </si>
  <si>
    <t>Należy wstawić
znak "X"
w odpowiednie pole</t>
  </si>
  <si>
    <t>Liczba punktów stanowiąca średnią arytmetyczną ze
wszystkich ocen cząstkowych</t>
  </si>
  <si>
    <t>Ogólny poziom spełnienia kryteriów oceny</t>
  </si>
  <si>
    <t>znacznie poniżej oczekiwań</t>
  </si>
  <si>
    <t>poniżej oczekiwań</t>
  </si>
  <si>
    <t>na poziomie oczekiwań</t>
  </si>
  <si>
    <t>powyżej oczekiwań</t>
  </si>
  <si>
    <r>
      <t xml:space="preserve">od </t>
    </r>
    <r>
      <rPr>
        <b/>
        <sz val="11"/>
        <color theme="1"/>
        <rFont val="Times New Roman"/>
        <family val="1"/>
        <charset val="238"/>
      </rPr>
      <t>1</t>
    </r>
    <r>
      <rPr>
        <sz val="10"/>
        <color theme="1"/>
        <rFont val="Times New Roman"/>
        <family val="1"/>
        <charset val="238"/>
      </rPr>
      <t xml:space="preserve"> punktu do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 xml:space="preserve"> punktów</t>
    </r>
  </si>
  <si>
    <r>
      <t xml:space="preserve">powyżej </t>
    </r>
    <r>
      <rPr>
        <b/>
        <sz val="11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 xml:space="preserve"> punktów do </t>
    </r>
    <r>
      <rPr>
        <b/>
        <sz val="11"/>
        <color theme="1"/>
        <rFont val="Times New Roman"/>
        <family val="1"/>
        <charset val="238"/>
      </rPr>
      <t>4</t>
    </r>
    <r>
      <rPr>
        <sz val="10"/>
        <color theme="1"/>
        <rFont val="Times New Roman"/>
        <family val="1"/>
        <charset val="238"/>
      </rPr>
      <t xml:space="preserve"> punktów</t>
    </r>
  </si>
  <si>
    <r>
      <t xml:space="preserve">powyżej </t>
    </r>
    <r>
      <rPr>
        <b/>
        <sz val="11"/>
        <color theme="1"/>
        <rFont val="Times New Roman"/>
        <family val="1"/>
        <charset val="238"/>
      </rPr>
      <t>4</t>
    </r>
    <r>
      <rPr>
        <sz val="10"/>
        <color theme="1"/>
        <rFont val="Times New Roman"/>
        <family val="1"/>
        <charset val="238"/>
      </rPr>
      <t xml:space="preserve"> punktów do</t>
    </r>
    <r>
      <rPr>
        <b/>
        <sz val="11"/>
        <color theme="1"/>
        <rFont val="Times New Roman"/>
        <family val="1"/>
        <charset val="238"/>
      </rPr>
      <t xml:space="preserve"> 6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punktów</t>
    </r>
  </si>
  <si>
    <r>
      <t xml:space="preserve">powyżej </t>
    </r>
    <r>
      <rPr>
        <b/>
        <sz val="11"/>
        <color theme="1"/>
        <rFont val="Times New Roman"/>
        <family val="1"/>
        <charset val="238"/>
      </rPr>
      <t>6</t>
    </r>
    <r>
      <rPr>
        <sz val="11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 xml:space="preserve">punktów do </t>
    </r>
    <r>
      <rPr>
        <b/>
        <sz val="11"/>
        <color theme="1"/>
        <rFont val="Times New Roman"/>
        <family val="1"/>
        <charset val="238"/>
      </rPr>
      <t>8</t>
    </r>
    <r>
      <rPr>
        <sz val="10"/>
        <color theme="1"/>
        <rFont val="Times New Roman"/>
        <family val="1"/>
        <charset val="238"/>
      </rPr>
      <t xml:space="preserve"> punktów</t>
    </r>
  </si>
  <si>
    <t>znacznie powyżej oczekiwań</t>
  </si>
  <si>
    <t>OCENA OKRESOWA
W SŁUŻBIE
CYWILNEJ</t>
  </si>
  <si>
    <t>Ocena:</t>
  </si>
  <si>
    <t>DANE DOTYCZĄCE POPRZEDNIEJ OCENY OKRESOWEJ URZĘDNIKA SŁUŻBY CYWILNEJ</t>
  </si>
  <si>
    <t>Ocena</t>
  </si>
  <si>
    <t>Data sporządzenia</t>
  </si>
  <si>
    <t>pozytywna</t>
  </si>
  <si>
    <t>negatywna</t>
  </si>
  <si>
    <t>TAK</t>
  </si>
  <si>
    <t>NIE DOTYCZY (oceniany jest pracownikiem służby cywilnej)</t>
  </si>
  <si>
    <t>Kryteria dodatkowe</t>
  </si>
  <si>
    <t>……………………………………..
podpis oceniającego</t>
  </si>
  <si>
    <t>…………………………………………
miejscowość</t>
  </si>
  <si>
    <t>………………………………..
miejscowość</t>
  </si>
  <si>
    <t>………………………………
imię i nazwisko lub pieczątka
ocenianego</t>
  </si>
  <si>
    <t>……………………………….
podpis ocenianego</t>
  </si>
  <si>
    <t>Pouczenie</t>
  </si>
  <si>
    <t>DANE URZĘDNIKA SŁUŻBY CYWILNEJ</t>
  </si>
  <si>
    <t>Rok  mianowania</t>
  </si>
  <si>
    <t>Posiadany stopień służbowy</t>
  </si>
  <si>
    <t>Data przyznania stopnia służbowego</t>
  </si>
  <si>
    <t>WNIOSEK O PRZYZNANIE URZĘDNIKOWI SŁUŻBY CYWILNEJ KOLEJNEGO STOPNIA SŁUŻBOWEGO</t>
  </si>
  <si>
    <t>Umotywowanie wniosku</t>
  </si>
  <si>
    <t>……………………………….
miejscowość</t>
  </si>
  <si>
    <t>KRYTERIUM</t>
  </si>
  <si>
    <t>OPIS</t>
  </si>
  <si>
    <t>WYKAZ KRYTERIÓW OCENY</t>
  </si>
  <si>
    <t>-  Stosowanie technik i strategii negocjacyjnych.</t>
  </si>
  <si>
    <t>-  Osiągnięcie efektu negocjacji akceptowanego przez przełożonych.</t>
  </si>
  <si>
    <t>-  Określanie sposobu realizacji zadań/celów.</t>
  </si>
  <si>
    <t>-  Dostosowywanie się do zmieniających się okoliczności.</t>
  </si>
  <si>
    <t>-  Wytrwałość i zaangażowanie w realizację zadań/celów.</t>
  </si>
  <si>
    <t>-  Podejmowanie decyzji (decyzyjność).</t>
  </si>
  <si>
    <t>-  Przyjmowanie odpowiedzialności za efekty podjętych decyzji.</t>
  </si>
  <si>
    <t>-  Podejmowanie działań mających na celu rozwiązanie kryzysu.</t>
  </si>
  <si>
    <t>-  Wyciąganie wniosków z sytuacji kryzysowych.</t>
  </si>
  <si>
    <t>-  Rozróżnianie informacji istotnych i nieistotnych.</t>
  </si>
  <si>
    <t>-  Dostrzeganie zależności między informacjami.</t>
  </si>
  <si>
    <t>-  Formułowanie wniosków.</t>
  </si>
  <si>
    <t>10. WYKORZYSTYWANIE 
      WIEDZY 
      I DOSKONALENIE 
      ZAWODOWE</t>
  </si>
  <si>
    <t>1.  KOMUNIKACJA</t>
  </si>
  <si>
    <t>2.  KREATYWNOŚĆ</t>
  </si>
  <si>
    <t>3.  NEGOCJOWANIE</t>
  </si>
  <si>
    <t>4.  ORGANIZACJA PRACY I 
     ORIENTACJA NA 
     OSIĄGANIE CELÓW</t>
  </si>
  <si>
    <t>5.  ORIENTACJA NA 
     KLIENTA/
     INTERESANTA</t>
  </si>
  <si>
    <t>6.  PODEJMOWANIE 
     DECYZJI 
     I ODPOWIEDZIALNOŚĆ</t>
  </si>
  <si>
    <t>7.  RADZENIE SOBIE  
     W SYTUACJACH 
     KRYZYSOWYCH</t>
  </si>
  <si>
    <t>8.  RZETELNOŚĆ</t>
  </si>
  <si>
    <t>9.  MYŚLENIE 
    ANALITYCZNE</t>
  </si>
  <si>
    <t>-  Korzystanie z dostępnych źródeł informacji, rozwiązań i technologii.</t>
  </si>
  <si>
    <t>11. WSPÓŁPRACA</t>
  </si>
  <si>
    <t>-  Dbanie o przepływ informacji.</t>
  </si>
  <si>
    <t xml:space="preserve">-  Dbanie o dobrą atmosferę i otwartość we współpracy. </t>
  </si>
  <si>
    <t>-  Dostrzeganie wkładu pracy innych osób.</t>
  </si>
  <si>
    <t>-  Branie pod uwagę zdania innych osób.</t>
  </si>
  <si>
    <t>-  Dzielenie się wiedzą i doświadczeniem.</t>
  </si>
  <si>
    <t>12.  WYSTĄPIENIA 
       PUBLICZNE</t>
  </si>
  <si>
    <t>-  Nawiązywanie i utrzymywanie kontaktu z audytorium.</t>
  </si>
  <si>
    <t>13.  ZARZĄDZANIE 
       LUDŹMI</t>
  </si>
  <si>
    <t>-  Motywowanie pracowników.</t>
  </si>
  <si>
    <t>-  Rozwiązywanie konfliktów.</t>
  </si>
  <si>
    <t>14.  ZARZĄDZANIE 
       STRATEGICZNE</t>
  </si>
  <si>
    <t>-  Formułowanie celów operacyjnych na podstawie celów strategicznych.</t>
  </si>
  <si>
    <t>-  Analiza ryzyka planowanych działań o charakterze strategicznym.</t>
  </si>
  <si>
    <t>…………………………….
data</t>
  </si>
  <si>
    <t>…………………………………..
podpis ocenianego</t>
  </si>
  <si>
    <t>………………..
data</t>
  </si>
  <si>
    <t>……………………….
data</t>
  </si>
  <si>
    <t>Ile "X" jest</t>
  </si>
  <si>
    <t>Ile "X" ma być</t>
  </si>
  <si>
    <t>Poziom oceny</t>
  </si>
  <si>
    <t>NIE</t>
  </si>
  <si>
    <t>………………………………
data</t>
  </si>
  <si>
    <t>……………………………..
data</t>
  </si>
  <si>
    <t>stopnia służbowego</t>
  </si>
  <si>
    <t>W związku z uzyskaniem przez Panią/Pana</t>
  </si>
  <si>
    <t>Stopień służbowy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</si>
  <si>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</si>
  <si>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</si>
  <si>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</si>
  <si>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</si>
  <si>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</si>
  <si>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</si>
  <si>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</si>
  <si>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</si>
  <si>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</si>
  <si>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……………………
data</t>
  </si>
  <si>
    <t>=JEŻELI(LUB(I13="&lt;- Brak oceny!";I14="&lt;- Brak oceny!";I15="&lt;- Brak oceny!";I16="&lt;- Brak oceny!";I17="&lt;- Brak oceny!";I19="&lt;- Brak oceny!";I20="&lt;- Brak oceny!";I21="&lt;- Brak oceny!");"&lt;- Niepełna średnia";"")</t>
  </si>
  <si>
    <t>…………..…..
data</t>
  </si>
  <si>
    <t>ARKUSZ A</t>
  </si>
  <si>
    <t>Stanowisko</t>
  </si>
  <si>
    <r>
      <rPr>
        <b/>
        <sz val="10"/>
        <color theme="1"/>
        <rFont val="Times New Roman"/>
        <family val="1"/>
        <charset val="238"/>
      </rPr>
      <t>Kryteria dodatkowe
wybrane przez oceniającego</t>
    </r>
    <r>
      <rPr>
        <sz val="10"/>
        <color theme="1"/>
        <rFont val="Times New Roman"/>
        <family val="1"/>
        <charset val="238"/>
      </rPr>
      <t xml:space="preserve">
</t>
    </r>
    <r>
      <rPr>
        <i/>
        <sz val="10"/>
        <color theme="1"/>
        <rFont val="Times New Roman"/>
        <family val="1"/>
        <charset val="238"/>
      </rPr>
      <t>(nie wiecej niż 3)</t>
    </r>
    <r>
      <rPr>
        <vertAlign val="superscript"/>
        <sz val="10"/>
        <color theme="1"/>
        <rFont val="Times New Roman"/>
        <family val="1"/>
        <charset val="238"/>
      </rPr>
      <t>2)</t>
    </r>
  </si>
  <si>
    <t>C Z Ę Ś Ć  II</t>
  </si>
  <si>
    <t>OPINIA SZEFA SŁUŻBY CYWILNEJ LUB GŁÓWNEGO LEKARZA WETERYNARII DOTYCZĄCA PRACY OCENIANEGO</t>
  </si>
  <si>
    <r>
      <t>SZEF SŁUŻBY CYWILNEJ</t>
    </r>
    <r>
      <rPr>
        <vertAlign val="superscript"/>
        <sz val="10"/>
        <color theme="1"/>
        <rFont val="Times New Roman"/>
        <family val="1"/>
        <charset val="238"/>
      </rPr>
      <t>5)</t>
    </r>
  </si>
  <si>
    <t>…………………..
podpis</t>
  </si>
  <si>
    <r>
      <t>GŁÓWNY LEKARZ WETERYNARII</t>
    </r>
    <r>
      <rPr>
        <vertAlign val="superscript"/>
        <sz val="10"/>
        <color theme="1"/>
        <rFont val="Times New Roman"/>
        <family val="1"/>
        <charset val="238"/>
      </rPr>
      <t>5)</t>
    </r>
  </si>
  <si>
    <t>……………………………..
imię i nazwisko lub pieczątka</t>
  </si>
  <si>
    <r>
      <t xml:space="preserve">5)  </t>
    </r>
    <r>
      <rPr>
        <sz val="9"/>
        <color theme="1"/>
        <rFont val="Times New Roman"/>
        <family val="1"/>
        <charset val="238"/>
      </rPr>
      <t>Należy wstawić znak "X" w odpowiednie pole</t>
    </r>
  </si>
  <si>
    <r>
      <t>powyżej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8</t>
    </r>
    <r>
      <rPr>
        <sz val="10"/>
        <color theme="1"/>
        <rFont val="Times New Roman"/>
        <family val="1"/>
        <charset val="238"/>
      </rPr>
      <t xml:space="preserve"> punktów do</t>
    </r>
    <r>
      <rPr>
        <b/>
        <sz val="10"/>
        <color theme="1"/>
        <rFont val="Times New Roman"/>
        <family val="1"/>
        <charset val="238"/>
      </rPr>
      <t xml:space="preserve"> 9</t>
    </r>
    <r>
      <rPr>
        <sz val="10"/>
        <color theme="1"/>
        <rFont val="Times New Roman"/>
        <family val="1"/>
        <charset val="238"/>
      </rPr>
      <t xml:space="preserve"> punktów</t>
    </r>
  </si>
  <si>
    <t>………………………………..
imię i nazwisko lub pieczątka
oceniającego</t>
  </si>
  <si>
    <t>-  Koncentrowanie się na wypowiedzi rozmówcy i dbanie o wzajemne  
   zrozumienie.</t>
  </si>
  <si>
    <t>-  Wypowiadanie się w sposób jasny i precyzyjny, dostosowany do 
   sytuacji i rozmówcy (dobieranie stylu, języka i treści).</t>
  </si>
  <si>
    <t>-  Formułowanie jasnych i precyzyjnych wypowiedzi pisemnych 
   dostosowanych do sytuacji i odbiorcy (dobieranie stylu, języka i treści).</t>
  </si>
  <si>
    <t>-  Przedstawianie przekonujących argumentów odpowiednio do sytuacji.</t>
  </si>
  <si>
    <t>-  Proponowanie lub tworzenie nowych rozwiązań.</t>
  </si>
  <si>
    <t>-  Nieschematyczne podejście do zadań.</t>
  </si>
  <si>
    <t>-  Przygotowywanie się do negocjacji, w szczególności opracowanie 
   projektu stanowiska, zakresu możliwych ustępstw i argumentacji.</t>
  </si>
  <si>
    <t>-  Realizowanie zadań/celów w kolejności uwzględniającej ich wagę i 
   pilność (ustalanie priorytetów działania).</t>
  </si>
  <si>
    <t xml:space="preserve">-  Dobieranie niezbędnych zasobów umożliwiających realizację 
   zadań/celów. </t>
  </si>
  <si>
    <t>-  Taktowne zachowanie, wyrażające szacunek i zrozumienie dla 
   drugiej osoby.</t>
  </si>
  <si>
    <t>-  Reagowanie na potrzeby klienta/interesanta, w szczególności 
   rozpoznawanie jego potrzeb i proponowanie rozwiązań.</t>
  </si>
  <si>
    <t>-  Wypracowywanie alternatywnych rozwiązań na podstawie analizy 
   informacji, w szczególności potencjalnego ryzyka.</t>
  </si>
  <si>
    <t>-  Rozpoznawanie sytuacji kryzysowych i informowanie o nich 
   zainteresowanych.</t>
  </si>
  <si>
    <t>-  Wykonywanie zadań zgodnie z obowiązującymi standardami 
   (przepisami, zasadami, procedurami) oraz dbałość o jakość rezultatów.</t>
  </si>
  <si>
    <t>-  Dotrzymywanie zobowiązań (realizacja zadań) w wyznaczonym 
   czasie.</t>
  </si>
  <si>
    <t>-  Wykorzystywanie wiedzy przy realizacji zadań na zajmowanym    
   stanowisku pracy.</t>
  </si>
  <si>
    <t xml:space="preserve">-  Doskonalenie wiedzy i umiejętności niezbędnych do wykonywania 
   zadań na zajmowanym stanowisku pracy, w szczególności 
   wyszukiwanie i pozyskiwanie wiedzy, korzystanie z dobrych praktyk i 
   doświadczeń innych. </t>
  </si>
  <si>
    <t>-  Włączanie się w działania realizowane razem z innymi osobami, jeśli 
    istnieje taka możliwość.</t>
  </si>
  <si>
    <t>-  Wykorzystywanie różnych środków przekazu (np. narzędzi 
   multimedialnych) i dbałość o sposób prezentacji (w tym    
   autoprezentacji).</t>
  </si>
  <si>
    <t>-  Zarządzanie czasem wystąpienia, w szczególności przestrzeganie ram 
   czasowych, elastyczne reagowanie na potrzeby audytorium.</t>
  </si>
  <si>
    <t>-  Radzenie sobie ze stresem i emocjami, w szczególności wywołanymi 
   krytyką i trudnymi pytaniami.</t>
  </si>
  <si>
    <t xml:space="preserve">-  Przydzielanie zakresu odpowiedzialności, zadań i uprawnień 
   pracownikom (delegowanie zadań). </t>
  </si>
  <si>
    <t>-  Monitorowanie realizacji zadań oraz w razie potrzeby podejmowanie 
   działań korygujących lub zapobiegawczych.</t>
  </si>
  <si>
    <t xml:space="preserve">-  Udzielanie pracownikom informacji zwrotnej opartej na ocenie ich 
   zaangażowania i sposobu realizacji zadań. </t>
  </si>
  <si>
    <t>-  Wspieranie pracowników w rozwoju zawodowym, w szczególności 
   identyfikowanie potrzeb rozwojowych, proponowanie działań 
   rozwojowych oraz monitorowanie ich realizacji.</t>
  </si>
  <si>
    <t>-  Tworzenie wizji oraz wyznaczanie celów strategicznych w oparciu o 
   całościowe i perspektywiczne widzenie organizacji, otoczenia oraz 
   strategie rozwoju.</t>
  </si>
  <si>
    <t>Narzędzie informatyczne wspomagające
dokonywanie ocen okresowych 
w służbie cywilnej</t>
  </si>
  <si>
    <t>Arkusz A</t>
  </si>
  <si>
    <t>Częśc I</t>
  </si>
  <si>
    <t>Nazwa Urzędu</t>
  </si>
  <si>
    <t>oceniający1_imie</t>
  </si>
  <si>
    <t>oceniający1_nazwisko</t>
  </si>
  <si>
    <t>oceniający1_stanowisko</t>
  </si>
  <si>
    <t>termin_sporządzenia_oceny</t>
  </si>
  <si>
    <t>data przyznania</t>
  </si>
  <si>
    <t>data wypełnienia</t>
  </si>
  <si>
    <t>kryt1</t>
  </si>
  <si>
    <t>średnia ocena</t>
  </si>
  <si>
    <t>kryt1 wynik</t>
  </si>
  <si>
    <t xml:space="preserve">ocena </t>
  </si>
  <si>
    <t>poziom oceny</t>
  </si>
  <si>
    <t>kryt2</t>
  </si>
  <si>
    <t>uzasadnienie oceny</t>
  </si>
  <si>
    <t>kryt2 wynik</t>
  </si>
  <si>
    <t>kryt3</t>
  </si>
  <si>
    <t>kryt3 wynik</t>
  </si>
  <si>
    <t>umotywowanie wniosku</t>
  </si>
  <si>
    <t>Arkusz A-2015</t>
  </si>
  <si>
    <t>data zapoznania</t>
  </si>
  <si>
    <t>opinia</t>
  </si>
  <si>
    <t>szef</t>
  </si>
  <si>
    <t>Cześć II</t>
  </si>
  <si>
    <t>Część III</t>
  </si>
  <si>
    <t>data opinii</t>
  </si>
  <si>
    <t>data rozmowy</t>
  </si>
  <si>
    <t>okres od</t>
  </si>
  <si>
    <t>okres do</t>
  </si>
  <si>
    <t>zarzadzanie ludzmi</t>
  </si>
  <si>
    <t>podejmowanie decyzji</t>
  </si>
  <si>
    <t>organizacja pracy</t>
  </si>
  <si>
    <t>wspolpraca</t>
  </si>
  <si>
    <t>komunikacja</t>
  </si>
  <si>
    <t>zarzadzanie strategiczne</t>
  </si>
  <si>
    <t>Stopień</t>
  </si>
  <si>
    <t>Poziom</t>
  </si>
  <si>
    <t>Elementy oceny</t>
  </si>
  <si>
    <t>Rzetelność i terminowość</t>
  </si>
  <si>
    <t>Suma ocen</t>
  </si>
  <si>
    <t>Srednia ocen</t>
  </si>
  <si>
    <t xml:space="preserve">      -</t>
  </si>
  <si>
    <t>-</t>
  </si>
  <si>
    <t>Znajomość języka obcego</t>
  </si>
  <si>
    <t>Planowanie i myślenie strategiczne</t>
  </si>
  <si>
    <t>Panią</t>
  </si>
  <si>
    <t>drugiego</t>
  </si>
  <si>
    <t>Pozytywna</t>
  </si>
  <si>
    <t>Pierwszy</t>
  </si>
  <si>
    <t>Pana</t>
  </si>
  <si>
    <t>trzeciego</t>
  </si>
  <si>
    <t>Negatywna</t>
  </si>
  <si>
    <t>Drugi</t>
  </si>
  <si>
    <t>Organizacja pracy i osiąganie rezulatów</t>
  </si>
  <si>
    <t>Umiejętność współpracy</t>
  </si>
  <si>
    <t>Umiejętność negocjowania</t>
  </si>
  <si>
    <t>czwartego</t>
  </si>
  <si>
    <t>Trzeci</t>
  </si>
  <si>
    <t>Komunikacja i budowanie stosunków poprzez współpracę</t>
  </si>
  <si>
    <t>Umiejętność obsługi urządzeƒ technicznych lub narzędzi informatycznych</t>
  </si>
  <si>
    <t>piątego</t>
  </si>
  <si>
    <t>Czwarty</t>
  </si>
  <si>
    <t>Doskonalenie zawodowe</t>
  </si>
  <si>
    <t>szóstego</t>
  </si>
  <si>
    <t>Piąty</t>
  </si>
  <si>
    <t>siódmego</t>
  </si>
  <si>
    <t>Szósty</t>
  </si>
  <si>
    <t>ósmego</t>
  </si>
  <si>
    <t>Siódmy</t>
  </si>
  <si>
    <t>Umiejętności analityczne</t>
  </si>
  <si>
    <t>dziewiątego</t>
  </si>
  <si>
    <t>Ósmy</t>
  </si>
  <si>
    <t>Dziewiąty</t>
  </si>
  <si>
    <t>Wiedza specjalistyczna i umiejętność jej wykorzystania</t>
  </si>
  <si>
    <t>Mapowania eksport</t>
  </si>
  <si>
    <t>OCENA</t>
  </si>
  <si>
    <t>Czesc IV Ocena</t>
  </si>
  <si>
    <t>poprzednia_ocena</t>
  </si>
  <si>
    <t>poprzedni_poziom</t>
  </si>
  <si>
    <t>poprzednia_data_sporzadzenia</t>
  </si>
  <si>
    <t>czy dolaczono wniosek</t>
  </si>
  <si>
    <t>data_oceny</t>
  </si>
  <si>
    <t>data_potwierdzenia_rozmowy</t>
  </si>
  <si>
    <t>wnioski</t>
  </si>
  <si>
    <t>Cześć IV</t>
  </si>
  <si>
    <t>rok mianowania</t>
  </si>
  <si>
    <t>posiadany stopień</t>
  </si>
  <si>
    <t>wnioskowany stopień</t>
  </si>
  <si>
    <t>miejscowosc wypelnienia</t>
  </si>
  <si>
    <t>miejscowosc zapoznania</t>
  </si>
  <si>
    <t>miejscowosc</t>
  </si>
  <si>
    <t>miejscowosc potwierdzenia</t>
  </si>
  <si>
    <t>data wniosku</t>
  </si>
  <si>
    <t>miejscowosc wniosku</t>
  </si>
  <si>
    <t>Przeprowadzono ze mną rozmowę oceniającą oraz zapoznałem(-łam) się z oceną okresową i wnioskami dotyczącymi indywidualnego programu rozwoju zawodowego.</t>
  </si>
  <si>
    <t>wersja 1.1</t>
  </si>
  <si>
    <t>Warszawa, 2016 r.</t>
  </si>
  <si>
    <t>OCENA OKRESOWA</t>
  </si>
  <si>
    <r>
      <t>URZĘDNIKA SŁUŻBY CYWILNEJ LUB PRACOWNIKA SŁUŻBY CYWILNEJ</t>
    </r>
    <r>
      <rPr>
        <vertAlign val="superscript"/>
        <sz val="12"/>
        <color theme="1"/>
        <rFont val="Times New Roman"/>
        <family val="1"/>
        <charset val="238"/>
      </rPr>
      <t>1)</t>
    </r>
  </si>
  <si>
    <r>
      <t xml:space="preserve">1)  </t>
    </r>
    <r>
      <rPr>
        <sz val="9"/>
        <color theme="1"/>
        <rFont val="Times New Roman"/>
        <family val="1"/>
        <charset val="238"/>
      </rPr>
      <t xml:space="preserve">Arkusz służy do sporządzenia oceny okresowej urzędnika służby cywilnej lub pracownika służby cywilnej, zatrudnionego na stanowisku kierownika 
   urzędu, które jest stanowiskiem pracy w służbie cywilnej.
</t>
    </r>
    <r>
      <rPr>
        <vertAlign val="superscript"/>
        <sz val="9"/>
        <color theme="1"/>
        <rFont val="Times New Roman"/>
        <family val="1"/>
        <charset val="238"/>
      </rPr>
      <t xml:space="preserve">2)  </t>
    </r>
    <r>
      <rPr>
        <sz val="9"/>
        <color theme="1"/>
        <rFont val="Times New Roman"/>
        <family val="1"/>
        <charset val="238"/>
      </rPr>
      <t xml:space="preserve">Należy wpisać nazwy wybranych kryteriów, korzystając z załącznika nr 1 do rozporządzenia Prezesa Rady Ministrów z dnia 4 kwietnia 2016 r. 
   w sprawie warunków i sposobu przeprowadzania ocen okresowych urzędników służby cywilnej i pracowników służby cywilnej.
</t>
    </r>
    <r>
      <rPr>
        <vertAlign val="superscript"/>
        <sz val="9"/>
        <color theme="1"/>
        <rFont val="Times New Roman"/>
        <family val="1"/>
        <charset val="238"/>
      </rPr>
      <t xml:space="preserve">3)  </t>
    </r>
    <r>
      <rPr>
        <sz val="9"/>
        <color theme="1"/>
        <rFont val="Times New Roman"/>
        <family val="1"/>
        <charset val="238"/>
      </rPr>
      <t>W trakcie rozmowy omawiane są: 1) główne obowiązki wynikające z opisu stanowiska pracy zajmowanego przez ocenianego, 2) kryteria obowiązkowe 
    i kryteria dodatkowe, jeżeli są wybierane przez oceniającego, 3) oczekiwania oceniającego co do sposobu spełniania kryteriów oceny przez ocenianego, 
    4) cele do osiągnięcia w okresie, w którym oceniany podlega ocenie, jeżeli ich określenie jest uzasadnione ze względu na charakter obowiązków 
    wynikających z opisu stanowiska pracy zajmowanego przez ocenianego, a także sposób realizacji wyznaczonych celów.</t>
    </r>
  </si>
  <si>
    <t>DANE OCENIANEGO</t>
  </si>
  <si>
    <r>
      <t>DATA PRZEPROWADZENIA ROZMOWY
OCENIAJĄCEJ</t>
    </r>
    <r>
      <rPr>
        <vertAlign val="superscript"/>
        <sz val="10"/>
        <color theme="1"/>
        <rFont val="Times New Roman"/>
        <family val="1"/>
        <charset val="238"/>
      </rPr>
      <t>4)</t>
    </r>
  </si>
  <si>
    <r>
      <t>OD</t>
    </r>
    <r>
      <rPr>
        <vertAlign val="superscript"/>
        <sz val="10"/>
        <color theme="1"/>
        <rFont val="Times New Roman"/>
        <family val="1"/>
        <charset val="238"/>
      </rPr>
      <t>5)</t>
    </r>
    <r>
      <rPr>
        <b/>
        <sz val="10"/>
        <color theme="1"/>
        <rFont val="Times New Roman"/>
        <family val="1"/>
        <charset val="238"/>
      </rPr>
      <t>:</t>
    </r>
  </si>
  <si>
    <r>
      <t>DO</t>
    </r>
    <r>
      <rPr>
        <vertAlign val="superscript"/>
        <sz val="10"/>
        <color theme="1"/>
        <rFont val="Times New Roman"/>
        <family val="1"/>
        <charset val="238"/>
      </rPr>
      <t>6)</t>
    </r>
    <r>
      <rPr>
        <b/>
        <sz val="10"/>
        <color theme="1"/>
        <rFont val="Times New Roman"/>
        <family val="1"/>
        <charset val="238"/>
      </rPr>
      <t>:</t>
    </r>
  </si>
  <si>
    <r>
      <t>OCENA CZĄSTKOWA</t>
    </r>
    <r>
      <rPr>
        <vertAlign val="superscript"/>
        <sz val="10"/>
        <color theme="1"/>
        <rFont val="Times New Roman"/>
        <family val="1"/>
        <charset val="238"/>
      </rPr>
      <t>7)</t>
    </r>
  </si>
  <si>
    <r>
      <t>KRYTERIA DODATKOWE WYBRANE PRZEZ OCENIAJĄCEGO</t>
    </r>
    <r>
      <rPr>
        <vertAlign val="superscript"/>
        <sz val="10"/>
        <color theme="1"/>
        <rFont val="Times New Roman"/>
        <family val="1"/>
        <charset val="238"/>
      </rPr>
      <t>8)</t>
    </r>
  </si>
  <si>
    <r>
      <t>POZYTYWNA</t>
    </r>
    <r>
      <rPr>
        <vertAlign val="superscript"/>
        <sz val="11"/>
        <color theme="1"/>
        <rFont val="Times New Roman"/>
        <family val="1"/>
        <charset val="238"/>
      </rPr>
      <t>9)</t>
    </r>
  </si>
  <si>
    <r>
      <t>NEGATYWNA</t>
    </r>
    <r>
      <rPr>
        <vertAlign val="superscript"/>
        <sz val="11"/>
        <color theme="1"/>
        <rFont val="Times New Roman"/>
        <family val="1"/>
        <charset val="238"/>
      </rPr>
      <t>10)</t>
    </r>
  </si>
  <si>
    <r>
      <rPr>
        <b/>
        <sz val="10"/>
        <color theme="1"/>
        <rFont val="Times New Roman"/>
        <family val="1"/>
        <charset val="238"/>
      </rPr>
      <t>UZASADNIENIE PRZYZNANEJ OCENY OKRESOWEJ</t>
    </r>
    <r>
      <rPr>
        <vertAlign val="superscript"/>
        <sz val="10"/>
        <color theme="1"/>
        <rFont val="Times New Roman"/>
        <family val="1"/>
        <charset val="238"/>
      </rPr>
      <t>11)</t>
    </r>
  </si>
  <si>
    <r>
      <t>Ocena</t>
    </r>
    <r>
      <rPr>
        <vertAlign val="superscript"/>
        <sz val="10"/>
        <color theme="1"/>
        <rFont val="Times New Roman"/>
        <family val="1"/>
        <charset val="238"/>
      </rPr>
      <t>13)</t>
    </r>
  </si>
  <si>
    <r>
      <t>Poziom</t>
    </r>
    <r>
      <rPr>
        <vertAlign val="superscript"/>
        <sz val="10"/>
        <color theme="1"/>
        <rFont val="Times New Roman"/>
        <family val="1"/>
        <charset val="238"/>
      </rPr>
      <t>14)</t>
    </r>
  </si>
  <si>
    <r>
      <t>CZY DO OCENY OKRESOWEJ DOŁĄCZONO WNIOSEK O PRZYZNANIE KOLEJNEGO STOPNIA SŁUŻBOWEGO?</t>
    </r>
    <r>
      <rPr>
        <vertAlign val="superscript"/>
        <sz val="10"/>
        <color theme="1"/>
        <rFont val="Times New Roman"/>
        <family val="1"/>
        <charset val="238"/>
      </rPr>
      <t>15)</t>
    </r>
  </si>
  <si>
    <r>
      <rPr>
        <b/>
        <sz val="10"/>
        <color theme="1"/>
        <rFont val="Times New Roman"/>
        <family val="1"/>
        <charset val="238"/>
      </rPr>
      <t>WNIOSKI DOTYCZACE INDYWIDUALNEGO PROGRAMU ROZWOJU ZAWODOWEGO</t>
    </r>
    <r>
      <rPr>
        <vertAlign val="superscript"/>
        <sz val="10"/>
        <color theme="1"/>
        <rFont val="Times New Roman"/>
        <family val="1"/>
        <charset val="238"/>
      </rPr>
      <t xml:space="preserve">12) </t>
    </r>
  </si>
  <si>
    <t>Zgodnie z art. 83 ust. 1 ustawy z dnia 21 listopada 2008 r. o służbie cywilnej od oceny okresowej służy, w terminie 7 dni od dnia zapoznania się z oceną, sprzeciw do:
……………………………………………………………………………………………………………………………………………………………………….</t>
  </si>
  <si>
    <r>
      <rPr>
        <vertAlign val="superscript"/>
        <sz val="9"/>
        <rFont val="Times New Roman"/>
        <family val="1"/>
        <charset val="238"/>
      </rPr>
      <t xml:space="preserve">11)  </t>
    </r>
    <r>
      <rPr>
        <b/>
        <sz val="9"/>
        <rFont val="Times New Roman"/>
        <family val="1"/>
        <charset val="238"/>
      </rPr>
      <t>Uzasadnienie jest obligatoryjne w przypadku otrzymania przez ocenianego negatywnej oceny okresowej</t>
    </r>
    <r>
      <rPr>
        <sz val="9"/>
        <rFont val="Times New Roman"/>
        <family val="1"/>
        <charset val="238"/>
      </rPr>
      <t xml:space="preserve">. W przypadku przyznania oceny 
     pozytywnej uzasadnienie jest fakultatywne. Sporządzenie uzasadnienia oceny może polegać na ogólnym omówieniu oceny lub na szczegółowym odniesieniu 
     się do wszystkich ocen cząstkowych albo tylko do niektórych z nich.
</t>
    </r>
    <r>
      <rPr>
        <vertAlign val="superscript"/>
        <sz val="9"/>
        <rFont val="Times New Roman"/>
        <family val="1"/>
        <charset val="238"/>
      </rPr>
      <t xml:space="preserve">12)  </t>
    </r>
    <r>
      <rPr>
        <sz val="9"/>
        <rFont val="Times New Roman"/>
        <family val="1"/>
        <charset val="238"/>
      </rPr>
      <t xml:space="preserve">Uwzględniając sporządzoną ocenę, realizowane i przyszłe zadania oraz oczekiwania ocenianego, należy określić kierunki rozwoju zawodowego ocenianego, 
     biorąc pod uwagę obszary wiedzy i umiejętności wymagające doskonalenia, oraz zaproponować optymalne formy i metody ich realizacji.
</t>
    </r>
    <r>
      <rPr>
        <vertAlign val="superscript"/>
        <sz val="9"/>
        <rFont val="Times New Roman"/>
        <family val="1"/>
        <charset val="238"/>
      </rPr>
      <t xml:space="preserve">13)  </t>
    </r>
    <r>
      <rPr>
        <sz val="9"/>
        <rFont val="Times New Roman"/>
        <family val="1"/>
        <charset val="238"/>
      </rPr>
      <t xml:space="preserve">Należy wpisać „pozytywna” lub „negatywna”.
</t>
    </r>
    <r>
      <rPr>
        <vertAlign val="superscript"/>
        <sz val="9"/>
        <rFont val="Times New Roman"/>
        <family val="1"/>
        <charset val="238"/>
      </rPr>
      <t xml:space="preserve">14)  </t>
    </r>
    <r>
      <rPr>
        <sz val="9"/>
        <rFont val="Times New Roman"/>
        <family val="1"/>
        <charset val="238"/>
      </rPr>
      <t xml:space="preserve">Należy wpisać na jakim poziomie była przyznana poprzednia ocena okresowa (np. „na poziomie oczekiwań”).
</t>
    </r>
    <r>
      <rPr>
        <vertAlign val="superscript"/>
        <sz val="9"/>
        <rFont val="Times New Roman"/>
        <family val="1"/>
        <charset val="238"/>
      </rPr>
      <t xml:space="preserve">15)  </t>
    </r>
    <r>
      <rPr>
        <sz val="9"/>
        <rFont val="Times New Roman"/>
        <family val="1"/>
        <charset val="238"/>
      </rPr>
      <t>Należy wstawić znak „X” w odpowiednie pole.</t>
    </r>
    <r>
      <rPr>
        <sz val="9"/>
        <color rgb="FFFF0000"/>
        <rFont val="Times New Roman"/>
        <family val="1"/>
        <charset val="238"/>
      </rPr>
      <t xml:space="preserve">
</t>
    </r>
  </si>
  <si>
    <t>C Z Ę Ś Ć III</t>
  </si>
  <si>
    <r>
      <t>Wniosek jest wypełniany i dołączany do arkusza oceny okresowej ocenianego
tylko w sytuacji skorzystania przez oceniajacego z możliwości przewidzianej w art. 89 ust. 1 ustawy
z dnia 21 listopada 2008 r. o służbie cywilnej.</t>
    </r>
    <r>
      <rPr>
        <i/>
        <vertAlign val="superscript"/>
        <sz val="10"/>
        <color theme="1"/>
        <rFont val="Times New Roman"/>
        <family val="1"/>
        <charset val="238"/>
      </rPr>
      <t>16)</t>
    </r>
  </si>
  <si>
    <t>wnioskuję o przyznanie</t>
  </si>
  <si>
    <t>…………………………………………………………………………………………………………………………………………………..
pozytywnej oceny okresowej, na podstawie art. 89 ust. 1 ustawy z dnia 21 listopada 2008 r. o służbie cywilnej</t>
  </si>
  <si>
    <r>
      <t xml:space="preserve">16)  </t>
    </r>
    <r>
      <rPr>
        <sz val="9"/>
        <color theme="1"/>
        <rFont val="Times New Roman"/>
        <family val="1"/>
        <charset val="238"/>
      </rPr>
      <t>Części III nie drukuje się i nie dołącza do arkusza oceny okresowej, w przypadku ocenianego będącego pracownikiem służby cywilnej oraz w razie
     nieskładania wniosku o przyznanie urzędnikowi służby cywilnej kolejnego stopnia służbowego.</t>
    </r>
  </si>
  <si>
    <r>
      <t>Potwierdzamy:
-  przeprowadzenie rozmowy, o której mowa w § 5 ust. 1 rozporządzenia Prezesa Rady Ministrów z dnia 4 kwietnia 2016 r. w sprawie  
   warunków i sposobu przeprowadzania ocen okresowych urzędników służby cywilnej i pracowników służby cywilnej  (Dz. U. poz. 470), 
   i omówienie w trakcie tej rozmowy wszystkich wymaganych zagadnień</t>
    </r>
    <r>
      <rPr>
        <i/>
        <vertAlign val="superscript"/>
        <sz val="10"/>
        <color theme="1"/>
        <rFont val="Times New Roman"/>
        <family val="1"/>
        <charset val="238"/>
      </rPr>
      <t>3)</t>
    </r>
    <r>
      <rPr>
        <i/>
        <sz val="10"/>
        <color theme="1"/>
        <rFont val="Times New Roman"/>
        <family val="1"/>
        <charset val="238"/>
      </rPr>
      <t>,</t>
    </r>
    <r>
      <rPr>
        <i/>
        <vertAlign val="superscript"/>
        <sz val="10"/>
        <color theme="1"/>
        <rFont val="Times New Roman"/>
        <family val="1"/>
        <charset val="238"/>
      </rPr>
      <t xml:space="preserve">
</t>
    </r>
    <r>
      <rPr>
        <i/>
        <sz val="10"/>
        <color theme="1"/>
        <rFont val="Times New Roman"/>
        <family val="1"/>
        <charset val="238"/>
      </rPr>
      <t>-  zapoznanie ocenianego z kryteriami oceny oraz terminem sporządzenia oceny.</t>
    </r>
  </si>
  <si>
    <r>
      <rPr>
        <vertAlign val="superscript"/>
        <sz val="9"/>
        <color theme="1"/>
        <rFont val="Times New Roman"/>
        <family val="1"/>
        <charset val="238"/>
      </rPr>
      <t>4)</t>
    </r>
    <r>
      <rPr>
        <sz val="9"/>
        <color theme="1"/>
        <rFont val="Times New Roman"/>
        <family val="1"/>
        <charset val="238"/>
      </rPr>
      <t xml:space="preserve"> W trakcie rozmowy oceniającej omawia się: 1) główne obowiązki wykonywane przez ocenianego w okresie, w którym podlegał ocenie, oraz sposób ich 
    realizacji, z uwzględnieniem spełniania przez ocenianego ustalonych kryteriów oceny, 2) sposób realizowania przez ocenianego celów do osiągnięcia w 
    okresie, w którym oceniany podlegał ocenie, jeżeli cele te zostały wyznaczone, 3) kierunki dalszego rozwoju zawodowego i potrzeby ocenianego w 
    zakresie podnoszenia kwalifikacji i doskonalenia umiejętności.
</t>
    </r>
    <r>
      <rPr>
        <vertAlign val="superscript"/>
        <sz val="9"/>
        <color theme="1"/>
        <rFont val="Times New Roman"/>
        <family val="1"/>
        <charset val="238"/>
      </rPr>
      <t>5)</t>
    </r>
    <r>
      <rPr>
        <sz val="9"/>
        <color theme="1"/>
        <rFont val="Times New Roman"/>
        <family val="1"/>
        <charset val="238"/>
      </rPr>
      <t xml:space="preserve"> Data „od” oznacza datę zapoznania ocenianego z kryteriami oceny – z części I arkusza oceny.
</t>
    </r>
    <r>
      <rPr>
        <vertAlign val="superscript"/>
        <sz val="9"/>
        <color theme="1"/>
        <rFont val="Times New Roman"/>
        <family val="1"/>
        <charset val="238"/>
      </rPr>
      <t>6)</t>
    </r>
    <r>
      <rPr>
        <sz val="9"/>
        <color theme="1"/>
        <rFont val="Times New Roman"/>
        <family val="1"/>
        <charset val="238"/>
      </rPr>
      <t xml:space="preserve"> Data „do” oznacza datę sporządzenia oceny na piśmie. Jeżeli ocena okresowa jest sporządzana w związku z zastosowaniem art. 81 ust. 6 ustawy z dnia 
   21 listopada 2008 r. o służbie cywilnej (Dz. U. z 2014 r. poz. 1111, z późn. zm.) i nie została sporządzona przed zmianą stanowiska pracy, należy w tym 
   polu wpisać ostatni dzień pracy na zajmowanym stanowisku pracy.
</t>
    </r>
    <r>
      <rPr>
        <vertAlign val="superscript"/>
        <sz val="9"/>
        <color theme="1"/>
        <rFont val="Times New Roman"/>
        <family val="1"/>
        <charset val="238"/>
      </rPr>
      <t>7)</t>
    </r>
    <r>
      <rPr>
        <sz val="9"/>
        <color theme="1"/>
        <rFont val="Times New Roman"/>
        <family val="1"/>
        <charset val="238"/>
      </rPr>
      <t xml:space="preserve"> Należy wstawić znak „X” w odpowiednie pole.
</t>
    </r>
    <r>
      <rPr>
        <vertAlign val="superscript"/>
        <sz val="9"/>
        <rFont val="Times New Roman"/>
        <family val="1"/>
        <charset val="238"/>
      </rPr>
      <t>8)</t>
    </r>
    <r>
      <rPr>
        <sz val="9"/>
        <rFont val="Times New Roman"/>
        <family val="1"/>
        <charset val="238"/>
      </rPr>
      <t xml:space="preserve"> Należy wpisać nazwy wybranych kryteriów,</t>
    </r>
    <r>
      <rPr>
        <b/>
        <sz val="9"/>
        <color rgb="FFFF0000"/>
        <rFont val="Times New Roman"/>
        <family val="1"/>
        <charset val="238"/>
      </rPr>
      <t xml:space="preserve"> </t>
    </r>
    <r>
      <rPr>
        <sz val="9"/>
        <color theme="1"/>
        <rFont val="Times New Roman"/>
        <family val="1"/>
        <charset val="238"/>
      </rPr>
      <t xml:space="preserve">korzystając z załącznika nr 1 do rozporządzenia Prezesa Rady Ministrów z dnia z dnia 4 kwietnia 2016 r. 
   w sprawie warunków i sposobu przeprowadzania ocen okresowych urzędników służby cywilnej i pracowników służby cywilnej.
</t>
    </r>
    <r>
      <rPr>
        <vertAlign val="superscript"/>
        <sz val="9"/>
        <color theme="1"/>
        <rFont val="Times New Roman"/>
        <family val="1"/>
        <charset val="238"/>
      </rPr>
      <t>9)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POZYTYWNA</t>
    </r>
    <r>
      <rPr>
        <sz val="9"/>
        <color theme="1"/>
        <rFont val="Times New Roman"/>
        <family val="1"/>
        <charset val="238"/>
      </rPr>
      <t xml:space="preserve"> – w przypadku ustalenia ogólnego poziomu spełniania kryteriów oceny na poziomie „znacznie powyżej oczekiwań”, „powyżej 
    oczekiwań” albo „na poziomie oczekiwań”, pod warunkiem nieuzyskania przez ocenianego żadnej z ocen cząstkowych na poziomie „znacznie poniżej 
    oczekiwań”.
</t>
    </r>
    <r>
      <rPr>
        <vertAlign val="superscript"/>
        <sz val="9"/>
        <color theme="1"/>
        <rFont val="Times New Roman"/>
        <family val="1"/>
        <charset val="238"/>
      </rPr>
      <t>10)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NEGATYWNA</t>
    </r>
    <r>
      <rPr>
        <sz val="9"/>
        <color theme="1"/>
        <rFont val="Times New Roman"/>
        <family val="1"/>
        <charset val="238"/>
      </rPr>
      <t xml:space="preserve"> – w przypadku ustalenia ogólnego poziomu spełniania kryteriów oceny na poziomie „poniżej oczekiwań” albo „znacznie poniżej 
    oczekiwań”, a także w przypadku uzyskania przez ocenianego co najmniej jednej oceny cząstkowej na poziomie „znacznie poniżej oczekiwań”.</t>
    </r>
  </si>
  <si>
    <t>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</si>
</sst>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\-"/>
    <numFmt numFmtId="166" formatCode="yyyy/mm/dd;@"/>
    <numFmt numFmtId="167" formatCode="0.0"/>
  </numFmts>
  <fonts count="45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i/>
      <sz val="11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vertAlign val="superscript"/>
      <sz val="10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i/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2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9"/>
      <color indexed="8"/>
      <name val="Czcionka tekstu podstawowego"/>
      <charset val="238"/>
    </font>
    <font>
      <sz val="9"/>
      <color indexed="8"/>
      <name val="Czcionka tekstu podstawowego"/>
      <charset val="238"/>
    </font>
    <font>
      <i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9"/>
      <name val="Czcionka tekstu podstawowego"/>
      <family val="2"/>
      <charset val="238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7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3" fillId="0" borderId="0"/>
    <xf numFmtId="0" fontId="34" fillId="0" borderId="0"/>
    <xf numFmtId="0" fontId="38" fillId="0" borderId="0"/>
  </cellStyleXfs>
  <cellXfs count="348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0" borderId="0" xfId="0" applyBorder="1"/>
    <xf numFmtId="0" fontId="0" fillId="0" borderId="13" xfId="0" applyBorder="1"/>
    <xf numFmtId="0" fontId="8" fillId="0" borderId="14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/>
    <xf numFmtId="0" fontId="9" fillId="0" borderId="28" xfId="0" quotePrefix="1" applyFont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top" wrapText="1"/>
    </xf>
    <xf numFmtId="0" fontId="8" fillId="0" borderId="37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6" fillId="0" borderId="47" xfId="0" quotePrefix="1" applyFont="1" applyBorder="1" applyAlignment="1">
      <alignment horizontal="left" vertical="center" wrapText="1"/>
    </xf>
    <xf numFmtId="0" fontId="16" fillId="0" borderId="49" xfId="0" quotePrefix="1" applyFont="1" applyBorder="1" applyAlignment="1">
      <alignment horizontal="left" vertical="center" wrapText="1"/>
    </xf>
    <xf numFmtId="0" fontId="0" fillId="0" borderId="0" xfId="0" quotePrefix="1"/>
    <xf numFmtId="0" fontId="16" fillId="0" borderId="41" xfId="0" quotePrefix="1" applyFont="1" applyBorder="1" applyAlignment="1">
      <alignment horizontal="left" vertical="center" wrapText="1"/>
    </xf>
    <xf numFmtId="0" fontId="16" fillId="0" borderId="46" xfId="0" quotePrefix="1" applyFont="1" applyBorder="1" applyAlignment="1">
      <alignment horizontal="left" vertical="center" wrapText="1"/>
    </xf>
    <xf numFmtId="0" fontId="16" fillId="0" borderId="43" xfId="0" quotePrefix="1" applyFont="1" applyBorder="1" applyAlignment="1">
      <alignment horizontal="left" vertical="center" wrapText="1"/>
    </xf>
    <xf numFmtId="0" fontId="16" fillId="0" borderId="53" xfId="0" quotePrefix="1" applyFont="1" applyBorder="1" applyAlignment="1">
      <alignment horizontal="left" vertical="center" wrapText="1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11" fillId="0" borderId="0" xfId="0" applyFont="1" applyAlignment="1">
      <alignment vertical="center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0" fillId="0" borderId="0" xfId="0" quotePrefix="1" applyAlignment="1">
      <alignment vertical="center"/>
    </xf>
    <xf numFmtId="14" fontId="5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14" fontId="23" fillId="0" borderId="0" xfId="0" applyNumberFormat="1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164" fontId="23" fillId="0" borderId="0" xfId="0" applyNumberFormat="1" applyFont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0" fontId="23" fillId="0" borderId="0" xfId="0" quotePrefix="1" applyFont="1" applyAlignment="1">
      <alignment horizontal="center" vertical="center"/>
    </xf>
    <xf numFmtId="0" fontId="11" fillId="0" borderId="0" xfId="0" applyFont="1"/>
    <xf numFmtId="0" fontId="8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5" fillId="0" borderId="30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16" fillId="0" borderId="39" xfId="0" quotePrefix="1" applyFont="1" applyBorder="1" applyAlignment="1">
      <alignment horizontal="left" vertical="center" wrapText="1"/>
    </xf>
    <xf numFmtId="0" fontId="8" fillId="3" borderId="8" xfId="0" applyNumberFormat="1" applyFont="1" applyFill="1" applyBorder="1" applyAlignment="1" applyProtection="1">
      <alignment horizontal="center" wrapText="1"/>
    </xf>
    <xf numFmtId="0" fontId="8" fillId="3" borderId="8" xfId="0" applyFont="1" applyFill="1" applyBorder="1" applyAlignment="1" applyProtection="1">
      <alignment horizontal="center" wrapText="1"/>
    </xf>
    <xf numFmtId="0" fontId="0" fillId="0" borderId="54" xfId="0" applyBorder="1"/>
    <xf numFmtId="0" fontId="0" fillId="0" borderId="20" xfId="0" applyBorder="1"/>
    <xf numFmtId="0" fontId="0" fillId="0" borderId="55" xfId="0" applyBorder="1"/>
    <xf numFmtId="0" fontId="0" fillId="0" borderId="51" xfId="0" applyBorder="1"/>
    <xf numFmtId="0" fontId="0" fillId="0" borderId="47" xfId="0" applyBorder="1"/>
    <xf numFmtId="0" fontId="0" fillId="0" borderId="56" xfId="0" applyBorder="1"/>
    <xf numFmtId="0" fontId="0" fillId="0" borderId="37" xfId="0" applyBorder="1"/>
    <xf numFmtId="0" fontId="0" fillId="0" borderId="57" xfId="0" applyBorder="1"/>
    <xf numFmtId="0" fontId="12" fillId="0" borderId="0" xfId="1" applyFont="1"/>
    <xf numFmtId="0" fontId="33" fillId="0" borderId="0" xfId="1"/>
    <xf numFmtId="0" fontId="12" fillId="0" borderId="54" xfId="1" applyFont="1" applyBorder="1"/>
    <xf numFmtId="0" fontId="33" fillId="0" borderId="20" xfId="1" applyBorder="1"/>
    <xf numFmtId="0" fontId="12" fillId="0" borderId="20" xfId="1" applyFont="1" applyBorder="1"/>
    <xf numFmtId="0" fontId="33" fillId="0" borderId="55" xfId="1" applyBorder="1"/>
    <xf numFmtId="166" fontId="33" fillId="0" borderId="51" xfId="1" applyNumberFormat="1" applyBorder="1"/>
    <xf numFmtId="0" fontId="33" fillId="0" borderId="0" xfId="1" applyBorder="1"/>
    <xf numFmtId="0" fontId="33" fillId="0" borderId="51" xfId="1" applyBorder="1"/>
    <xf numFmtId="0" fontId="33" fillId="0" borderId="47" xfId="1" applyBorder="1"/>
    <xf numFmtId="14" fontId="33" fillId="0" borderId="0" xfId="1" applyNumberFormat="1" applyBorder="1"/>
    <xf numFmtId="0" fontId="33" fillId="0" borderId="56" xfId="1" applyBorder="1"/>
    <xf numFmtId="14" fontId="33" fillId="0" borderId="37" xfId="1" applyNumberFormat="1" applyBorder="1"/>
    <xf numFmtId="0" fontId="33" fillId="0" borderId="37" xfId="1" applyBorder="1"/>
    <xf numFmtId="0" fontId="33" fillId="0" borderId="57" xfId="1" applyBorder="1"/>
    <xf numFmtId="0" fontId="33" fillId="0" borderId="0" xfId="1" applyFill="1" applyBorder="1" applyAlignment="1">
      <alignment horizontal="right"/>
    </xf>
    <xf numFmtId="2" fontId="33" fillId="0" borderId="47" xfId="1" applyNumberFormat="1" applyBorder="1"/>
    <xf numFmtId="0" fontId="33" fillId="0" borderId="0" xfId="1" applyFill="1" applyBorder="1"/>
    <xf numFmtId="0" fontId="0" fillId="0" borderId="56" xfId="1" applyFont="1" applyBorder="1"/>
    <xf numFmtId="14" fontId="33" fillId="0" borderId="0" xfId="1" applyNumberFormat="1" applyFill="1" applyBorder="1"/>
    <xf numFmtId="0" fontId="0" fillId="0" borderId="0" xfId="1" applyFont="1" applyFill="1" applyBorder="1"/>
    <xf numFmtId="0" fontId="0" fillId="0" borderId="0" xfId="1" applyFont="1"/>
    <xf numFmtId="14" fontId="33" fillId="0" borderId="7" xfId="1" applyNumberFormat="1" applyBorder="1"/>
    <xf numFmtId="14" fontId="33" fillId="0" borderId="14" xfId="1" applyNumberFormat="1" applyBorder="1"/>
    <xf numFmtId="0" fontId="0" fillId="0" borderId="0" xfId="1" applyFont="1" applyBorder="1"/>
    <xf numFmtId="0" fontId="33" fillId="0" borderId="24" xfId="1" applyBorder="1"/>
    <xf numFmtId="0" fontId="33" fillId="0" borderId="25" xfId="1" applyBorder="1"/>
    <xf numFmtId="0" fontId="33" fillId="0" borderId="30" xfId="1" applyFill="1" applyBorder="1"/>
    <xf numFmtId="0" fontId="33" fillId="0" borderId="13" xfId="1" applyFill="1" applyBorder="1"/>
    <xf numFmtId="0" fontId="33" fillId="0" borderId="31" xfId="1" applyFill="1" applyBorder="1"/>
    <xf numFmtId="0" fontId="33" fillId="0" borderId="24" xfId="1" applyFill="1" applyBorder="1"/>
    <xf numFmtId="0" fontId="33" fillId="0" borderId="25" xfId="1" applyFill="1" applyBorder="1"/>
    <xf numFmtId="0" fontId="33" fillId="0" borderId="34" xfId="1" applyFill="1" applyBorder="1"/>
    <xf numFmtId="0" fontId="33" fillId="0" borderId="35" xfId="1" applyFill="1" applyBorder="1"/>
    <xf numFmtId="0" fontId="33" fillId="0" borderId="36" xfId="1" applyFill="1" applyBorder="1"/>
    <xf numFmtId="0" fontId="35" fillId="0" borderId="58" xfId="2" applyFont="1" applyBorder="1"/>
    <xf numFmtId="0" fontId="35" fillId="0" borderId="59" xfId="2" applyFont="1" applyBorder="1"/>
    <xf numFmtId="0" fontId="36" fillId="0" borderId="59" xfId="2" applyFont="1" applyBorder="1"/>
    <xf numFmtId="49" fontId="36" fillId="0" borderId="59" xfId="2" applyNumberFormat="1" applyFont="1" applyBorder="1"/>
    <xf numFmtId="165" fontId="36" fillId="0" borderId="59" xfId="2" quotePrefix="1" applyNumberFormat="1" applyFont="1" applyBorder="1" applyAlignment="1">
      <alignment horizontal="left"/>
    </xf>
    <xf numFmtId="0" fontId="36" fillId="0" borderId="60" xfId="2" applyFont="1" applyBorder="1"/>
    <xf numFmtId="0" fontId="36" fillId="0" borderId="0" xfId="2" applyFont="1"/>
    <xf numFmtId="0" fontId="36" fillId="0" borderId="61" xfId="2" applyFont="1" applyBorder="1"/>
    <xf numFmtId="0" fontId="36" fillId="0" borderId="0" xfId="2" applyFont="1" applyBorder="1"/>
    <xf numFmtId="167" fontId="36" fillId="0" borderId="0" xfId="2" applyNumberFormat="1" applyFont="1" applyBorder="1"/>
    <xf numFmtId="0" fontId="37" fillId="0" borderId="0" xfId="2" applyFont="1" applyBorder="1"/>
    <xf numFmtId="0" fontId="36" fillId="0" borderId="62" xfId="2" applyFont="1" applyBorder="1"/>
    <xf numFmtId="0" fontId="36" fillId="5" borderId="61" xfId="2" applyFont="1" applyFill="1" applyBorder="1"/>
    <xf numFmtId="0" fontId="36" fillId="0" borderId="63" xfId="2" applyFont="1" applyBorder="1"/>
    <xf numFmtId="0" fontId="36" fillId="0" borderId="64" xfId="2" applyFont="1" applyBorder="1"/>
    <xf numFmtId="0" fontId="36" fillId="0" borderId="65" xfId="2" applyFont="1" applyBorder="1"/>
    <xf numFmtId="0" fontId="39" fillId="0" borderId="66" xfId="3" applyFont="1" applyFill="1" applyBorder="1" applyAlignment="1">
      <alignment horizontal="right" wrapText="1"/>
    </xf>
    <xf numFmtId="0" fontId="36" fillId="0" borderId="67" xfId="2" applyFont="1" applyBorder="1"/>
    <xf numFmtId="0" fontId="40" fillId="5" borderId="68" xfId="2" applyFont="1" applyFill="1" applyBorder="1"/>
    <xf numFmtId="0" fontId="36" fillId="0" borderId="14" xfId="2" applyFont="1" applyBorder="1"/>
    <xf numFmtId="0" fontId="41" fillId="2" borderId="68" xfId="2" applyFont="1" applyFill="1" applyBorder="1"/>
    <xf numFmtId="0" fontId="36" fillId="2" borderId="68" xfId="2" applyFont="1" applyFill="1" applyBorder="1"/>
    <xf numFmtId="0" fontId="42" fillId="5" borderId="68" xfId="2" applyFont="1" applyFill="1" applyBorder="1"/>
    <xf numFmtId="0" fontId="43" fillId="5" borderId="68" xfId="2" applyFont="1" applyFill="1" applyBorder="1"/>
    <xf numFmtId="0" fontId="39" fillId="0" borderId="69" xfId="3" applyFont="1" applyFill="1" applyBorder="1" applyAlignment="1">
      <alignment horizontal="right" wrapText="1"/>
    </xf>
    <xf numFmtId="0" fontId="36" fillId="0" borderId="23" xfId="2" applyFont="1" applyBorder="1"/>
    <xf numFmtId="0" fontId="39" fillId="0" borderId="66" xfId="3" applyFont="1" applyFill="1" applyBorder="1" applyAlignment="1">
      <alignment wrapText="1"/>
    </xf>
    <xf numFmtId="0" fontId="36" fillId="0" borderId="70" xfId="2" applyFont="1" applyBorder="1"/>
    <xf numFmtId="0" fontId="33" fillId="0" borderId="71" xfId="1" applyFill="1" applyBorder="1"/>
    <xf numFmtId="0" fontId="33" fillId="0" borderId="72" xfId="1" applyFill="1" applyBorder="1"/>
    <xf numFmtId="0" fontId="33" fillId="0" borderId="73" xfId="1" applyFill="1" applyBorder="1"/>
    <xf numFmtId="2" fontId="33" fillId="0" borderId="0" xfId="1" applyNumberFormat="1" applyBorder="1"/>
    <xf numFmtId="0" fontId="0" fillId="0" borderId="51" xfId="1" applyFont="1" applyBorder="1"/>
    <xf numFmtId="0" fontId="33" fillId="0" borderId="74" xfId="1" applyBorder="1"/>
    <xf numFmtId="0" fontId="33" fillId="0" borderId="75" xfId="1" applyBorder="1"/>
    <xf numFmtId="0" fontId="33" fillId="0" borderId="70" xfId="1" applyBorder="1"/>
    <xf numFmtId="14" fontId="33" fillId="0" borderId="0" xfId="1" applyNumberFormat="1" applyFill="1" applyBorder="1" applyAlignment="1">
      <alignment horizontal="right"/>
    </xf>
    <xf numFmtId="0" fontId="44" fillId="0" borderId="0" xfId="0" applyFont="1" applyAlignment="1">
      <alignment wrapText="1"/>
    </xf>
    <xf numFmtId="0" fontId="5" fillId="0" borderId="21" xfId="0" applyFont="1" applyBorder="1" applyAlignment="1" applyProtection="1">
      <alignment horizontal="left" vertical="center" wrapText="1"/>
    </xf>
    <xf numFmtId="0" fontId="0" fillId="0" borderId="22" xfId="0" applyBorder="1"/>
    <xf numFmtId="0" fontId="30" fillId="0" borderId="51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14" fontId="5" fillId="3" borderId="7" xfId="0" applyNumberFormat="1" applyFont="1" applyFill="1" applyBorder="1" applyAlignment="1" applyProtection="1">
      <alignment horizontal="center"/>
      <protection locked="0"/>
    </xf>
    <xf numFmtId="0" fontId="8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8" fillId="2" borderId="15" xfId="0" quotePrefix="1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wrapText="1"/>
    </xf>
    <xf numFmtId="14" fontId="5" fillId="3" borderId="18" xfId="0" applyNumberFormat="1" applyFont="1" applyFill="1" applyBorder="1" applyAlignment="1" applyProtection="1">
      <alignment horizontal="center"/>
      <protection locked="0"/>
    </xf>
    <xf numFmtId="14" fontId="5" fillId="3" borderId="19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4" fontId="5" fillId="3" borderId="9" xfId="0" applyNumberFormat="1" applyFont="1" applyFill="1" applyBorder="1" applyAlignment="1" applyProtection="1">
      <alignment horizontal="center" vertical="center"/>
      <protection locked="0"/>
    </xf>
    <xf numFmtId="14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4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</xf>
    <xf numFmtId="0" fontId="5" fillId="0" borderId="27" xfId="0" applyFont="1" applyBorder="1" applyAlignment="1" applyProtection="1">
      <alignment horizontal="left" vertical="center" wrapText="1"/>
    </xf>
    <xf numFmtId="0" fontId="5" fillId="0" borderId="28" xfId="0" applyFont="1" applyBorder="1" applyAlignment="1" applyProtection="1">
      <alignment horizontal="left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3" fillId="2" borderId="32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8" fillId="0" borderId="37" xfId="0" applyFont="1" applyBorder="1" applyAlignment="1">
      <alignment horizontal="center" wrapText="1"/>
    </xf>
    <xf numFmtId="14" fontId="5" fillId="3" borderId="13" xfId="0" applyNumberFormat="1" applyFont="1" applyFill="1" applyBorder="1" applyAlignment="1" applyProtection="1">
      <alignment horizontal="center" vertical="center"/>
    </xf>
    <xf numFmtId="14" fontId="5" fillId="3" borderId="13" xfId="0" applyNumberFormat="1" applyFont="1" applyFill="1" applyBorder="1" applyAlignment="1" applyProtection="1">
      <alignment horizontal="center"/>
      <protection locked="0"/>
    </xf>
    <xf numFmtId="0" fontId="8" fillId="0" borderId="37" xfId="0" quotePrefix="1" applyFont="1" applyBorder="1" applyAlignment="1">
      <alignment horizontal="center" wrapText="1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/>
      <protection locked="0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2" fontId="15" fillId="0" borderId="15" xfId="0" applyNumberFormat="1" applyFont="1" applyBorder="1" applyAlignment="1">
      <alignment horizontal="center" vertical="center"/>
    </xf>
    <xf numFmtId="2" fontId="15" fillId="0" borderId="1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14" fontId="21" fillId="3" borderId="18" xfId="0" applyNumberFormat="1" applyFont="1" applyFill="1" applyBorder="1" applyAlignment="1" applyProtection="1">
      <alignment horizontal="center" vertical="center"/>
      <protection locked="0" hidden="1"/>
    </xf>
    <xf numFmtId="14" fontId="21" fillId="3" borderId="19" xfId="0" applyNumberFormat="1" applyFont="1" applyFill="1" applyBorder="1" applyAlignment="1" applyProtection="1">
      <alignment horizontal="center" vertical="center"/>
      <protection locked="0" hidden="1"/>
    </xf>
    <xf numFmtId="14" fontId="5" fillId="3" borderId="18" xfId="0" applyNumberFormat="1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37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49" fontId="8" fillId="3" borderId="21" xfId="0" applyNumberFormat="1" applyFont="1" applyFill="1" applyBorder="1" applyAlignment="1" applyProtection="1">
      <alignment horizontal="center" wrapText="1"/>
    </xf>
    <xf numFmtId="49" fontId="8" fillId="3" borderId="22" xfId="0" applyNumberFormat="1" applyFont="1" applyFill="1" applyBorder="1" applyAlignment="1" applyProtection="1">
      <alignment horizontal="center"/>
    </xf>
    <xf numFmtId="0" fontId="3" fillId="2" borderId="8" xfId="0" applyFont="1" applyFill="1" applyBorder="1" applyAlignment="1">
      <alignment horizontal="left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>
      <alignment horizontal="left" vertical="center" wrapText="1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14" fontId="5" fillId="3" borderId="20" xfId="0" applyNumberFormat="1" applyFont="1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>
      <alignment horizontal="center" wrapText="1"/>
    </xf>
    <xf numFmtId="0" fontId="8" fillId="0" borderId="35" xfId="0" applyFont="1" applyBorder="1" applyAlignment="1">
      <alignment horizontal="center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/>
    </xf>
    <xf numFmtId="0" fontId="8" fillId="2" borderId="15" xfId="0" applyFont="1" applyFill="1" applyBorder="1" applyAlignment="1">
      <alignment horizontal="left" vertical="center" wrapText="1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14" fontId="21" fillId="3" borderId="20" xfId="0" applyNumberFormat="1" applyFont="1" applyFill="1" applyBorder="1" applyAlignment="1" applyProtection="1">
      <alignment horizontal="center"/>
      <protection locked="0"/>
    </xf>
    <xf numFmtId="0" fontId="21" fillId="3" borderId="20" xfId="0" applyFont="1" applyFill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8" fillId="0" borderId="32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8" fillId="0" borderId="33" xfId="0" applyFont="1" applyBorder="1" applyAlignment="1">
      <alignment horizontal="left" vertical="top" wrapText="1"/>
    </xf>
    <xf numFmtId="0" fontId="25" fillId="0" borderId="0" xfId="0" applyFont="1" applyBorder="1" applyAlignment="1" applyProtection="1">
      <alignment horizontal="left" vertical="top" wrapText="1"/>
      <protection locked="0"/>
    </xf>
    <xf numFmtId="0" fontId="8" fillId="0" borderId="34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center" vertical="top"/>
    </xf>
    <xf numFmtId="0" fontId="8" fillId="0" borderId="35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center" vertical="top"/>
    </xf>
    <xf numFmtId="0" fontId="8" fillId="2" borderId="26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left" vertical="center"/>
    </xf>
    <xf numFmtId="14" fontId="5" fillId="3" borderId="26" xfId="0" applyNumberFormat="1" applyFont="1" applyFill="1" applyBorder="1" applyAlignment="1" applyProtection="1">
      <alignment horizontal="left" vertical="center" wrapText="1"/>
      <protection locked="0"/>
    </xf>
    <xf numFmtId="14" fontId="5" fillId="3" borderId="27" xfId="0" applyNumberFormat="1" applyFont="1" applyFill="1" applyBorder="1" applyAlignment="1" applyProtection="1">
      <alignment horizontal="left" vertical="center" wrapText="1"/>
      <protection locked="0"/>
    </xf>
    <xf numFmtId="0" fontId="5" fillId="3" borderId="27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5" fillId="0" borderId="68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0" xfId="0" applyNumberFormat="1" applyFont="1" applyBorder="1" applyAlignment="1" applyProtection="1">
      <alignment horizontal="left" vertical="center"/>
      <protection locked="0"/>
    </xf>
    <xf numFmtId="0" fontId="5" fillId="0" borderId="11" xfId="0" applyNumberFormat="1" applyFont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13" fillId="0" borderId="0" xfId="0" applyFont="1" applyAlignment="1" applyProtection="1">
      <alignment horizontal="left" vertical="top" wrapText="1"/>
      <protection locked="0"/>
    </xf>
    <xf numFmtId="0" fontId="5" fillId="0" borderId="37" xfId="0" applyFont="1" applyBorder="1" applyAlignment="1" applyProtection="1">
      <alignment horizontal="left" vertical="center" wrapText="1"/>
    </xf>
    <xf numFmtId="0" fontId="5" fillId="0" borderId="24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25" xfId="0" applyFont="1" applyBorder="1" applyAlignment="1" applyProtection="1">
      <alignment horizontal="left" vertical="center" wrapText="1"/>
    </xf>
    <xf numFmtId="0" fontId="5" fillId="0" borderId="18" xfId="0" applyFont="1" applyBorder="1" applyAlignment="1" applyProtection="1">
      <alignment horizontal="left" vertical="center" wrapText="1"/>
    </xf>
    <xf numFmtId="0" fontId="5" fillId="0" borderId="20" xfId="0" applyFont="1" applyBorder="1" applyAlignment="1" applyProtection="1">
      <alignment horizontal="left" vertical="center" wrapText="1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8" fillId="0" borderId="37" xfId="0" applyFont="1" applyBorder="1" applyAlignment="1">
      <alignment horizontal="center" vertical="top" wrapText="1"/>
    </xf>
    <xf numFmtId="14" fontId="5" fillId="0" borderId="20" xfId="0" applyNumberFormat="1" applyFont="1" applyBorder="1" applyAlignment="1" applyProtection="1">
      <alignment horizontal="center"/>
      <protection locked="0"/>
    </xf>
    <xf numFmtId="0" fontId="1" fillId="0" borderId="45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left" vertical="top" wrapText="1"/>
    </xf>
    <xf numFmtId="0" fontId="18" fillId="0" borderId="0" xfId="0" applyFont="1" applyAlignment="1">
      <alignment horizontal="center"/>
    </xf>
    <xf numFmtId="0" fontId="1" fillId="0" borderId="38" xfId="0" applyFont="1" applyBorder="1" applyAlignment="1">
      <alignment horizontal="left" vertical="top"/>
    </xf>
    <xf numFmtId="0" fontId="1" fillId="0" borderId="40" xfId="0" applyFont="1" applyBorder="1" applyAlignment="1">
      <alignment horizontal="left" vertical="top"/>
    </xf>
    <xf numFmtId="0" fontId="1" fillId="0" borderId="45" xfId="0" applyFont="1" applyBorder="1" applyAlignment="1">
      <alignment horizontal="left" vertical="top"/>
    </xf>
    <xf numFmtId="0" fontId="1" fillId="0" borderId="42" xfId="0" applyFont="1" applyBorder="1" applyAlignment="1">
      <alignment horizontal="left" vertical="top"/>
    </xf>
    <xf numFmtId="0" fontId="1" fillId="0" borderId="40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51" xfId="0" applyFont="1" applyBorder="1" applyAlignment="1">
      <alignment horizontal="left" vertical="top" wrapText="1"/>
    </xf>
    <xf numFmtId="0" fontId="1" fillId="0" borderId="52" xfId="0" applyFont="1" applyBorder="1" applyAlignment="1">
      <alignment horizontal="left" vertical="top" wrapText="1"/>
    </xf>
  </cellXfs>
  <cellStyles count="4">
    <cellStyle name="Normalny" xfId="0" builtinId="0"/>
    <cellStyle name="Normalny 2" xfId="1"/>
    <cellStyle name="Normalny 3" xfId="2"/>
    <cellStyle name="Normalny_TABELE" xfId="3"/>
  </cellStyles>
  <dxfs count="2">
    <dxf>
      <numFmt numFmtId="165" formatCode="\-"/>
    </dxf>
    <dxf>
      <numFmt numFmtId="165" formatCode="\-"/>
    </dxf>
  </dxfs>
  <tableStyles count="1" defaultTableStyle="TableStyleMedium2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3</xdr:row>
      <xdr:rowOff>142875</xdr:rowOff>
    </xdr:from>
    <xdr:to>
      <xdr:col>8</xdr:col>
      <xdr:colOff>495300</xdr:colOff>
      <xdr:row>7</xdr:row>
      <xdr:rowOff>161925</xdr:rowOff>
    </xdr:to>
    <xdr:pic>
      <xdr:nvPicPr>
        <xdr:cNvPr id="2" name="Obraz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723900"/>
          <a:ext cx="412432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ugustyniak.COKPRM\AppData\Local\Microsoft\Windows\Temporary%20Internet%20Files\Content.Outlook\WLFFEAL2\Arkusz_Pierwszej_ocen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!DSC%20-%20oceny%20pracownicze\New\Arkusz%20C\Arkusz%20C_2015-07-08_z_arkuszem_import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!DSC%20-%20oceny%20pracownicze\New\Arkusz%20C\!Arkusz%20C_2015-07-07_testowy_dlaDSC_2010_pouwagach%20-%20zauwa&#380;one%20przez%20WO%20b&#322;&#281;dy%20-%20popr2DS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PRM\BOSC\develop\arkusze%20ocen\ver%204.0\Arkusz_A_ocena_okresowa-v.4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ja"/>
      <sheetName val="I. CZĘŚĆ OGÓLNA"/>
      <sheetName val="II. OCENA POSTAWY"/>
      <sheetName val="III. OCENA POSTĘPÓW"/>
      <sheetName val="IV. PIERWSZA OCENA"/>
      <sheetName val="Arkusz do wydruku"/>
      <sheetName val="Elementy oceny"/>
      <sheetName val="Arkusz do eksport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oceniany_nazwisko</v>
          </cell>
          <cell r="B1" t="str">
            <v>oceniany_imie</v>
          </cell>
          <cell r="C1" t="str">
            <v>oceniany_komorka</v>
          </cell>
          <cell r="D1" t="str">
            <v>oceniany_stanowisko</v>
          </cell>
          <cell r="E1" t="str">
            <v>oceniany_data_nawiazania</v>
          </cell>
          <cell r="F1" t="str">
            <v>oceniany_przelozony_imie</v>
          </cell>
          <cell r="G1" t="str">
            <v>oceniany_przelozony_nazwisko</v>
          </cell>
          <cell r="H1" t="str">
            <v>oceniany_przelozony_stanowisko</v>
          </cell>
          <cell r="I1" t="str">
            <v>oceniany_przelozony_komorka</v>
          </cell>
          <cell r="J1" t="str">
            <v>oceniany_kierujacy_imie</v>
          </cell>
          <cell r="K1" t="str">
            <v>oceniany_kierujacy_nazwisko</v>
          </cell>
          <cell r="L1" t="str">
            <v>oceniany_kierujacy_stanowisko</v>
          </cell>
          <cell r="M1" t="str">
            <v>oceniany_kierujacy_komorka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ja"/>
      <sheetName val="Część I"/>
      <sheetName val="Część II (1)"/>
      <sheetName val="Część II (2)"/>
      <sheetName val="Część III"/>
      <sheetName val="Wykaz kryteriów oceny"/>
      <sheetName val="Pomocniczy"/>
      <sheetName val="Arkusz do importu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 t="str">
            <v>pozytywna</v>
          </cell>
          <cell r="F3" t="str">
            <v>znacznie poniżej oczekiwań</v>
          </cell>
          <cell r="H3" t="str">
            <v>I</v>
          </cell>
        </row>
        <row r="4">
          <cell r="D4" t="str">
            <v>negatywna</v>
          </cell>
          <cell r="F4" t="str">
            <v>poniżej oczekiwań</v>
          </cell>
          <cell r="H4" t="str">
            <v>II</v>
          </cell>
        </row>
        <row r="5">
          <cell r="F5" t="str">
            <v>na poziomie oczekiwań</v>
          </cell>
          <cell r="H5" t="str">
            <v>III</v>
          </cell>
        </row>
        <row r="6">
          <cell r="F6" t="str">
            <v>powyżej oczekiwań</v>
          </cell>
          <cell r="H6" t="str">
            <v>IV</v>
          </cell>
        </row>
        <row r="7">
          <cell r="F7" t="str">
            <v>znacznie powyżej oczekiwań</v>
          </cell>
          <cell r="H7" t="str">
            <v>V</v>
          </cell>
        </row>
        <row r="8">
          <cell r="H8" t="str">
            <v>VI</v>
          </cell>
        </row>
        <row r="9">
          <cell r="H9" t="str">
            <v>VII</v>
          </cell>
        </row>
        <row r="10">
          <cell r="H10" t="str">
            <v>VIII</v>
          </cell>
        </row>
        <row r="11">
          <cell r="H11" t="str">
            <v>IX</v>
          </cell>
        </row>
        <row r="19">
          <cell r="B19" t="str">
            <v>Kreatywność</v>
          </cell>
        </row>
        <row r="20">
          <cell r="B20" t="str">
            <v>Negocjowanie</v>
          </cell>
        </row>
        <row r="21">
          <cell r="B21" t="str">
            <v>Orientacja na klienta/interesanta</v>
          </cell>
        </row>
        <row r="22">
          <cell r="B22" t="str">
            <v>Podejmowanie decyzji i odpowiedzialność</v>
          </cell>
        </row>
        <row r="23">
          <cell r="B23" t="str">
            <v>Radzenie sobie w sytuacjach kryzysowych</v>
          </cell>
        </row>
        <row r="24">
          <cell r="B24" t="str">
            <v>Myślenie analityczne</v>
          </cell>
        </row>
        <row r="25">
          <cell r="B25" t="str">
            <v>Wystąpienia publiczne</v>
          </cell>
        </row>
        <row r="26">
          <cell r="B26" t="str">
            <v>Zarządzanie ludźmi</v>
          </cell>
        </row>
        <row r="27">
          <cell r="B27" t="str">
            <v>Zarządzanie strategiczne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zęść I"/>
      <sheetName val="Część II (1)"/>
      <sheetName val="Część II (2)"/>
      <sheetName val="Część III"/>
      <sheetName val="Wykaz kryteriów oceny"/>
      <sheetName val="Pomocnicz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D3" t="str">
            <v>pozytywna</v>
          </cell>
          <cell r="F3" t="str">
            <v>znacznie poniżej oczekiwań</v>
          </cell>
          <cell r="H3" t="str">
            <v>I</v>
          </cell>
        </row>
        <row r="4">
          <cell r="D4" t="str">
            <v>negatywna</v>
          </cell>
          <cell r="F4" t="str">
            <v>poniżej oczekiwań</v>
          </cell>
          <cell r="H4" t="str">
            <v>II</v>
          </cell>
        </row>
        <row r="5">
          <cell r="F5" t="str">
            <v>na poziomie oczekiwań</v>
          </cell>
          <cell r="H5" t="str">
            <v>III</v>
          </cell>
        </row>
        <row r="6">
          <cell r="F6" t="str">
            <v>powyżej oczekiwań</v>
          </cell>
          <cell r="H6" t="str">
            <v>IV</v>
          </cell>
        </row>
        <row r="7">
          <cell r="F7" t="str">
            <v>znacznie powyżej oczekiwań</v>
          </cell>
          <cell r="H7" t="str">
            <v>V</v>
          </cell>
        </row>
        <row r="8">
          <cell r="H8" t="str">
            <v>VI</v>
          </cell>
        </row>
        <row r="9">
          <cell r="H9" t="str">
            <v>VII</v>
          </cell>
        </row>
        <row r="10">
          <cell r="H10" t="str">
            <v>VIII</v>
          </cell>
        </row>
        <row r="11">
          <cell r="H11" t="str">
            <v>IX</v>
          </cell>
        </row>
        <row r="20">
          <cell r="B20" t="str">
            <v>Kreatywność</v>
          </cell>
        </row>
        <row r="21">
          <cell r="B21" t="str">
            <v>Negocjowanie</v>
          </cell>
        </row>
        <row r="22">
          <cell r="B22" t="str">
            <v>Orientacja na klienta/interesanta</v>
          </cell>
        </row>
        <row r="23">
          <cell r="B23" t="str">
            <v>Podejmowanie decyzji i odpowiedzialność</v>
          </cell>
        </row>
        <row r="24">
          <cell r="B24" t="str">
            <v>Radzenie sobie w sytuacjach kryzysowych</v>
          </cell>
        </row>
        <row r="25">
          <cell r="B25" t="str">
            <v>Myślenie analityczne</v>
          </cell>
        </row>
        <row r="26">
          <cell r="B26" t="str">
            <v>Wystąpienia publiczne</v>
          </cell>
        </row>
        <row r="27">
          <cell r="B27" t="str">
            <v>Zarządzanie ludźmi</v>
          </cell>
        </row>
        <row r="28">
          <cell r="B28" t="str">
            <v>Zarządzanie strategiczne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ja"/>
      <sheetName val="Część I"/>
      <sheetName val="Część II i III"/>
      <sheetName val="Część IV"/>
      <sheetName val="Część IV Kryteria obowiązkowe"/>
      <sheetName val="Część IV Kryteria dodatkowe"/>
      <sheetName val="Część IV Ocena"/>
      <sheetName val="Część IV Podsumowanie"/>
      <sheetName val="Część V"/>
      <sheetName val="Część VI"/>
      <sheetName val="Wersja do druku"/>
      <sheetName val="Wykaz kryteriów"/>
      <sheetName val="Arkusz do importu"/>
      <sheetName val="TABELE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>
        <row r="9">
          <cell r="E9" t="str">
            <v>-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5"/>
  <sheetViews>
    <sheetView showGridLines="0" showRowColHeaders="0" tabSelected="1" workbookViewId="0">
      <selection activeCell="E12" sqref="E12:G12"/>
    </sheetView>
  </sheetViews>
  <sheetFormatPr defaultRowHeight="15"/>
  <sheetData>
    <row r="2" spans="2:10" ht="15.75" thickBot="1"/>
    <row r="3" spans="2:10">
      <c r="B3" s="75"/>
      <c r="C3" s="76"/>
      <c r="D3" s="76"/>
      <c r="E3" s="76"/>
      <c r="F3" s="76"/>
      <c r="G3" s="76"/>
      <c r="H3" s="76"/>
      <c r="I3" s="76"/>
      <c r="J3" s="77"/>
    </row>
    <row r="4" spans="2:10">
      <c r="B4" s="78"/>
      <c r="C4" s="8"/>
      <c r="D4" s="8"/>
      <c r="E4" s="8"/>
      <c r="F4" s="8"/>
      <c r="G4" s="8"/>
      <c r="H4" s="8"/>
      <c r="I4" s="8"/>
      <c r="J4" s="79"/>
    </row>
    <row r="5" spans="2:10">
      <c r="B5" s="78"/>
      <c r="C5" s="8"/>
      <c r="D5" s="8"/>
      <c r="E5" s="8"/>
      <c r="F5" s="8"/>
      <c r="G5" s="8"/>
      <c r="H5" s="8"/>
      <c r="I5" s="8"/>
      <c r="J5" s="79"/>
    </row>
    <row r="6" spans="2:10">
      <c r="B6" s="78"/>
      <c r="C6" s="8"/>
      <c r="D6" s="8"/>
      <c r="E6" s="8"/>
      <c r="F6" s="8"/>
      <c r="G6" s="8"/>
      <c r="H6" s="8"/>
      <c r="I6" s="8"/>
      <c r="J6" s="79"/>
    </row>
    <row r="7" spans="2:10">
      <c r="B7" s="78"/>
      <c r="C7" s="8"/>
      <c r="D7" s="8"/>
      <c r="E7" s="8"/>
      <c r="F7" s="8"/>
      <c r="G7" s="8"/>
      <c r="H7" s="8"/>
      <c r="I7" s="8"/>
      <c r="J7" s="79"/>
    </row>
    <row r="8" spans="2:10">
      <c r="B8" s="78"/>
      <c r="C8" s="8"/>
      <c r="D8" s="8"/>
      <c r="E8" s="8"/>
      <c r="F8" s="8"/>
      <c r="G8" s="8"/>
      <c r="H8" s="8"/>
      <c r="I8" s="8"/>
      <c r="J8" s="79"/>
    </row>
    <row r="9" spans="2:10">
      <c r="B9" s="78"/>
      <c r="C9" s="8"/>
      <c r="D9" s="8"/>
      <c r="E9" s="8"/>
      <c r="F9" s="8"/>
      <c r="G9" s="8"/>
      <c r="H9" s="8"/>
      <c r="I9" s="8"/>
      <c r="J9" s="79"/>
    </row>
    <row r="10" spans="2:10" ht="81" customHeight="1">
      <c r="B10" s="158" t="s">
        <v>191</v>
      </c>
      <c r="C10" s="159"/>
      <c r="D10" s="159"/>
      <c r="E10" s="159"/>
      <c r="F10" s="159"/>
      <c r="G10" s="159"/>
      <c r="H10" s="159"/>
      <c r="I10" s="159"/>
      <c r="J10" s="160"/>
    </row>
    <row r="11" spans="2:10">
      <c r="B11" s="78"/>
      <c r="C11" s="8"/>
      <c r="D11" s="8"/>
      <c r="E11" s="8"/>
      <c r="F11" s="8"/>
      <c r="G11" s="8"/>
      <c r="H11" s="8"/>
      <c r="I11" s="8"/>
      <c r="J11" s="79"/>
    </row>
    <row r="12" spans="2:10">
      <c r="B12" s="78"/>
      <c r="C12" s="8"/>
      <c r="D12" s="8"/>
      <c r="E12" s="161" t="s">
        <v>192</v>
      </c>
      <c r="F12" s="161"/>
      <c r="G12" s="161"/>
      <c r="H12" s="8"/>
      <c r="I12" s="8"/>
      <c r="J12" s="79"/>
    </row>
    <row r="13" spans="2:10">
      <c r="B13" s="78"/>
      <c r="C13" s="8"/>
      <c r="D13" s="8"/>
      <c r="E13" s="8"/>
      <c r="F13" s="8"/>
      <c r="G13" s="8"/>
      <c r="H13" s="8"/>
      <c r="I13" s="8"/>
      <c r="J13" s="79"/>
    </row>
    <row r="14" spans="2:10">
      <c r="B14" s="78"/>
      <c r="C14" s="8"/>
      <c r="D14" s="8"/>
      <c r="E14" s="162" t="s">
        <v>288</v>
      </c>
      <c r="F14" s="162"/>
      <c r="G14" s="162"/>
      <c r="H14" s="8"/>
      <c r="I14" s="8"/>
      <c r="J14" s="79"/>
    </row>
    <row r="15" spans="2:10">
      <c r="B15" s="78"/>
      <c r="C15" s="8"/>
      <c r="D15" s="8"/>
      <c r="E15" s="8"/>
      <c r="F15" s="8"/>
      <c r="G15" s="8"/>
      <c r="H15" s="8"/>
      <c r="I15" s="8"/>
      <c r="J15" s="79"/>
    </row>
    <row r="16" spans="2:10">
      <c r="B16" s="78"/>
      <c r="C16" s="8"/>
      <c r="D16" s="8"/>
      <c r="E16" s="8"/>
      <c r="F16" s="8"/>
      <c r="G16" s="8"/>
      <c r="H16" s="8"/>
      <c r="I16" s="8"/>
      <c r="J16" s="79"/>
    </row>
    <row r="17" spans="2:10">
      <c r="B17" s="78"/>
      <c r="C17" s="8"/>
      <c r="D17" s="8"/>
      <c r="E17" s="8"/>
      <c r="F17" s="8"/>
      <c r="G17" s="8"/>
      <c r="H17" s="8"/>
      <c r="I17" s="8"/>
      <c r="J17" s="79"/>
    </row>
    <row r="18" spans="2:10">
      <c r="B18" s="78"/>
      <c r="C18" s="8"/>
      <c r="D18" s="8"/>
      <c r="E18" s="8"/>
      <c r="F18" s="8"/>
      <c r="G18" s="8"/>
      <c r="H18" s="8"/>
      <c r="I18" s="8"/>
      <c r="J18" s="79"/>
    </row>
    <row r="19" spans="2:10">
      <c r="B19" s="78"/>
      <c r="C19" s="8"/>
      <c r="D19" s="8"/>
      <c r="E19" s="8"/>
      <c r="F19" s="8"/>
      <c r="G19" s="8"/>
      <c r="H19" s="8"/>
      <c r="I19" s="8"/>
      <c r="J19" s="79"/>
    </row>
    <row r="20" spans="2:10">
      <c r="B20" s="78"/>
      <c r="C20" s="8"/>
      <c r="D20" s="8"/>
      <c r="E20" s="8"/>
      <c r="F20" s="8"/>
      <c r="G20" s="8"/>
      <c r="H20" s="8"/>
      <c r="I20" s="8"/>
      <c r="J20" s="79"/>
    </row>
    <row r="21" spans="2:10">
      <c r="B21" s="78"/>
      <c r="C21" s="8"/>
      <c r="D21" s="8"/>
      <c r="E21" s="8"/>
      <c r="F21" s="8"/>
      <c r="G21" s="8"/>
      <c r="H21" s="8"/>
      <c r="I21" s="8"/>
      <c r="J21" s="79"/>
    </row>
    <row r="22" spans="2:10">
      <c r="B22" s="78"/>
      <c r="C22" s="8"/>
      <c r="D22" s="8"/>
      <c r="E22" s="8"/>
      <c r="F22" s="8"/>
      <c r="G22" s="8"/>
      <c r="H22" s="8"/>
      <c r="I22" s="8"/>
      <c r="J22" s="79"/>
    </row>
    <row r="23" spans="2:10">
      <c r="B23" s="78"/>
      <c r="C23" s="8"/>
      <c r="D23" s="8"/>
      <c r="E23" s="162" t="s">
        <v>289</v>
      </c>
      <c r="F23" s="162"/>
      <c r="G23" s="162"/>
      <c r="H23" s="8"/>
      <c r="I23" s="8"/>
      <c r="J23" s="79"/>
    </row>
    <row r="24" spans="2:10">
      <c r="B24" s="78"/>
      <c r="C24" s="8"/>
      <c r="D24" s="8"/>
      <c r="E24" s="8"/>
      <c r="F24" s="8"/>
      <c r="G24" s="8"/>
      <c r="H24" s="8"/>
      <c r="I24" s="8"/>
      <c r="J24" s="79"/>
    </row>
    <row r="25" spans="2:10" ht="15.75" thickBot="1">
      <c r="B25" s="80"/>
      <c r="C25" s="81"/>
      <c r="D25" s="81"/>
      <c r="E25" s="81"/>
      <c r="F25" s="81"/>
      <c r="G25" s="81"/>
      <c r="H25" s="81"/>
      <c r="I25" s="81"/>
      <c r="J25" s="82"/>
    </row>
  </sheetData>
  <sheetProtection password="CAF7" sheet="1" objects="1" scenarios="1"/>
  <mergeCells count="4">
    <mergeCell ref="B10:J10"/>
    <mergeCell ref="E12:G12"/>
    <mergeCell ref="E14:G14"/>
    <mergeCell ref="E23:G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workbookViewId="0">
      <selection activeCell="E7" sqref="E7"/>
    </sheetView>
  </sheetViews>
  <sheetFormatPr defaultRowHeight="12"/>
  <cols>
    <col min="1" max="3" width="24.140625" style="124" customWidth="1"/>
    <col min="4" max="4" width="16.85546875" style="124" customWidth="1"/>
    <col min="5" max="5" width="41.28515625" style="124" customWidth="1"/>
    <col min="6" max="6" width="25.140625" style="124" customWidth="1"/>
    <col min="7" max="7" width="10.7109375" style="124" customWidth="1"/>
    <col min="8" max="8" width="12" style="124" customWidth="1"/>
    <col min="9" max="10" width="9.140625" style="124"/>
    <col min="11" max="11" width="22.5703125" style="124" customWidth="1"/>
    <col min="12" max="256" width="9.140625" style="124"/>
    <col min="257" max="259" width="24.140625" style="124" customWidth="1"/>
    <col min="260" max="260" width="16.85546875" style="124" customWidth="1"/>
    <col min="261" max="261" width="41.28515625" style="124" customWidth="1"/>
    <col min="262" max="262" width="25.140625" style="124" customWidth="1"/>
    <col min="263" max="263" width="10.7109375" style="124" customWidth="1"/>
    <col min="264" max="264" width="12" style="124" customWidth="1"/>
    <col min="265" max="266" width="9.140625" style="124"/>
    <col min="267" max="267" width="22.5703125" style="124" customWidth="1"/>
    <col min="268" max="512" width="9.140625" style="124"/>
    <col min="513" max="515" width="24.140625" style="124" customWidth="1"/>
    <col min="516" max="516" width="16.85546875" style="124" customWidth="1"/>
    <col min="517" max="517" width="41.28515625" style="124" customWidth="1"/>
    <col min="518" max="518" width="25.140625" style="124" customWidth="1"/>
    <col min="519" max="519" width="10.7109375" style="124" customWidth="1"/>
    <col min="520" max="520" width="12" style="124" customWidth="1"/>
    <col min="521" max="522" width="9.140625" style="124"/>
    <col min="523" max="523" width="22.5703125" style="124" customWidth="1"/>
    <col min="524" max="768" width="9.140625" style="124"/>
    <col min="769" max="771" width="24.140625" style="124" customWidth="1"/>
    <col min="772" max="772" width="16.85546875" style="124" customWidth="1"/>
    <col min="773" max="773" width="41.28515625" style="124" customWidth="1"/>
    <col min="774" max="774" width="25.140625" style="124" customWidth="1"/>
    <col min="775" max="775" width="10.7109375" style="124" customWidth="1"/>
    <col min="776" max="776" width="12" style="124" customWidth="1"/>
    <col min="777" max="778" width="9.140625" style="124"/>
    <col min="779" max="779" width="22.5703125" style="124" customWidth="1"/>
    <col min="780" max="1024" width="9.140625" style="124"/>
    <col min="1025" max="1027" width="24.140625" style="124" customWidth="1"/>
    <col min="1028" max="1028" width="16.85546875" style="124" customWidth="1"/>
    <col min="1029" max="1029" width="41.28515625" style="124" customWidth="1"/>
    <col min="1030" max="1030" width="25.140625" style="124" customWidth="1"/>
    <col min="1031" max="1031" width="10.7109375" style="124" customWidth="1"/>
    <col min="1032" max="1032" width="12" style="124" customWidth="1"/>
    <col min="1033" max="1034" width="9.140625" style="124"/>
    <col min="1035" max="1035" width="22.5703125" style="124" customWidth="1"/>
    <col min="1036" max="1280" width="9.140625" style="124"/>
    <col min="1281" max="1283" width="24.140625" style="124" customWidth="1"/>
    <col min="1284" max="1284" width="16.85546875" style="124" customWidth="1"/>
    <col min="1285" max="1285" width="41.28515625" style="124" customWidth="1"/>
    <col min="1286" max="1286" width="25.140625" style="124" customWidth="1"/>
    <col min="1287" max="1287" width="10.7109375" style="124" customWidth="1"/>
    <col min="1288" max="1288" width="12" style="124" customWidth="1"/>
    <col min="1289" max="1290" width="9.140625" style="124"/>
    <col min="1291" max="1291" width="22.5703125" style="124" customWidth="1"/>
    <col min="1292" max="1536" width="9.140625" style="124"/>
    <col min="1537" max="1539" width="24.140625" style="124" customWidth="1"/>
    <col min="1540" max="1540" width="16.85546875" style="124" customWidth="1"/>
    <col min="1541" max="1541" width="41.28515625" style="124" customWidth="1"/>
    <col min="1542" max="1542" width="25.140625" style="124" customWidth="1"/>
    <col min="1543" max="1543" width="10.7109375" style="124" customWidth="1"/>
    <col min="1544" max="1544" width="12" style="124" customWidth="1"/>
    <col min="1545" max="1546" width="9.140625" style="124"/>
    <col min="1547" max="1547" width="22.5703125" style="124" customWidth="1"/>
    <col min="1548" max="1792" width="9.140625" style="124"/>
    <col min="1793" max="1795" width="24.140625" style="124" customWidth="1"/>
    <col min="1796" max="1796" width="16.85546875" style="124" customWidth="1"/>
    <col min="1797" max="1797" width="41.28515625" style="124" customWidth="1"/>
    <col min="1798" max="1798" width="25.140625" style="124" customWidth="1"/>
    <col min="1799" max="1799" width="10.7109375" style="124" customWidth="1"/>
    <col min="1800" max="1800" width="12" style="124" customWidth="1"/>
    <col min="1801" max="1802" width="9.140625" style="124"/>
    <col min="1803" max="1803" width="22.5703125" style="124" customWidth="1"/>
    <col min="1804" max="2048" width="9.140625" style="124"/>
    <col min="2049" max="2051" width="24.140625" style="124" customWidth="1"/>
    <col min="2052" max="2052" width="16.85546875" style="124" customWidth="1"/>
    <col min="2053" max="2053" width="41.28515625" style="124" customWidth="1"/>
    <col min="2054" max="2054" width="25.140625" style="124" customWidth="1"/>
    <col min="2055" max="2055" width="10.7109375" style="124" customWidth="1"/>
    <col min="2056" max="2056" width="12" style="124" customWidth="1"/>
    <col min="2057" max="2058" width="9.140625" style="124"/>
    <col min="2059" max="2059" width="22.5703125" style="124" customWidth="1"/>
    <col min="2060" max="2304" width="9.140625" style="124"/>
    <col min="2305" max="2307" width="24.140625" style="124" customWidth="1"/>
    <col min="2308" max="2308" width="16.85546875" style="124" customWidth="1"/>
    <col min="2309" max="2309" width="41.28515625" style="124" customWidth="1"/>
    <col min="2310" max="2310" width="25.140625" style="124" customWidth="1"/>
    <col min="2311" max="2311" width="10.7109375" style="124" customWidth="1"/>
    <col min="2312" max="2312" width="12" style="124" customWidth="1"/>
    <col min="2313" max="2314" width="9.140625" style="124"/>
    <col min="2315" max="2315" width="22.5703125" style="124" customWidth="1"/>
    <col min="2316" max="2560" width="9.140625" style="124"/>
    <col min="2561" max="2563" width="24.140625" style="124" customWidth="1"/>
    <col min="2564" max="2564" width="16.85546875" style="124" customWidth="1"/>
    <col min="2565" max="2565" width="41.28515625" style="124" customWidth="1"/>
    <col min="2566" max="2566" width="25.140625" style="124" customWidth="1"/>
    <col min="2567" max="2567" width="10.7109375" style="124" customWidth="1"/>
    <col min="2568" max="2568" width="12" style="124" customWidth="1"/>
    <col min="2569" max="2570" width="9.140625" style="124"/>
    <col min="2571" max="2571" width="22.5703125" style="124" customWidth="1"/>
    <col min="2572" max="2816" width="9.140625" style="124"/>
    <col min="2817" max="2819" width="24.140625" style="124" customWidth="1"/>
    <col min="2820" max="2820" width="16.85546875" style="124" customWidth="1"/>
    <col min="2821" max="2821" width="41.28515625" style="124" customWidth="1"/>
    <col min="2822" max="2822" width="25.140625" style="124" customWidth="1"/>
    <col min="2823" max="2823" width="10.7109375" style="124" customWidth="1"/>
    <col min="2824" max="2824" width="12" style="124" customWidth="1"/>
    <col min="2825" max="2826" width="9.140625" style="124"/>
    <col min="2827" max="2827" width="22.5703125" style="124" customWidth="1"/>
    <col min="2828" max="3072" width="9.140625" style="124"/>
    <col min="3073" max="3075" width="24.140625" style="124" customWidth="1"/>
    <col min="3076" max="3076" width="16.85546875" style="124" customWidth="1"/>
    <col min="3077" max="3077" width="41.28515625" style="124" customWidth="1"/>
    <col min="3078" max="3078" width="25.140625" style="124" customWidth="1"/>
    <col min="3079" max="3079" width="10.7109375" style="124" customWidth="1"/>
    <col min="3080" max="3080" width="12" style="124" customWidth="1"/>
    <col min="3081" max="3082" width="9.140625" style="124"/>
    <col min="3083" max="3083" width="22.5703125" style="124" customWidth="1"/>
    <col min="3084" max="3328" width="9.140625" style="124"/>
    <col min="3329" max="3331" width="24.140625" style="124" customWidth="1"/>
    <col min="3332" max="3332" width="16.85546875" style="124" customWidth="1"/>
    <col min="3333" max="3333" width="41.28515625" style="124" customWidth="1"/>
    <col min="3334" max="3334" width="25.140625" style="124" customWidth="1"/>
    <col min="3335" max="3335" width="10.7109375" style="124" customWidth="1"/>
    <col min="3336" max="3336" width="12" style="124" customWidth="1"/>
    <col min="3337" max="3338" width="9.140625" style="124"/>
    <col min="3339" max="3339" width="22.5703125" style="124" customWidth="1"/>
    <col min="3340" max="3584" width="9.140625" style="124"/>
    <col min="3585" max="3587" width="24.140625" style="124" customWidth="1"/>
    <col min="3588" max="3588" width="16.85546875" style="124" customWidth="1"/>
    <col min="3589" max="3589" width="41.28515625" style="124" customWidth="1"/>
    <col min="3590" max="3590" width="25.140625" style="124" customWidth="1"/>
    <col min="3591" max="3591" width="10.7109375" style="124" customWidth="1"/>
    <col min="3592" max="3592" width="12" style="124" customWidth="1"/>
    <col min="3593" max="3594" width="9.140625" style="124"/>
    <col min="3595" max="3595" width="22.5703125" style="124" customWidth="1"/>
    <col min="3596" max="3840" width="9.140625" style="124"/>
    <col min="3841" max="3843" width="24.140625" style="124" customWidth="1"/>
    <col min="3844" max="3844" width="16.85546875" style="124" customWidth="1"/>
    <col min="3845" max="3845" width="41.28515625" style="124" customWidth="1"/>
    <col min="3846" max="3846" width="25.140625" style="124" customWidth="1"/>
    <col min="3847" max="3847" width="10.7109375" style="124" customWidth="1"/>
    <col min="3848" max="3848" width="12" style="124" customWidth="1"/>
    <col min="3849" max="3850" width="9.140625" style="124"/>
    <col min="3851" max="3851" width="22.5703125" style="124" customWidth="1"/>
    <col min="3852" max="4096" width="9.140625" style="124"/>
    <col min="4097" max="4099" width="24.140625" style="124" customWidth="1"/>
    <col min="4100" max="4100" width="16.85546875" style="124" customWidth="1"/>
    <col min="4101" max="4101" width="41.28515625" style="124" customWidth="1"/>
    <col min="4102" max="4102" width="25.140625" style="124" customWidth="1"/>
    <col min="4103" max="4103" width="10.7109375" style="124" customWidth="1"/>
    <col min="4104" max="4104" width="12" style="124" customWidth="1"/>
    <col min="4105" max="4106" width="9.140625" style="124"/>
    <col min="4107" max="4107" width="22.5703125" style="124" customWidth="1"/>
    <col min="4108" max="4352" width="9.140625" style="124"/>
    <col min="4353" max="4355" width="24.140625" style="124" customWidth="1"/>
    <col min="4356" max="4356" width="16.85546875" style="124" customWidth="1"/>
    <col min="4357" max="4357" width="41.28515625" style="124" customWidth="1"/>
    <col min="4358" max="4358" width="25.140625" style="124" customWidth="1"/>
    <col min="4359" max="4359" width="10.7109375" style="124" customWidth="1"/>
    <col min="4360" max="4360" width="12" style="124" customWidth="1"/>
    <col min="4361" max="4362" width="9.140625" style="124"/>
    <col min="4363" max="4363" width="22.5703125" style="124" customWidth="1"/>
    <col min="4364" max="4608" width="9.140625" style="124"/>
    <col min="4609" max="4611" width="24.140625" style="124" customWidth="1"/>
    <col min="4612" max="4612" width="16.85546875" style="124" customWidth="1"/>
    <col min="4613" max="4613" width="41.28515625" style="124" customWidth="1"/>
    <col min="4614" max="4614" width="25.140625" style="124" customWidth="1"/>
    <col min="4615" max="4615" width="10.7109375" style="124" customWidth="1"/>
    <col min="4616" max="4616" width="12" style="124" customWidth="1"/>
    <col min="4617" max="4618" width="9.140625" style="124"/>
    <col min="4619" max="4619" width="22.5703125" style="124" customWidth="1"/>
    <col min="4620" max="4864" width="9.140625" style="124"/>
    <col min="4865" max="4867" width="24.140625" style="124" customWidth="1"/>
    <col min="4868" max="4868" width="16.85546875" style="124" customWidth="1"/>
    <col min="4869" max="4869" width="41.28515625" style="124" customWidth="1"/>
    <col min="4870" max="4870" width="25.140625" style="124" customWidth="1"/>
    <col min="4871" max="4871" width="10.7109375" style="124" customWidth="1"/>
    <col min="4872" max="4872" width="12" style="124" customWidth="1"/>
    <col min="4873" max="4874" width="9.140625" style="124"/>
    <col min="4875" max="4875" width="22.5703125" style="124" customWidth="1"/>
    <col min="4876" max="5120" width="9.140625" style="124"/>
    <col min="5121" max="5123" width="24.140625" style="124" customWidth="1"/>
    <col min="5124" max="5124" width="16.85546875" style="124" customWidth="1"/>
    <col min="5125" max="5125" width="41.28515625" style="124" customWidth="1"/>
    <col min="5126" max="5126" width="25.140625" style="124" customWidth="1"/>
    <col min="5127" max="5127" width="10.7109375" style="124" customWidth="1"/>
    <col min="5128" max="5128" width="12" style="124" customWidth="1"/>
    <col min="5129" max="5130" width="9.140625" style="124"/>
    <col min="5131" max="5131" width="22.5703125" style="124" customWidth="1"/>
    <col min="5132" max="5376" width="9.140625" style="124"/>
    <col min="5377" max="5379" width="24.140625" style="124" customWidth="1"/>
    <col min="5380" max="5380" width="16.85546875" style="124" customWidth="1"/>
    <col min="5381" max="5381" width="41.28515625" style="124" customWidth="1"/>
    <col min="5382" max="5382" width="25.140625" style="124" customWidth="1"/>
    <col min="5383" max="5383" width="10.7109375" style="124" customWidth="1"/>
    <col min="5384" max="5384" width="12" style="124" customWidth="1"/>
    <col min="5385" max="5386" width="9.140625" style="124"/>
    <col min="5387" max="5387" width="22.5703125" style="124" customWidth="1"/>
    <col min="5388" max="5632" width="9.140625" style="124"/>
    <col min="5633" max="5635" width="24.140625" style="124" customWidth="1"/>
    <col min="5636" max="5636" width="16.85546875" style="124" customWidth="1"/>
    <col min="5637" max="5637" width="41.28515625" style="124" customWidth="1"/>
    <col min="5638" max="5638" width="25.140625" style="124" customWidth="1"/>
    <col min="5639" max="5639" width="10.7109375" style="124" customWidth="1"/>
    <col min="5640" max="5640" width="12" style="124" customWidth="1"/>
    <col min="5641" max="5642" width="9.140625" style="124"/>
    <col min="5643" max="5643" width="22.5703125" style="124" customWidth="1"/>
    <col min="5644" max="5888" width="9.140625" style="124"/>
    <col min="5889" max="5891" width="24.140625" style="124" customWidth="1"/>
    <col min="5892" max="5892" width="16.85546875" style="124" customWidth="1"/>
    <col min="5893" max="5893" width="41.28515625" style="124" customWidth="1"/>
    <col min="5894" max="5894" width="25.140625" style="124" customWidth="1"/>
    <col min="5895" max="5895" width="10.7109375" style="124" customWidth="1"/>
    <col min="5896" max="5896" width="12" style="124" customWidth="1"/>
    <col min="5897" max="5898" width="9.140625" style="124"/>
    <col min="5899" max="5899" width="22.5703125" style="124" customWidth="1"/>
    <col min="5900" max="6144" width="9.140625" style="124"/>
    <col min="6145" max="6147" width="24.140625" style="124" customWidth="1"/>
    <col min="6148" max="6148" width="16.85546875" style="124" customWidth="1"/>
    <col min="6149" max="6149" width="41.28515625" style="124" customWidth="1"/>
    <col min="6150" max="6150" width="25.140625" style="124" customWidth="1"/>
    <col min="6151" max="6151" width="10.7109375" style="124" customWidth="1"/>
    <col min="6152" max="6152" width="12" style="124" customWidth="1"/>
    <col min="6153" max="6154" width="9.140625" style="124"/>
    <col min="6155" max="6155" width="22.5703125" style="124" customWidth="1"/>
    <col min="6156" max="6400" width="9.140625" style="124"/>
    <col min="6401" max="6403" width="24.140625" style="124" customWidth="1"/>
    <col min="6404" max="6404" width="16.85546875" style="124" customWidth="1"/>
    <col min="6405" max="6405" width="41.28515625" style="124" customWidth="1"/>
    <col min="6406" max="6406" width="25.140625" style="124" customWidth="1"/>
    <col min="6407" max="6407" width="10.7109375" style="124" customWidth="1"/>
    <col min="6408" max="6408" width="12" style="124" customWidth="1"/>
    <col min="6409" max="6410" width="9.140625" style="124"/>
    <col min="6411" max="6411" width="22.5703125" style="124" customWidth="1"/>
    <col min="6412" max="6656" width="9.140625" style="124"/>
    <col min="6657" max="6659" width="24.140625" style="124" customWidth="1"/>
    <col min="6660" max="6660" width="16.85546875" style="124" customWidth="1"/>
    <col min="6661" max="6661" width="41.28515625" style="124" customWidth="1"/>
    <col min="6662" max="6662" width="25.140625" style="124" customWidth="1"/>
    <col min="6663" max="6663" width="10.7109375" style="124" customWidth="1"/>
    <col min="6664" max="6664" width="12" style="124" customWidth="1"/>
    <col min="6665" max="6666" width="9.140625" style="124"/>
    <col min="6667" max="6667" width="22.5703125" style="124" customWidth="1"/>
    <col min="6668" max="6912" width="9.140625" style="124"/>
    <col min="6913" max="6915" width="24.140625" style="124" customWidth="1"/>
    <col min="6916" max="6916" width="16.85546875" style="124" customWidth="1"/>
    <col min="6917" max="6917" width="41.28515625" style="124" customWidth="1"/>
    <col min="6918" max="6918" width="25.140625" style="124" customWidth="1"/>
    <col min="6919" max="6919" width="10.7109375" style="124" customWidth="1"/>
    <col min="6920" max="6920" width="12" style="124" customWidth="1"/>
    <col min="6921" max="6922" width="9.140625" style="124"/>
    <col min="6923" max="6923" width="22.5703125" style="124" customWidth="1"/>
    <col min="6924" max="7168" width="9.140625" style="124"/>
    <col min="7169" max="7171" width="24.140625" style="124" customWidth="1"/>
    <col min="7172" max="7172" width="16.85546875" style="124" customWidth="1"/>
    <col min="7173" max="7173" width="41.28515625" style="124" customWidth="1"/>
    <col min="7174" max="7174" width="25.140625" style="124" customWidth="1"/>
    <col min="7175" max="7175" width="10.7109375" style="124" customWidth="1"/>
    <col min="7176" max="7176" width="12" style="124" customWidth="1"/>
    <col min="7177" max="7178" width="9.140625" style="124"/>
    <col min="7179" max="7179" width="22.5703125" style="124" customWidth="1"/>
    <col min="7180" max="7424" width="9.140625" style="124"/>
    <col min="7425" max="7427" width="24.140625" style="124" customWidth="1"/>
    <col min="7428" max="7428" width="16.85546875" style="124" customWidth="1"/>
    <col min="7429" max="7429" width="41.28515625" style="124" customWidth="1"/>
    <col min="7430" max="7430" width="25.140625" style="124" customWidth="1"/>
    <col min="7431" max="7431" width="10.7109375" style="124" customWidth="1"/>
    <col min="7432" max="7432" width="12" style="124" customWidth="1"/>
    <col min="7433" max="7434" width="9.140625" style="124"/>
    <col min="7435" max="7435" width="22.5703125" style="124" customWidth="1"/>
    <col min="7436" max="7680" width="9.140625" style="124"/>
    <col min="7681" max="7683" width="24.140625" style="124" customWidth="1"/>
    <col min="7684" max="7684" width="16.85546875" style="124" customWidth="1"/>
    <col min="7685" max="7685" width="41.28515625" style="124" customWidth="1"/>
    <col min="7686" max="7686" width="25.140625" style="124" customWidth="1"/>
    <col min="7687" max="7687" width="10.7109375" style="124" customWidth="1"/>
    <col min="7688" max="7688" width="12" style="124" customWidth="1"/>
    <col min="7689" max="7690" width="9.140625" style="124"/>
    <col min="7691" max="7691" width="22.5703125" style="124" customWidth="1"/>
    <col min="7692" max="7936" width="9.140625" style="124"/>
    <col min="7937" max="7939" width="24.140625" style="124" customWidth="1"/>
    <col min="7940" max="7940" width="16.85546875" style="124" customWidth="1"/>
    <col min="7941" max="7941" width="41.28515625" style="124" customWidth="1"/>
    <col min="7942" max="7942" width="25.140625" style="124" customWidth="1"/>
    <col min="7943" max="7943" width="10.7109375" style="124" customWidth="1"/>
    <col min="7944" max="7944" width="12" style="124" customWidth="1"/>
    <col min="7945" max="7946" width="9.140625" style="124"/>
    <col min="7947" max="7947" width="22.5703125" style="124" customWidth="1"/>
    <col min="7948" max="8192" width="9.140625" style="124"/>
    <col min="8193" max="8195" width="24.140625" style="124" customWidth="1"/>
    <col min="8196" max="8196" width="16.85546875" style="124" customWidth="1"/>
    <col min="8197" max="8197" width="41.28515625" style="124" customWidth="1"/>
    <col min="8198" max="8198" width="25.140625" style="124" customWidth="1"/>
    <col min="8199" max="8199" width="10.7109375" style="124" customWidth="1"/>
    <col min="8200" max="8200" width="12" style="124" customWidth="1"/>
    <col min="8201" max="8202" width="9.140625" style="124"/>
    <col min="8203" max="8203" width="22.5703125" style="124" customWidth="1"/>
    <col min="8204" max="8448" width="9.140625" style="124"/>
    <col min="8449" max="8451" width="24.140625" style="124" customWidth="1"/>
    <col min="8452" max="8452" width="16.85546875" style="124" customWidth="1"/>
    <col min="8453" max="8453" width="41.28515625" style="124" customWidth="1"/>
    <col min="8454" max="8454" width="25.140625" style="124" customWidth="1"/>
    <col min="8455" max="8455" width="10.7109375" style="124" customWidth="1"/>
    <col min="8456" max="8456" width="12" style="124" customWidth="1"/>
    <col min="8457" max="8458" width="9.140625" style="124"/>
    <col min="8459" max="8459" width="22.5703125" style="124" customWidth="1"/>
    <col min="8460" max="8704" width="9.140625" style="124"/>
    <col min="8705" max="8707" width="24.140625" style="124" customWidth="1"/>
    <col min="8708" max="8708" width="16.85546875" style="124" customWidth="1"/>
    <col min="8709" max="8709" width="41.28515625" style="124" customWidth="1"/>
    <col min="8710" max="8710" width="25.140625" style="124" customWidth="1"/>
    <col min="8711" max="8711" width="10.7109375" style="124" customWidth="1"/>
    <col min="8712" max="8712" width="12" style="124" customWidth="1"/>
    <col min="8713" max="8714" width="9.140625" style="124"/>
    <col min="8715" max="8715" width="22.5703125" style="124" customWidth="1"/>
    <col min="8716" max="8960" width="9.140625" style="124"/>
    <col min="8961" max="8963" width="24.140625" style="124" customWidth="1"/>
    <col min="8964" max="8964" width="16.85546875" style="124" customWidth="1"/>
    <col min="8965" max="8965" width="41.28515625" style="124" customWidth="1"/>
    <col min="8966" max="8966" width="25.140625" style="124" customWidth="1"/>
    <col min="8967" max="8967" width="10.7109375" style="124" customWidth="1"/>
    <col min="8968" max="8968" width="12" style="124" customWidth="1"/>
    <col min="8969" max="8970" width="9.140625" style="124"/>
    <col min="8971" max="8971" width="22.5703125" style="124" customWidth="1"/>
    <col min="8972" max="9216" width="9.140625" style="124"/>
    <col min="9217" max="9219" width="24.140625" style="124" customWidth="1"/>
    <col min="9220" max="9220" width="16.85546875" style="124" customWidth="1"/>
    <col min="9221" max="9221" width="41.28515625" style="124" customWidth="1"/>
    <col min="9222" max="9222" width="25.140625" style="124" customWidth="1"/>
    <col min="9223" max="9223" width="10.7109375" style="124" customWidth="1"/>
    <col min="9224" max="9224" width="12" style="124" customWidth="1"/>
    <col min="9225" max="9226" width="9.140625" style="124"/>
    <col min="9227" max="9227" width="22.5703125" style="124" customWidth="1"/>
    <col min="9228" max="9472" width="9.140625" style="124"/>
    <col min="9473" max="9475" width="24.140625" style="124" customWidth="1"/>
    <col min="9476" max="9476" width="16.85546875" style="124" customWidth="1"/>
    <col min="9477" max="9477" width="41.28515625" style="124" customWidth="1"/>
    <col min="9478" max="9478" width="25.140625" style="124" customWidth="1"/>
    <col min="9479" max="9479" width="10.7109375" style="124" customWidth="1"/>
    <col min="9480" max="9480" width="12" style="124" customWidth="1"/>
    <col min="9481" max="9482" width="9.140625" style="124"/>
    <col min="9483" max="9483" width="22.5703125" style="124" customWidth="1"/>
    <col min="9484" max="9728" width="9.140625" style="124"/>
    <col min="9729" max="9731" width="24.140625" style="124" customWidth="1"/>
    <col min="9732" max="9732" width="16.85546875" style="124" customWidth="1"/>
    <col min="9733" max="9733" width="41.28515625" style="124" customWidth="1"/>
    <col min="9734" max="9734" width="25.140625" style="124" customWidth="1"/>
    <col min="9735" max="9735" width="10.7109375" style="124" customWidth="1"/>
    <col min="9736" max="9736" width="12" style="124" customWidth="1"/>
    <col min="9737" max="9738" width="9.140625" style="124"/>
    <col min="9739" max="9739" width="22.5703125" style="124" customWidth="1"/>
    <col min="9740" max="9984" width="9.140625" style="124"/>
    <col min="9985" max="9987" width="24.140625" style="124" customWidth="1"/>
    <col min="9988" max="9988" width="16.85546875" style="124" customWidth="1"/>
    <col min="9989" max="9989" width="41.28515625" style="124" customWidth="1"/>
    <col min="9990" max="9990" width="25.140625" style="124" customWidth="1"/>
    <col min="9991" max="9991" width="10.7109375" style="124" customWidth="1"/>
    <col min="9992" max="9992" width="12" style="124" customWidth="1"/>
    <col min="9993" max="9994" width="9.140625" style="124"/>
    <col min="9995" max="9995" width="22.5703125" style="124" customWidth="1"/>
    <col min="9996" max="10240" width="9.140625" style="124"/>
    <col min="10241" max="10243" width="24.140625" style="124" customWidth="1"/>
    <col min="10244" max="10244" width="16.85546875" style="124" customWidth="1"/>
    <col min="10245" max="10245" width="41.28515625" style="124" customWidth="1"/>
    <col min="10246" max="10246" width="25.140625" style="124" customWidth="1"/>
    <col min="10247" max="10247" width="10.7109375" style="124" customWidth="1"/>
    <col min="10248" max="10248" width="12" style="124" customWidth="1"/>
    <col min="10249" max="10250" width="9.140625" style="124"/>
    <col min="10251" max="10251" width="22.5703125" style="124" customWidth="1"/>
    <col min="10252" max="10496" width="9.140625" style="124"/>
    <col min="10497" max="10499" width="24.140625" style="124" customWidth="1"/>
    <col min="10500" max="10500" width="16.85546875" style="124" customWidth="1"/>
    <col min="10501" max="10501" width="41.28515625" style="124" customWidth="1"/>
    <col min="10502" max="10502" width="25.140625" style="124" customWidth="1"/>
    <col min="10503" max="10503" width="10.7109375" style="124" customWidth="1"/>
    <col min="10504" max="10504" width="12" style="124" customWidth="1"/>
    <col min="10505" max="10506" width="9.140625" style="124"/>
    <col min="10507" max="10507" width="22.5703125" style="124" customWidth="1"/>
    <col min="10508" max="10752" width="9.140625" style="124"/>
    <col min="10753" max="10755" width="24.140625" style="124" customWidth="1"/>
    <col min="10756" max="10756" width="16.85546875" style="124" customWidth="1"/>
    <col min="10757" max="10757" width="41.28515625" style="124" customWidth="1"/>
    <col min="10758" max="10758" width="25.140625" style="124" customWidth="1"/>
    <col min="10759" max="10759" width="10.7109375" style="124" customWidth="1"/>
    <col min="10760" max="10760" width="12" style="124" customWidth="1"/>
    <col min="10761" max="10762" width="9.140625" style="124"/>
    <col min="10763" max="10763" width="22.5703125" style="124" customWidth="1"/>
    <col min="10764" max="11008" width="9.140625" style="124"/>
    <col min="11009" max="11011" width="24.140625" style="124" customWidth="1"/>
    <col min="11012" max="11012" width="16.85546875" style="124" customWidth="1"/>
    <col min="11013" max="11013" width="41.28515625" style="124" customWidth="1"/>
    <col min="11014" max="11014" width="25.140625" style="124" customWidth="1"/>
    <col min="11015" max="11015" width="10.7109375" style="124" customWidth="1"/>
    <col min="11016" max="11016" width="12" style="124" customWidth="1"/>
    <col min="11017" max="11018" width="9.140625" style="124"/>
    <col min="11019" max="11019" width="22.5703125" style="124" customWidth="1"/>
    <col min="11020" max="11264" width="9.140625" style="124"/>
    <col min="11265" max="11267" width="24.140625" style="124" customWidth="1"/>
    <col min="11268" max="11268" width="16.85546875" style="124" customWidth="1"/>
    <col min="11269" max="11269" width="41.28515625" style="124" customWidth="1"/>
    <col min="11270" max="11270" width="25.140625" style="124" customWidth="1"/>
    <col min="11271" max="11271" width="10.7109375" style="124" customWidth="1"/>
    <col min="11272" max="11272" width="12" style="124" customWidth="1"/>
    <col min="11273" max="11274" width="9.140625" style="124"/>
    <col min="11275" max="11275" width="22.5703125" style="124" customWidth="1"/>
    <col min="11276" max="11520" width="9.140625" style="124"/>
    <col min="11521" max="11523" width="24.140625" style="124" customWidth="1"/>
    <col min="11524" max="11524" width="16.85546875" style="124" customWidth="1"/>
    <col min="11525" max="11525" width="41.28515625" style="124" customWidth="1"/>
    <col min="11526" max="11526" width="25.140625" style="124" customWidth="1"/>
    <col min="11527" max="11527" width="10.7109375" style="124" customWidth="1"/>
    <col min="11528" max="11528" width="12" style="124" customWidth="1"/>
    <col min="11529" max="11530" width="9.140625" style="124"/>
    <col min="11531" max="11531" width="22.5703125" style="124" customWidth="1"/>
    <col min="11532" max="11776" width="9.140625" style="124"/>
    <col min="11777" max="11779" width="24.140625" style="124" customWidth="1"/>
    <col min="11780" max="11780" width="16.85546875" style="124" customWidth="1"/>
    <col min="11781" max="11781" width="41.28515625" style="124" customWidth="1"/>
    <col min="11782" max="11782" width="25.140625" style="124" customWidth="1"/>
    <col min="11783" max="11783" width="10.7109375" style="124" customWidth="1"/>
    <col min="11784" max="11784" width="12" style="124" customWidth="1"/>
    <col min="11785" max="11786" width="9.140625" style="124"/>
    <col min="11787" max="11787" width="22.5703125" style="124" customWidth="1"/>
    <col min="11788" max="12032" width="9.140625" style="124"/>
    <col min="12033" max="12035" width="24.140625" style="124" customWidth="1"/>
    <col min="12036" max="12036" width="16.85546875" style="124" customWidth="1"/>
    <col min="12037" max="12037" width="41.28515625" style="124" customWidth="1"/>
    <col min="12038" max="12038" width="25.140625" style="124" customWidth="1"/>
    <col min="12039" max="12039" width="10.7109375" style="124" customWidth="1"/>
    <col min="12040" max="12040" width="12" style="124" customWidth="1"/>
    <col min="12041" max="12042" width="9.140625" style="124"/>
    <col min="12043" max="12043" width="22.5703125" style="124" customWidth="1"/>
    <col min="12044" max="12288" width="9.140625" style="124"/>
    <col min="12289" max="12291" width="24.140625" style="124" customWidth="1"/>
    <col min="12292" max="12292" width="16.85546875" style="124" customWidth="1"/>
    <col min="12293" max="12293" width="41.28515625" style="124" customWidth="1"/>
    <col min="12294" max="12294" width="25.140625" style="124" customWidth="1"/>
    <col min="12295" max="12295" width="10.7109375" style="124" customWidth="1"/>
    <col min="12296" max="12296" width="12" style="124" customWidth="1"/>
    <col min="12297" max="12298" width="9.140625" style="124"/>
    <col min="12299" max="12299" width="22.5703125" style="124" customWidth="1"/>
    <col min="12300" max="12544" width="9.140625" style="124"/>
    <col min="12545" max="12547" width="24.140625" style="124" customWidth="1"/>
    <col min="12548" max="12548" width="16.85546875" style="124" customWidth="1"/>
    <col min="12549" max="12549" width="41.28515625" style="124" customWidth="1"/>
    <col min="12550" max="12550" width="25.140625" style="124" customWidth="1"/>
    <col min="12551" max="12551" width="10.7109375" style="124" customWidth="1"/>
    <col min="12552" max="12552" width="12" style="124" customWidth="1"/>
    <col min="12553" max="12554" width="9.140625" style="124"/>
    <col min="12555" max="12555" width="22.5703125" style="124" customWidth="1"/>
    <col min="12556" max="12800" width="9.140625" style="124"/>
    <col min="12801" max="12803" width="24.140625" style="124" customWidth="1"/>
    <col min="12804" max="12804" width="16.85546875" style="124" customWidth="1"/>
    <col min="12805" max="12805" width="41.28515625" style="124" customWidth="1"/>
    <col min="12806" max="12806" width="25.140625" style="124" customWidth="1"/>
    <col min="12807" max="12807" width="10.7109375" style="124" customWidth="1"/>
    <col min="12808" max="12808" width="12" style="124" customWidth="1"/>
    <col min="12809" max="12810" width="9.140625" style="124"/>
    <col min="12811" max="12811" width="22.5703125" style="124" customWidth="1"/>
    <col min="12812" max="13056" width="9.140625" style="124"/>
    <col min="13057" max="13059" width="24.140625" style="124" customWidth="1"/>
    <col min="13060" max="13060" width="16.85546875" style="124" customWidth="1"/>
    <col min="13061" max="13061" width="41.28515625" style="124" customWidth="1"/>
    <col min="13062" max="13062" width="25.140625" style="124" customWidth="1"/>
    <col min="13063" max="13063" width="10.7109375" style="124" customWidth="1"/>
    <col min="13064" max="13064" width="12" style="124" customWidth="1"/>
    <col min="13065" max="13066" width="9.140625" style="124"/>
    <col min="13067" max="13067" width="22.5703125" style="124" customWidth="1"/>
    <col min="13068" max="13312" width="9.140625" style="124"/>
    <col min="13313" max="13315" width="24.140625" style="124" customWidth="1"/>
    <col min="13316" max="13316" width="16.85546875" style="124" customWidth="1"/>
    <col min="13317" max="13317" width="41.28515625" style="124" customWidth="1"/>
    <col min="13318" max="13318" width="25.140625" style="124" customWidth="1"/>
    <col min="13319" max="13319" width="10.7109375" style="124" customWidth="1"/>
    <col min="13320" max="13320" width="12" style="124" customWidth="1"/>
    <col min="13321" max="13322" width="9.140625" style="124"/>
    <col min="13323" max="13323" width="22.5703125" style="124" customWidth="1"/>
    <col min="13324" max="13568" width="9.140625" style="124"/>
    <col min="13569" max="13571" width="24.140625" style="124" customWidth="1"/>
    <col min="13572" max="13572" width="16.85546875" style="124" customWidth="1"/>
    <col min="13573" max="13573" width="41.28515625" style="124" customWidth="1"/>
    <col min="13574" max="13574" width="25.140625" style="124" customWidth="1"/>
    <col min="13575" max="13575" width="10.7109375" style="124" customWidth="1"/>
    <col min="13576" max="13576" width="12" style="124" customWidth="1"/>
    <col min="13577" max="13578" width="9.140625" style="124"/>
    <col min="13579" max="13579" width="22.5703125" style="124" customWidth="1"/>
    <col min="13580" max="13824" width="9.140625" style="124"/>
    <col min="13825" max="13827" width="24.140625" style="124" customWidth="1"/>
    <col min="13828" max="13828" width="16.85546875" style="124" customWidth="1"/>
    <col min="13829" max="13829" width="41.28515625" style="124" customWidth="1"/>
    <col min="13830" max="13830" width="25.140625" style="124" customWidth="1"/>
    <col min="13831" max="13831" width="10.7109375" style="124" customWidth="1"/>
    <col min="13832" max="13832" width="12" style="124" customWidth="1"/>
    <col min="13833" max="13834" width="9.140625" style="124"/>
    <col min="13835" max="13835" width="22.5703125" style="124" customWidth="1"/>
    <col min="13836" max="14080" width="9.140625" style="124"/>
    <col min="14081" max="14083" width="24.140625" style="124" customWidth="1"/>
    <col min="14084" max="14084" width="16.85546875" style="124" customWidth="1"/>
    <col min="14085" max="14085" width="41.28515625" style="124" customWidth="1"/>
    <col min="14086" max="14086" width="25.140625" style="124" customWidth="1"/>
    <col min="14087" max="14087" width="10.7109375" style="124" customWidth="1"/>
    <col min="14088" max="14088" width="12" style="124" customWidth="1"/>
    <col min="14089" max="14090" width="9.140625" style="124"/>
    <col min="14091" max="14091" width="22.5703125" style="124" customWidth="1"/>
    <col min="14092" max="14336" width="9.140625" style="124"/>
    <col min="14337" max="14339" width="24.140625" style="124" customWidth="1"/>
    <col min="14340" max="14340" width="16.85546875" style="124" customWidth="1"/>
    <col min="14341" max="14341" width="41.28515625" style="124" customWidth="1"/>
    <col min="14342" max="14342" width="25.140625" style="124" customWidth="1"/>
    <col min="14343" max="14343" width="10.7109375" style="124" customWidth="1"/>
    <col min="14344" max="14344" width="12" style="124" customWidth="1"/>
    <col min="14345" max="14346" width="9.140625" style="124"/>
    <col min="14347" max="14347" width="22.5703125" style="124" customWidth="1"/>
    <col min="14348" max="14592" width="9.140625" style="124"/>
    <col min="14593" max="14595" width="24.140625" style="124" customWidth="1"/>
    <col min="14596" max="14596" width="16.85546875" style="124" customWidth="1"/>
    <col min="14597" max="14597" width="41.28515625" style="124" customWidth="1"/>
    <col min="14598" max="14598" width="25.140625" style="124" customWidth="1"/>
    <col min="14599" max="14599" width="10.7109375" style="124" customWidth="1"/>
    <col min="14600" max="14600" width="12" style="124" customWidth="1"/>
    <col min="14601" max="14602" width="9.140625" style="124"/>
    <col min="14603" max="14603" width="22.5703125" style="124" customWidth="1"/>
    <col min="14604" max="14848" width="9.140625" style="124"/>
    <col min="14849" max="14851" width="24.140625" style="124" customWidth="1"/>
    <col min="14852" max="14852" width="16.85546875" style="124" customWidth="1"/>
    <col min="14853" max="14853" width="41.28515625" style="124" customWidth="1"/>
    <col min="14854" max="14854" width="25.140625" style="124" customWidth="1"/>
    <col min="14855" max="14855" width="10.7109375" style="124" customWidth="1"/>
    <col min="14856" max="14856" width="12" style="124" customWidth="1"/>
    <col min="14857" max="14858" width="9.140625" style="124"/>
    <col min="14859" max="14859" width="22.5703125" style="124" customWidth="1"/>
    <col min="14860" max="15104" width="9.140625" style="124"/>
    <col min="15105" max="15107" width="24.140625" style="124" customWidth="1"/>
    <col min="15108" max="15108" width="16.85546875" style="124" customWidth="1"/>
    <col min="15109" max="15109" width="41.28515625" style="124" customWidth="1"/>
    <col min="15110" max="15110" width="25.140625" style="124" customWidth="1"/>
    <col min="15111" max="15111" width="10.7109375" style="124" customWidth="1"/>
    <col min="15112" max="15112" width="12" style="124" customWidth="1"/>
    <col min="15113" max="15114" width="9.140625" style="124"/>
    <col min="15115" max="15115" width="22.5703125" style="124" customWidth="1"/>
    <col min="15116" max="15360" width="9.140625" style="124"/>
    <col min="15361" max="15363" width="24.140625" style="124" customWidth="1"/>
    <col min="15364" max="15364" width="16.85546875" style="124" customWidth="1"/>
    <col min="15365" max="15365" width="41.28515625" style="124" customWidth="1"/>
    <col min="15366" max="15366" width="25.140625" style="124" customWidth="1"/>
    <col min="15367" max="15367" width="10.7109375" style="124" customWidth="1"/>
    <col min="15368" max="15368" width="12" style="124" customWidth="1"/>
    <col min="15369" max="15370" width="9.140625" style="124"/>
    <col min="15371" max="15371" width="22.5703125" style="124" customWidth="1"/>
    <col min="15372" max="15616" width="9.140625" style="124"/>
    <col min="15617" max="15619" width="24.140625" style="124" customWidth="1"/>
    <col min="15620" max="15620" width="16.85546875" style="124" customWidth="1"/>
    <col min="15621" max="15621" width="41.28515625" style="124" customWidth="1"/>
    <col min="15622" max="15622" width="25.140625" style="124" customWidth="1"/>
    <col min="15623" max="15623" width="10.7109375" style="124" customWidth="1"/>
    <col min="15624" max="15624" width="12" style="124" customWidth="1"/>
    <col min="15625" max="15626" width="9.140625" style="124"/>
    <col min="15627" max="15627" width="22.5703125" style="124" customWidth="1"/>
    <col min="15628" max="15872" width="9.140625" style="124"/>
    <col min="15873" max="15875" width="24.140625" style="124" customWidth="1"/>
    <col min="15876" max="15876" width="16.85546875" style="124" customWidth="1"/>
    <col min="15877" max="15877" width="41.28515625" style="124" customWidth="1"/>
    <col min="15878" max="15878" width="25.140625" style="124" customWidth="1"/>
    <col min="15879" max="15879" width="10.7109375" style="124" customWidth="1"/>
    <col min="15880" max="15880" width="12" style="124" customWidth="1"/>
    <col min="15881" max="15882" width="9.140625" style="124"/>
    <col min="15883" max="15883" width="22.5703125" style="124" customWidth="1"/>
    <col min="15884" max="16128" width="9.140625" style="124"/>
    <col min="16129" max="16131" width="24.140625" style="124" customWidth="1"/>
    <col min="16132" max="16132" width="16.85546875" style="124" customWidth="1"/>
    <col min="16133" max="16133" width="41.28515625" style="124" customWidth="1"/>
    <col min="16134" max="16134" width="25.140625" style="124" customWidth="1"/>
    <col min="16135" max="16135" width="10.7109375" style="124" customWidth="1"/>
    <col min="16136" max="16136" width="12" style="124" customWidth="1"/>
    <col min="16137" max="16138" width="9.140625" style="124"/>
    <col min="16139" max="16139" width="22.5703125" style="124" customWidth="1"/>
    <col min="16140" max="16384" width="9.140625" style="124"/>
  </cols>
  <sheetData>
    <row r="1" spans="1:21" ht="15.75" thickTop="1">
      <c r="A1" s="118" t="s">
        <v>68</v>
      </c>
      <c r="B1" s="119" t="s">
        <v>228</v>
      </c>
      <c r="C1" s="119" t="s">
        <v>229</v>
      </c>
      <c r="D1" s="119" t="s">
        <v>230</v>
      </c>
      <c r="E1" s="144" t="s">
        <v>25</v>
      </c>
      <c r="F1" s="120" t="s">
        <v>231</v>
      </c>
      <c r="G1" s="119" t="s">
        <v>232</v>
      </c>
      <c r="H1" s="119" t="s">
        <v>233</v>
      </c>
      <c r="I1" s="120"/>
      <c r="J1" s="120"/>
      <c r="K1" s="120"/>
      <c r="L1" s="120" t="e">
        <f>IF(COUNTIF('[4]Część II i III'!F14:F18,E1)&gt;0,"NIE","TAK")</f>
        <v>#VALUE!</v>
      </c>
      <c r="M1" s="120" t="e">
        <f>IF(L1="TAK",COUNTIF(L$1:L1,"TAK"),"")</f>
        <v>#VALUE!</v>
      </c>
      <c r="N1" s="121"/>
      <c r="O1" s="120"/>
      <c r="P1" s="120"/>
      <c r="Q1" s="120"/>
      <c r="R1" s="120"/>
      <c r="S1" s="120"/>
      <c r="T1" s="122" t="s">
        <v>234</v>
      </c>
      <c r="U1" s="123"/>
    </row>
    <row r="2" spans="1:21" ht="15">
      <c r="A2" s="125" t="s">
        <v>235</v>
      </c>
      <c r="B2" s="126" t="s">
        <v>235</v>
      </c>
      <c r="C2" s="126" t="s">
        <v>235</v>
      </c>
      <c r="D2" s="126" t="s">
        <v>235</v>
      </c>
      <c r="E2" s="144" t="s">
        <v>26</v>
      </c>
      <c r="F2" s="126" t="s">
        <v>237</v>
      </c>
      <c r="G2" s="126">
        <f>IFERROR(SUM(('[4]Część IV Kryteria obowiązkowe'!D3:D22),('[4]Część IV Kryteria dodatkowe'!D3:D27)),0)</f>
        <v>0</v>
      </c>
      <c r="H2" s="127">
        <f>IFERROR(AVERAGE(('[4]Część IV Kryteria obowiązkowe'!D3:D22),('[4]Część IV Kryteria dodatkowe'!D3:D27)),0)</f>
        <v>0</v>
      </c>
      <c r="I2" s="126"/>
      <c r="J2" s="126"/>
      <c r="K2" s="126"/>
      <c r="L2" s="126" t="e">
        <f>IF(COUNTIF('[4]Część II i III'!F14:F18,E2)&gt;0,"NIE","TAK")</f>
        <v>#VALUE!</v>
      </c>
      <c r="M2" s="126" t="e">
        <f>IF(L2="TAK",COUNTIF(L$1:L2,"TAK"),"")</f>
        <v>#VALUE!</v>
      </c>
      <c r="N2" s="126" t="str">
        <f t="shared" ref="N2:N14" ca="1" si="0">IF(ISERROR(INDIRECT("E" &amp;MATCH(ROW()-1,$M$1:$M$30,0))),"",INDIRECT("E" &amp;MATCH(ROW()-1,$M$1:$M$30,0)))</f>
        <v/>
      </c>
      <c r="O2" s="126"/>
      <c r="P2" s="126"/>
      <c r="Q2" s="126"/>
      <c r="R2" s="126"/>
      <c r="S2" s="126"/>
      <c r="T2" s="128" t="s">
        <v>238</v>
      </c>
      <c r="U2" s="129" t="s">
        <v>239</v>
      </c>
    </row>
    <row r="3" spans="1:21" ht="15">
      <c r="A3" s="130" t="s">
        <v>240</v>
      </c>
      <c r="B3" s="126" t="s">
        <v>241</v>
      </c>
      <c r="C3" s="126" t="s">
        <v>56</v>
      </c>
      <c r="D3" s="126" t="s">
        <v>42</v>
      </c>
      <c r="E3" s="144" t="s">
        <v>41</v>
      </c>
      <c r="F3" s="126" t="s">
        <v>43</v>
      </c>
      <c r="G3" s="126"/>
      <c r="H3" s="126"/>
      <c r="I3" s="126"/>
      <c r="J3" s="126"/>
      <c r="K3" s="126"/>
      <c r="L3" s="126" t="e">
        <f>IF(COUNTIF('[4]Część II i III'!F14:F18,E3)&gt;0,"NIE","TAK")</f>
        <v>#VALUE!</v>
      </c>
      <c r="M3" s="126" t="e">
        <f>IF(L3="TAK",COUNTIF(L$1:L3,"TAK"),"")</f>
        <v>#VALUE!</v>
      </c>
      <c r="N3" s="126" t="str">
        <f t="shared" ca="1" si="0"/>
        <v/>
      </c>
      <c r="O3" s="126"/>
      <c r="P3" s="126"/>
      <c r="Q3" s="126"/>
      <c r="R3" s="126"/>
      <c r="S3" s="126"/>
      <c r="T3" s="128" t="s">
        <v>242</v>
      </c>
      <c r="U3" s="129" t="s">
        <v>243</v>
      </c>
    </row>
    <row r="4" spans="1:21" ht="15">
      <c r="A4" s="130" t="s">
        <v>244</v>
      </c>
      <c r="B4" s="126" t="s">
        <v>245</v>
      </c>
      <c r="C4" s="126" t="s">
        <v>57</v>
      </c>
      <c r="D4" s="126" t="s">
        <v>246</v>
      </c>
      <c r="E4" s="144" t="s">
        <v>43</v>
      </c>
      <c r="F4" s="126" t="s">
        <v>248</v>
      </c>
      <c r="G4" s="126"/>
      <c r="H4" s="126"/>
      <c r="I4" s="126"/>
      <c r="J4" s="126"/>
      <c r="K4" s="126"/>
      <c r="L4" s="126" t="e">
        <f>IF(COUNTIF('[4]Część II i III'!F14:F18,E4)&gt;0,"NIE","TAK")</f>
        <v>#VALUE!</v>
      </c>
      <c r="M4" s="126" t="e">
        <f>IF(L4="TAK",COUNTIF(L$1:L4,"TAK"),"")</f>
        <v>#VALUE!</v>
      </c>
      <c r="N4" s="126" t="str">
        <f t="shared" ca="1" si="0"/>
        <v/>
      </c>
      <c r="O4" s="126"/>
      <c r="P4" s="126"/>
      <c r="Q4" s="126"/>
      <c r="R4" s="126"/>
      <c r="S4" s="126"/>
      <c r="T4" s="126"/>
      <c r="U4" s="129" t="s">
        <v>249</v>
      </c>
    </row>
    <row r="5" spans="1:21" ht="15">
      <c r="A5" s="125"/>
      <c r="B5" s="126" t="s">
        <v>250</v>
      </c>
      <c r="C5" s="126" t="s">
        <v>58</v>
      </c>
      <c r="D5" s="126" t="s">
        <v>251</v>
      </c>
      <c r="E5" s="144" t="s">
        <v>10</v>
      </c>
      <c r="F5" s="126" t="s">
        <v>252</v>
      </c>
      <c r="G5" s="126"/>
      <c r="H5" s="126"/>
      <c r="I5" s="126"/>
      <c r="J5" s="126"/>
      <c r="K5" s="126"/>
      <c r="L5" s="126" t="e">
        <f>IF(COUNTIF('[4]Część II i III'!F14:F18,E5)&gt;0,"NIE","TAK")</f>
        <v>#VALUE!</v>
      </c>
      <c r="M5" s="126" t="e">
        <f>IF(L5="TAK",COUNTIF(L$1:L5,"TAK"),"")</f>
        <v>#VALUE!</v>
      </c>
      <c r="N5" s="126" t="str">
        <f t="shared" ca="1" si="0"/>
        <v/>
      </c>
      <c r="O5" s="126"/>
      <c r="P5" s="126"/>
      <c r="Q5" s="126"/>
      <c r="R5" s="126"/>
      <c r="S5" s="126"/>
      <c r="T5" s="126"/>
      <c r="U5" s="129" t="s">
        <v>253</v>
      </c>
    </row>
    <row r="6" spans="1:21" ht="15">
      <c r="A6" s="125"/>
      <c r="B6" s="126" t="s">
        <v>254</v>
      </c>
      <c r="C6" s="126" t="s">
        <v>59</v>
      </c>
      <c r="D6" s="126" t="s">
        <v>255</v>
      </c>
      <c r="E6" s="144" t="s">
        <v>44</v>
      </c>
      <c r="F6" s="126" t="s">
        <v>236</v>
      </c>
      <c r="G6" s="126"/>
      <c r="H6" s="126"/>
      <c r="I6" s="126"/>
      <c r="J6" s="126"/>
      <c r="K6" s="126"/>
      <c r="L6" s="126" t="e">
        <f>IF(COUNTIF('[4]Część II i III'!F14:F18,E6)&gt;0,"NIE","TAK")</f>
        <v>#VALUE!</v>
      </c>
      <c r="M6" s="126" t="e">
        <f>IF(L6="TAK",COUNTIF(L$1:L6,"TAK"),"")</f>
        <v>#VALUE!</v>
      </c>
      <c r="N6" s="126" t="str">
        <f t="shared" ca="1" si="0"/>
        <v/>
      </c>
      <c r="O6" s="126"/>
      <c r="P6" s="126"/>
      <c r="Q6" s="126"/>
      <c r="R6" s="126"/>
      <c r="S6" s="126"/>
      <c r="T6" s="126"/>
      <c r="U6" s="129" t="s">
        <v>256</v>
      </c>
    </row>
    <row r="7" spans="1:21" ht="30">
      <c r="A7" s="125"/>
      <c r="B7" s="126" t="s">
        <v>257</v>
      </c>
      <c r="C7" s="126" t="s">
        <v>64</v>
      </c>
      <c r="D7" s="126"/>
      <c r="E7" s="155" t="s">
        <v>9</v>
      </c>
      <c r="F7" s="126" t="s">
        <v>247</v>
      </c>
      <c r="G7" s="126"/>
      <c r="H7" s="126"/>
      <c r="I7" s="126"/>
      <c r="J7" s="126"/>
      <c r="K7" s="126"/>
      <c r="L7" s="126" t="e">
        <f>IF(COUNTIF('[4]Część II i III'!F14:F18,E7)&gt;0,"NIE","TAK")</f>
        <v>#VALUE!</v>
      </c>
      <c r="M7" s="126" t="e">
        <f>IF(L7="TAK",COUNTIF(L$1:L7,"TAK"),"")</f>
        <v>#VALUE!</v>
      </c>
      <c r="N7" s="126" t="str">
        <f t="shared" ca="1" si="0"/>
        <v/>
      </c>
      <c r="O7" s="126"/>
      <c r="P7" s="126"/>
      <c r="Q7" s="126"/>
      <c r="R7" s="126"/>
      <c r="S7" s="126"/>
      <c r="T7" s="126"/>
      <c r="U7" s="129" t="s">
        <v>258</v>
      </c>
    </row>
    <row r="8" spans="1:21" ht="15">
      <c r="A8" s="125"/>
      <c r="B8" s="126" t="s">
        <v>259</v>
      </c>
      <c r="C8" s="126"/>
      <c r="D8" s="126"/>
      <c r="E8" s="144" t="s">
        <v>45</v>
      </c>
      <c r="F8" s="126" t="s">
        <v>25</v>
      </c>
      <c r="G8" s="126"/>
      <c r="H8" s="126"/>
      <c r="I8" s="126"/>
      <c r="J8" s="126"/>
      <c r="K8" s="126"/>
      <c r="L8" s="126" t="e">
        <f>IF(COUNTIF('[4]Część II i III'!F14:F18,E8)&gt;0,"NIE","TAK")</f>
        <v>#VALUE!</v>
      </c>
      <c r="M8" s="126" t="e">
        <f>IF(L8="TAK",COUNTIF(L$1:L8,"TAK"),"")</f>
        <v>#VALUE!</v>
      </c>
      <c r="N8" s="126" t="str">
        <f t="shared" ca="1" si="0"/>
        <v/>
      </c>
      <c r="O8" s="126"/>
      <c r="P8" s="126"/>
      <c r="Q8" s="126"/>
      <c r="R8" s="126"/>
      <c r="S8" s="126"/>
      <c r="T8" s="126"/>
      <c r="U8" s="129" t="s">
        <v>260</v>
      </c>
    </row>
    <row r="9" spans="1:21">
      <c r="A9" s="125"/>
      <c r="B9" s="126" t="s">
        <v>261</v>
      </c>
      <c r="C9" s="126"/>
      <c r="D9" s="126"/>
      <c r="E9" s="126"/>
      <c r="F9" s="126" t="s">
        <v>262</v>
      </c>
      <c r="G9" s="126"/>
      <c r="H9" s="126"/>
      <c r="I9" s="126"/>
      <c r="J9" s="126"/>
      <c r="K9" s="126"/>
      <c r="L9" s="126" t="e">
        <f>IF(COUNTIF('[4]Część II i III'!F14:F18,E9)&gt;0,"NIE","TAK")</f>
        <v>#VALUE!</v>
      </c>
      <c r="M9" s="126" t="e">
        <f>IF(L9="TAK",COUNTIF(L$1:L9,"TAK"),"")</f>
        <v>#VALUE!</v>
      </c>
      <c r="N9" s="126" t="str">
        <f t="shared" ca="1" si="0"/>
        <v/>
      </c>
      <c r="O9" s="126"/>
      <c r="P9" s="126"/>
      <c r="Q9" s="126"/>
      <c r="R9" s="126"/>
      <c r="S9" s="126"/>
      <c r="T9" s="126"/>
      <c r="U9" s="129" t="s">
        <v>263</v>
      </c>
    </row>
    <row r="10" spans="1:21">
      <c r="A10" s="125"/>
      <c r="B10" s="126" t="s">
        <v>264</v>
      </c>
      <c r="C10" s="126"/>
      <c r="D10" s="126"/>
      <c r="E10" s="126"/>
      <c r="F10" s="126" t="s">
        <v>255</v>
      </c>
      <c r="G10" s="126"/>
      <c r="H10" s="126"/>
      <c r="I10" s="126"/>
      <c r="J10" s="126"/>
      <c r="K10" s="126"/>
      <c r="L10" s="126" t="e">
        <f>IF(COUNTIF('[4]Część II i III'!F14:F18,E10)&gt;0,"NIE","TAK")</f>
        <v>#VALUE!</v>
      </c>
      <c r="M10" s="126" t="e">
        <f>IF(L10="TAK",COUNTIF(L$1:L10,"TAK"),"")</f>
        <v>#VALUE!</v>
      </c>
      <c r="N10" s="126" t="str">
        <f t="shared" ca="1" si="0"/>
        <v/>
      </c>
      <c r="O10" s="126"/>
      <c r="P10" s="126"/>
      <c r="Q10" s="126"/>
      <c r="R10" s="126"/>
      <c r="S10" s="126"/>
      <c r="T10" s="126"/>
      <c r="U10" s="129"/>
    </row>
    <row r="11" spans="1:21">
      <c r="A11" s="125"/>
      <c r="B11" s="126" t="s">
        <v>265</v>
      </c>
      <c r="C11" s="126"/>
      <c r="D11" s="126"/>
      <c r="E11" s="126"/>
      <c r="F11" s="126" t="s">
        <v>266</v>
      </c>
      <c r="G11" s="126"/>
      <c r="H11" s="126"/>
      <c r="I11" s="126"/>
      <c r="J11" s="126"/>
      <c r="K11" s="126"/>
      <c r="L11" s="126" t="e">
        <f>IF(COUNTIF('[4]Część II i III'!F14:F18,E11)&gt;0,"NIE","TAK")</f>
        <v>#VALUE!</v>
      </c>
      <c r="M11" s="126" t="e">
        <f>IF(L11="TAK",COUNTIF(L$1:L11,"TAK"),"")</f>
        <v>#VALUE!</v>
      </c>
      <c r="N11" s="126" t="str">
        <f t="shared" ca="1" si="0"/>
        <v/>
      </c>
      <c r="O11" s="126"/>
      <c r="P11" s="126"/>
      <c r="Q11" s="126"/>
      <c r="R11" s="126"/>
      <c r="S11" s="126"/>
      <c r="T11" s="126"/>
      <c r="U11" s="129"/>
    </row>
    <row r="12" spans="1:21">
      <c r="A12" s="125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 t="e">
        <f>IF(COUNTIF('[4]Część II i III'!F14:F18,E12)&gt;0,"NIE","TAK")</f>
        <v>#VALUE!</v>
      </c>
      <c r="M12" s="126" t="e">
        <f>IF(L12="TAK",COUNTIF(L$1:L12,"TAK"),"")</f>
        <v>#VALUE!</v>
      </c>
      <c r="N12" s="126" t="str">
        <f t="shared" ca="1" si="0"/>
        <v/>
      </c>
      <c r="O12" s="126"/>
      <c r="P12" s="126"/>
      <c r="Q12" s="126"/>
      <c r="R12" s="126"/>
      <c r="S12" s="126"/>
      <c r="T12" s="126"/>
      <c r="U12" s="129"/>
    </row>
    <row r="13" spans="1:21">
      <c r="A13" s="125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 t="e">
        <f>IF(COUNTIF('[4]Część II i III'!F14:F18,E13)&gt;0,"NIE","TAK")</f>
        <v>#VALUE!</v>
      </c>
      <c r="M13" s="126" t="e">
        <f>IF(L13="TAK",COUNTIF(L$1:L13,"TAK"),"")</f>
        <v>#VALUE!</v>
      </c>
      <c r="N13" s="126" t="str">
        <f t="shared" ca="1" si="0"/>
        <v/>
      </c>
      <c r="O13" s="126"/>
      <c r="P13" s="126"/>
      <c r="Q13" s="126"/>
      <c r="R13" s="126"/>
      <c r="S13" s="126"/>
      <c r="T13" s="126"/>
      <c r="U13" s="129"/>
    </row>
    <row r="14" spans="1:21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 t="e">
        <f>IF(COUNTIF('[4]Część II i III'!F14:F18,E14)&gt;0,"NIE","TAK")</f>
        <v>#VALUE!</v>
      </c>
      <c r="M14" s="126" t="e">
        <f>IF(L14="TAK",COUNTIF(L$1:L14,"TAK"),"")</f>
        <v>#VALUE!</v>
      </c>
      <c r="N14" s="126" t="str">
        <f t="shared" ca="1" si="0"/>
        <v/>
      </c>
      <c r="O14" s="126"/>
      <c r="P14" s="126"/>
      <c r="Q14" s="126"/>
      <c r="R14" s="126"/>
      <c r="S14" s="126"/>
      <c r="T14" s="126"/>
      <c r="U14" s="129"/>
    </row>
    <row r="15" spans="1:21">
      <c r="A15" s="125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9"/>
    </row>
    <row r="16" spans="1:21">
      <c r="A16" s="125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9"/>
    </row>
    <row r="17" spans="1:21">
      <c r="A17" s="125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9"/>
    </row>
    <row r="18" spans="1:21">
      <c r="A18" s="125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9"/>
    </row>
    <row r="19" spans="1:21">
      <c r="A19" s="125"/>
      <c r="B19" s="126"/>
      <c r="C19" s="126"/>
      <c r="D19" s="126"/>
      <c r="E19" s="126"/>
      <c r="F19" s="126">
        <f>'[4]Część II i III'!F15:G15</f>
        <v>0</v>
      </c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9"/>
    </row>
    <row r="20" spans="1:21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9"/>
    </row>
    <row r="21" spans="1:21" ht="12.75" thickBot="1">
      <c r="A21" s="131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3"/>
    </row>
    <row r="22" spans="1:21" ht="15.75" thickTop="1">
      <c r="A22" s="124" t="s">
        <v>267</v>
      </c>
      <c r="B22" s="126"/>
      <c r="C22" s="126"/>
      <c r="E22" s="134">
        <v>1</v>
      </c>
      <c r="G22" s="124" t="s">
        <v>268</v>
      </c>
    </row>
    <row r="23" spans="1:21" ht="15">
      <c r="C23" s="124" t="s">
        <v>269</v>
      </c>
      <c r="E23" s="134">
        <v>2</v>
      </c>
      <c r="G23" s="135" t="str">
        <f>IF(TABELE!B9="x",POZYTYWNA,"")</f>
        <v/>
      </c>
    </row>
    <row r="24" spans="1:21" ht="15">
      <c r="A24" s="136"/>
      <c r="B24" s="136"/>
      <c r="C24" s="136" t="str">
        <f>IF('Część II (1)'!B28="x","znacznie poniżej oczekiwań","")</f>
        <v/>
      </c>
      <c r="E24" s="134">
        <v>3</v>
      </c>
      <c r="G24" s="137" t="str">
        <f>IF('[4]Część IV Ocena'!E9="X",NEGATYWNA,"")</f>
        <v/>
      </c>
    </row>
    <row r="25" spans="1:21" ht="15">
      <c r="A25" s="136"/>
      <c r="B25" s="136"/>
      <c r="C25" s="136" t="str">
        <f>IF('Część II (1)'!B29="x","poniżej oczekiwań","")</f>
        <v/>
      </c>
      <c r="E25" s="134">
        <v>4</v>
      </c>
    </row>
    <row r="26" spans="1:21" ht="15">
      <c r="A26" s="136"/>
      <c r="B26" s="136"/>
      <c r="C26" s="136" t="str">
        <f>IF('Część II (1)'!B30="x","na poziomie oczekiwań","")</f>
        <v/>
      </c>
      <c r="E26" s="134">
        <v>5</v>
      </c>
    </row>
    <row r="27" spans="1:21" ht="15">
      <c r="A27" s="136"/>
      <c r="B27" s="136"/>
      <c r="C27" s="136" t="str">
        <f>IF('Część II (1)'!B31="x","powyżej oczekiwań","")</f>
        <v/>
      </c>
      <c r="E27" s="134">
        <v>6</v>
      </c>
    </row>
    <row r="28" spans="1:21" ht="15">
      <c r="A28" s="136"/>
      <c r="B28" s="136"/>
      <c r="C28" s="136" t="str">
        <f>IF('Część II (1)'!B32="x","znacznie powyżej oczekiwań","")</f>
        <v/>
      </c>
      <c r="E28" s="134">
        <v>7</v>
      </c>
    </row>
    <row r="29" spans="1:21" ht="15">
      <c r="A29" s="138"/>
      <c r="B29" s="138"/>
      <c r="C29" s="139" t="str">
        <f>CONCATENATE(C24,C25,C26,C27,C28)</f>
        <v/>
      </c>
      <c r="E29" s="134">
        <v>8</v>
      </c>
    </row>
    <row r="30" spans="1:21" ht="15">
      <c r="A30" s="136"/>
      <c r="B30" s="136"/>
      <c r="E30" s="134"/>
    </row>
    <row r="31" spans="1:21" ht="15">
      <c r="A31" s="136"/>
      <c r="B31" s="136"/>
      <c r="E31" s="134"/>
    </row>
    <row r="32" spans="1:21" ht="15">
      <c r="A32" s="136"/>
      <c r="B32" s="136"/>
      <c r="C32" s="140" t="str">
        <f>IF('Część II (1)'!D33="X","POZYTYWNA","")</f>
        <v/>
      </c>
      <c r="E32" s="134"/>
    </row>
    <row r="33" spans="1:6" ht="15">
      <c r="A33" s="136"/>
      <c r="B33" s="136"/>
      <c r="C33" s="141" t="str">
        <f>IF('Część II (1)'!H33="X","NEGATYWNA","")</f>
        <v/>
      </c>
      <c r="E33" s="134"/>
    </row>
    <row r="34" spans="1:6" ht="15">
      <c r="A34" s="136"/>
      <c r="B34" s="136"/>
      <c r="C34" s="139" t="str">
        <f>CONCATENATE(C32,C33)</f>
        <v/>
      </c>
      <c r="E34" s="142"/>
    </row>
    <row r="35" spans="1:6" ht="12.75">
      <c r="A35" s="138"/>
      <c r="B35" s="138"/>
      <c r="E35" s="135" t="str">
        <f>IF('Część I'!D22=TABELE!E1,TABELE!E22,"")</f>
        <v/>
      </c>
      <c r="F35" s="145" t="str">
        <f>CONCATENATE(E35,E36,E37,E38,E39,E40,E41)</f>
        <v/>
      </c>
    </row>
    <row r="36" spans="1:6" ht="12.75">
      <c r="A36" s="136"/>
      <c r="B36" s="136"/>
      <c r="E36" s="143" t="str">
        <f>IF('Część I'!D22=TABELE!E2,TABELE!E23,"")</f>
        <v/>
      </c>
    </row>
    <row r="37" spans="1:6" ht="12.75">
      <c r="A37" s="136"/>
      <c r="B37" s="136"/>
      <c r="E37" s="143" t="str">
        <f>IF('Część I'!D22=TABELE!E3,TABELE!E24,"")</f>
        <v/>
      </c>
    </row>
    <row r="38" spans="1:6" ht="12.75">
      <c r="A38" s="136"/>
      <c r="B38" s="136"/>
      <c r="E38" s="143" t="str">
        <f>IF('Część I'!D22=TABELE!E4,TABELE!E25,"")</f>
        <v/>
      </c>
    </row>
    <row r="39" spans="1:6" ht="12.75">
      <c r="A39" s="136"/>
      <c r="B39" s="136"/>
      <c r="E39" s="143" t="str">
        <f>IF('Część I'!D22=TABELE!E5,TABELE!E26,"")</f>
        <v/>
      </c>
    </row>
    <row r="40" spans="1:6" ht="12.75">
      <c r="A40" s="136"/>
      <c r="B40" s="136"/>
      <c r="E40" s="143" t="str">
        <f>IF('Część I'!D22=TABELE!E6,TABELE!E27,"")</f>
        <v/>
      </c>
    </row>
    <row r="41" spans="1:6" ht="12.75">
      <c r="A41" s="138"/>
      <c r="B41" s="138"/>
      <c r="E41" s="137" t="str">
        <f>IF('Część I'!D22=TABELE!E7,TABELE!E28,"")</f>
        <v/>
      </c>
    </row>
    <row r="42" spans="1:6" ht="12.75">
      <c r="A42" s="136"/>
      <c r="B42" s="136"/>
      <c r="E42" s="126" t="str">
        <f>IF('Część I'!D29=TABELE!E8,TABELE!E29,"")</f>
        <v/>
      </c>
    </row>
    <row r="43" spans="1:6" ht="12.75">
      <c r="A43" s="136"/>
      <c r="B43" s="136"/>
      <c r="E43" s="126"/>
    </row>
    <row r="44" spans="1:6" ht="12.75">
      <c r="A44" s="136"/>
      <c r="B44" s="136"/>
      <c r="E44" s="126"/>
    </row>
    <row r="45" spans="1:6" ht="12.75">
      <c r="A45" s="136"/>
      <c r="B45" s="136"/>
      <c r="E45" s="126"/>
    </row>
    <row r="46" spans="1:6" ht="12.75">
      <c r="A46" s="136"/>
      <c r="B46" s="136"/>
      <c r="E46" s="126"/>
    </row>
    <row r="47" spans="1:6" ht="12.75">
      <c r="A47" s="138"/>
      <c r="B47" s="138"/>
      <c r="E47" s="126"/>
    </row>
    <row r="48" spans="1:6" ht="12.75">
      <c r="B48" s="136"/>
    </row>
    <row r="49" spans="2:6" ht="12.75">
      <c r="B49" s="136"/>
      <c r="E49" s="135" t="str">
        <f>IF('Część I'!D$23=TABELE!E1,TABELE!E22,"")</f>
        <v/>
      </c>
      <c r="F49" s="145" t="str">
        <f>CONCATENATE(E49,E50,E51,E52,E53,E54,E55,E56)</f>
        <v/>
      </c>
    </row>
    <row r="50" spans="2:6" ht="12.75">
      <c r="B50" s="136"/>
      <c r="E50" s="143" t="str">
        <f>IF('Część I'!D$23=TABELE!E2,TABELE!E23,"")</f>
        <v/>
      </c>
    </row>
    <row r="51" spans="2:6" ht="12.75">
      <c r="B51" s="136"/>
      <c r="E51" s="143" t="str">
        <f>IF('Część I'!D$23=TABELE!E3,TABELE!E24,"")</f>
        <v/>
      </c>
    </row>
    <row r="52" spans="2:6" ht="12.75">
      <c r="B52" s="136"/>
      <c r="E52" s="143" t="str">
        <f>IF('Część I'!D$23=TABELE!E4,TABELE!E25,"")</f>
        <v/>
      </c>
    </row>
    <row r="53" spans="2:6" ht="12.75">
      <c r="B53" s="138"/>
      <c r="E53" s="143" t="str">
        <f>IF('Część I'!D$23=TABELE!E5,TABELE!E26,"")</f>
        <v/>
      </c>
    </row>
    <row r="54" spans="2:6">
      <c r="E54" s="143" t="str">
        <f>IF('Część I'!D$23=TABELE!E6,TABELE!E27,"")</f>
        <v/>
      </c>
    </row>
    <row r="55" spans="2:6">
      <c r="E55" s="143" t="str">
        <f>IF('Część I'!D$23=TABELE!E7,TABELE!E28,"")</f>
        <v/>
      </c>
    </row>
    <row r="56" spans="2:6">
      <c r="E56" s="137" t="str">
        <f>IF('Część I'!D$23=TABELE!E8,TABELE!E29,"")</f>
        <v/>
      </c>
    </row>
    <row r="57" spans="2:6">
      <c r="E57" s="126"/>
    </row>
    <row r="58" spans="2:6">
      <c r="E58" s="126"/>
    </row>
    <row r="59" spans="2:6">
      <c r="E59" s="126"/>
    </row>
    <row r="60" spans="2:6">
      <c r="E60" s="126"/>
    </row>
    <row r="61" spans="2:6">
      <c r="E61" s="126"/>
    </row>
    <row r="63" spans="2:6">
      <c r="E63" s="135" t="str">
        <f>IF('Część I'!D$24=TABELE!E1,TABELE!E22,"")</f>
        <v/>
      </c>
      <c r="F63" s="145" t="str">
        <f>CONCATENATE(E63,E64,E65,E66,E67,E68,E69,E70)</f>
        <v/>
      </c>
    </row>
    <row r="64" spans="2:6">
      <c r="E64" s="143" t="str">
        <f>IF('Część I'!D$24=TABELE!E2,TABELE!E23,"")</f>
        <v/>
      </c>
    </row>
    <row r="65" spans="5:5">
      <c r="E65" s="143" t="str">
        <f>IF('Część I'!D$24=TABELE!E3,TABELE!E24,"")</f>
        <v/>
      </c>
    </row>
    <row r="66" spans="5:5">
      <c r="E66" s="143" t="str">
        <f>IF('Część I'!D$24=TABELE!E4,TABELE!E25,"")</f>
        <v/>
      </c>
    </row>
    <row r="67" spans="5:5">
      <c r="E67" s="143" t="str">
        <f>IF('Część I'!D$24=TABELE!E5,TABELE!E26,"")</f>
        <v/>
      </c>
    </row>
    <row r="68" spans="5:5">
      <c r="E68" s="143" t="str">
        <f>IF('Część I'!D$24=TABELE!E6,TABELE!E27,"")</f>
        <v/>
      </c>
    </row>
    <row r="69" spans="5:5">
      <c r="E69" s="143" t="str">
        <f>IF('Część I'!D$24=TABELE!E7,TABELE!E28,"")</f>
        <v/>
      </c>
    </row>
    <row r="70" spans="5:5">
      <c r="E70" s="137" t="str">
        <f>IF('Część I'!D$24=TABELE!E8,TABELE!E29,"")</f>
        <v/>
      </c>
    </row>
    <row r="71" spans="5:5">
      <c r="E71" s="126"/>
    </row>
    <row r="72" spans="5:5">
      <c r="E72" s="126"/>
    </row>
    <row r="73" spans="5:5">
      <c r="E73" s="126"/>
    </row>
    <row r="74" spans="5:5">
      <c r="E74" s="126"/>
    </row>
    <row r="75" spans="5:5">
      <c r="E75" s="126"/>
    </row>
  </sheetData>
  <sheetProtection password="CAF7" sheet="1" objects="1" scenarios="1"/>
  <dataValidations count="1">
    <dataValidation type="list" allowBlank="1" showInputMessage="1" showErrorMessage="1" sqref="K1:K11 JG1:JG11 TC1:TC11 ACY1:ACY11 AMU1:AMU11 AWQ1:AWQ11 BGM1:BGM11 BQI1:BQI11 CAE1:CAE11 CKA1:CKA11 CTW1:CTW11 DDS1:DDS11 DNO1:DNO11 DXK1:DXK11 EHG1:EHG11 ERC1:ERC11 FAY1:FAY11 FKU1:FKU11 FUQ1:FUQ11 GEM1:GEM11 GOI1:GOI11 GYE1:GYE11 HIA1:HIA11 HRW1:HRW11 IBS1:IBS11 ILO1:ILO11 IVK1:IVK11 JFG1:JFG11 JPC1:JPC11 JYY1:JYY11 KIU1:KIU11 KSQ1:KSQ11 LCM1:LCM11 LMI1:LMI11 LWE1:LWE11 MGA1:MGA11 MPW1:MPW11 MZS1:MZS11 NJO1:NJO11 NTK1:NTK11 ODG1:ODG11 ONC1:ONC11 OWY1:OWY11 PGU1:PGU11 PQQ1:PQQ11 QAM1:QAM11 QKI1:QKI11 QUE1:QUE11 REA1:REA11 RNW1:RNW11 RXS1:RXS11 SHO1:SHO11 SRK1:SRK11 TBG1:TBG11 TLC1:TLC11 TUY1:TUY11 UEU1:UEU11 UOQ1:UOQ11 UYM1:UYM11 VII1:VII11 VSE1:VSE11 WCA1:WCA11 WLW1:WLW11 WVS1:WVS11 K65537:K65547 JG65537:JG65547 TC65537:TC65547 ACY65537:ACY65547 AMU65537:AMU65547 AWQ65537:AWQ65547 BGM65537:BGM65547 BQI65537:BQI65547 CAE65537:CAE65547 CKA65537:CKA65547 CTW65537:CTW65547 DDS65537:DDS65547 DNO65537:DNO65547 DXK65537:DXK65547 EHG65537:EHG65547 ERC65537:ERC65547 FAY65537:FAY65547 FKU65537:FKU65547 FUQ65537:FUQ65547 GEM65537:GEM65547 GOI65537:GOI65547 GYE65537:GYE65547 HIA65537:HIA65547 HRW65537:HRW65547 IBS65537:IBS65547 ILO65537:ILO65547 IVK65537:IVK65547 JFG65537:JFG65547 JPC65537:JPC65547 JYY65537:JYY65547 KIU65537:KIU65547 KSQ65537:KSQ65547 LCM65537:LCM65547 LMI65537:LMI65547 LWE65537:LWE65547 MGA65537:MGA65547 MPW65537:MPW65547 MZS65537:MZS65547 NJO65537:NJO65547 NTK65537:NTK65547 ODG65537:ODG65547 ONC65537:ONC65547 OWY65537:OWY65547 PGU65537:PGU65547 PQQ65537:PQQ65547 QAM65537:QAM65547 QKI65537:QKI65547 QUE65537:QUE65547 REA65537:REA65547 RNW65537:RNW65547 RXS65537:RXS65547 SHO65537:SHO65547 SRK65537:SRK65547 TBG65537:TBG65547 TLC65537:TLC65547 TUY65537:TUY65547 UEU65537:UEU65547 UOQ65537:UOQ65547 UYM65537:UYM65547 VII65537:VII65547 VSE65537:VSE65547 WCA65537:WCA65547 WLW65537:WLW65547 WVS65537:WVS65547 K131073:K131083 JG131073:JG131083 TC131073:TC131083 ACY131073:ACY131083 AMU131073:AMU131083 AWQ131073:AWQ131083 BGM131073:BGM131083 BQI131073:BQI131083 CAE131073:CAE131083 CKA131073:CKA131083 CTW131073:CTW131083 DDS131073:DDS131083 DNO131073:DNO131083 DXK131073:DXK131083 EHG131073:EHG131083 ERC131073:ERC131083 FAY131073:FAY131083 FKU131073:FKU131083 FUQ131073:FUQ131083 GEM131073:GEM131083 GOI131073:GOI131083 GYE131073:GYE131083 HIA131073:HIA131083 HRW131073:HRW131083 IBS131073:IBS131083 ILO131073:ILO131083 IVK131073:IVK131083 JFG131073:JFG131083 JPC131073:JPC131083 JYY131073:JYY131083 KIU131073:KIU131083 KSQ131073:KSQ131083 LCM131073:LCM131083 LMI131073:LMI131083 LWE131073:LWE131083 MGA131073:MGA131083 MPW131073:MPW131083 MZS131073:MZS131083 NJO131073:NJO131083 NTK131073:NTK131083 ODG131073:ODG131083 ONC131073:ONC131083 OWY131073:OWY131083 PGU131073:PGU131083 PQQ131073:PQQ131083 QAM131073:QAM131083 QKI131073:QKI131083 QUE131073:QUE131083 REA131073:REA131083 RNW131073:RNW131083 RXS131073:RXS131083 SHO131073:SHO131083 SRK131073:SRK131083 TBG131073:TBG131083 TLC131073:TLC131083 TUY131073:TUY131083 UEU131073:UEU131083 UOQ131073:UOQ131083 UYM131073:UYM131083 VII131073:VII131083 VSE131073:VSE131083 WCA131073:WCA131083 WLW131073:WLW131083 WVS131073:WVS131083 K196609:K196619 JG196609:JG196619 TC196609:TC196619 ACY196609:ACY196619 AMU196609:AMU196619 AWQ196609:AWQ196619 BGM196609:BGM196619 BQI196609:BQI196619 CAE196609:CAE196619 CKA196609:CKA196619 CTW196609:CTW196619 DDS196609:DDS196619 DNO196609:DNO196619 DXK196609:DXK196619 EHG196609:EHG196619 ERC196609:ERC196619 FAY196609:FAY196619 FKU196609:FKU196619 FUQ196609:FUQ196619 GEM196609:GEM196619 GOI196609:GOI196619 GYE196609:GYE196619 HIA196609:HIA196619 HRW196609:HRW196619 IBS196609:IBS196619 ILO196609:ILO196619 IVK196609:IVK196619 JFG196609:JFG196619 JPC196609:JPC196619 JYY196609:JYY196619 KIU196609:KIU196619 KSQ196609:KSQ196619 LCM196609:LCM196619 LMI196609:LMI196619 LWE196609:LWE196619 MGA196609:MGA196619 MPW196609:MPW196619 MZS196609:MZS196619 NJO196609:NJO196619 NTK196609:NTK196619 ODG196609:ODG196619 ONC196609:ONC196619 OWY196609:OWY196619 PGU196609:PGU196619 PQQ196609:PQQ196619 QAM196609:QAM196619 QKI196609:QKI196619 QUE196609:QUE196619 REA196609:REA196619 RNW196609:RNW196619 RXS196609:RXS196619 SHO196609:SHO196619 SRK196609:SRK196619 TBG196609:TBG196619 TLC196609:TLC196619 TUY196609:TUY196619 UEU196609:UEU196619 UOQ196609:UOQ196619 UYM196609:UYM196619 VII196609:VII196619 VSE196609:VSE196619 WCA196609:WCA196619 WLW196609:WLW196619 WVS196609:WVS196619 K262145:K262155 JG262145:JG262155 TC262145:TC262155 ACY262145:ACY262155 AMU262145:AMU262155 AWQ262145:AWQ262155 BGM262145:BGM262155 BQI262145:BQI262155 CAE262145:CAE262155 CKA262145:CKA262155 CTW262145:CTW262155 DDS262145:DDS262155 DNO262145:DNO262155 DXK262145:DXK262155 EHG262145:EHG262155 ERC262145:ERC262155 FAY262145:FAY262155 FKU262145:FKU262155 FUQ262145:FUQ262155 GEM262145:GEM262155 GOI262145:GOI262155 GYE262145:GYE262155 HIA262145:HIA262155 HRW262145:HRW262155 IBS262145:IBS262155 ILO262145:ILO262155 IVK262145:IVK262155 JFG262145:JFG262155 JPC262145:JPC262155 JYY262145:JYY262155 KIU262145:KIU262155 KSQ262145:KSQ262155 LCM262145:LCM262155 LMI262145:LMI262155 LWE262145:LWE262155 MGA262145:MGA262155 MPW262145:MPW262155 MZS262145:MZS262155 NJO262145:NJO262155 NTK262145:NTK262155 ODG262145:ODG262155 ONC262145:ONC262155 OWY262145:OWY262155 PGU262145:PGU262155 PQQ262145:PQQ262155 QAM262145:QAM262155 QKI262145:QKI262155 QUE262145:QUE262155 REA262145:REA262155 RNW262145:RNW262155 RXS262145:RXS262155 SHO262145:SHO262155 SRK262145:SRK262155 TBG262145:TBG262155 TLC262145:TLC262155 TUY262145:TUY262155 UEU262145:UEU262155 UOQ262145:UOQ262155 UYM262145:UYM262155 VII262145:VII262155 VSE262145:VSE262155 WCA262145:WCA262155 WLW262145:WLW262155 WVS262145:WVS262155 K327681:K327691 JG327681:JG327691 TC327681:TC327691 ACY327681:ACY327691 AMU327681:AMU327691 AWQ327681:AWQ327691 BGM327681:BGM327691 BQI327681:BQI327691 CAE327681:CAE327691 CKA327681:CKA327691 CTW327681:CTW327691 DDS327681:DDS327691 DNO327681:DNO327691 DXK327681:DXK327691 EHG327681:EHG327691 ERC327681:ERC327691 FAY327681:FAY327691 FKU327681:FKU327691 FUQ327681:FUQ327691 GEM327681:GEM327691 GOI327681:GOI327691 GYE327681:GYE327691 HIA327681:HIA327691 HRW327681:HRW327691 IBS327681:IBS327691 ILO327681:ILO327691 IVK327681:IVK327691 JFG327681:JFG327691 JPC327681:JPC327691 JYY327681:JYY327691 KIU327681:KIU327691 KSQ327681:KSQ327691 LCM327681:LCM327691 LMI327681:LMI327691 LWE327681:LWE327691 MGA327681:MGA327691 MPW327681:MPW327691 MZS327681:MZS327691 NJO327681:NJO327691 NTK327681:NTK327691 ODG327681:ODG327691 ONC327681:ONC327691 OWY327681:OWY327691 PGU327681:PGU327691 PQQ327681:PQQ327691 QAM327681:QAM327691 QKI327681:QKI327691 QUE327681:QUE327691 REA327681:REA327691 RNW327681:RNW327691 RXS327681:RXS327691 SHO327681:SHO327691 SRK327681:SRK327691 TBG327681:TBG327691 TLC327681:TLC327691 TUY327681:TUY327691 UEU327681:UEU327691 UOQ327681:UOQ327691 UYM327681:UYM327691 VII327681:VII327691 VSE327681:VSE327691 WCA327681:WCA327691 WLW327681:WLW327691 WVS327681:WVS327691 K393217:K393227 JG393217:JG393227 TC393217:TC393227 ACY393217:ACY393227 AMU393217:AMU393227 AWQ393217:AWQ393227 BGM393217:BGM393227 BQI393217:BQI393227 CAE393217:CAE393227 CKA393217:CKA393227 CTW393217:CTW393227 DDS393217:DDS393227 DNO393217:DNO393227 DXK393217:DXK393227 EHG393217:EHG393227 ERC393217:ERC393227 FAY393217:FAY393227 FKU393217:FKU393227 FUQ393217:FUQ393227 GEM393217:GEM393227 GOI393217:GOI393227 GYE393217:GYE393227 HIA393217:HIA393227 HRW393217:HRW393227 IBS393217:IBS393227 ILO393217:ILO393227 IVK393217:IVK393227 JFG393217:JFG393227 JPC393217:JPC393227 JYY393217:JYY393227 KIU393217:KIU393227 KSQ393217:KSQ393227 LCM393217:LCM393227 LMI393217:LMI393227 LWE393217:LWE393227 MGA393217:MGA393227 MPW393217:MPW393227 MZS393217:MZS393227 NJO393217:NJO393227 NTK393217:NTK393227 ODG393217:ODG393227 ONC393217:ONC393227 OWY393217:OWY393227 PGU393217:PGU393227 PQQ393217:PQQ393227 QAM393217:QAM393227 QKI393217:QKI393227 QUE393217:QUE393227 REA393217:REA393227 RNW393217:RNW393227 RXS393217:RXS393227 SHO393217:SHO393227 SRK393217:SRK393227 TBG393217:TBG393227 TLC393217:TLC393227 TUY393217:TUY393227 UEU393217:UEU393227 UOQ393217:UOQ393227 UYM393217:UYM393227 VII393217:VII393227 VSE393217:VSE393227 WCA393217:WCA393227 WLW393217:WLW393227 WVS393217:WVS393227 K458753:K458763 JG458753:JG458763 TC458753:TC458763 ACY458753:ACY458763 AMU458753:AMU458763 AWQ458753:AWQ458763 BGM458753:BGM458763 BQI458753:BQI458763 CAE458753:CAE458763 CKA458753:CKA458763 CTW458753:CTW458763 DDS458753:DDS458763 DNO458753:DNO458763 DXK458753:DXK458763 EHG458753:EHG458763 ERC458753:ERC458763 FAY458753:FAY458763 FKU458753:FKU458763 FUQ458753:FUQ458763 GEM458753:GEM458763 GOI458753:GOI458763 GYE458753:GYE458763 HIA458753:HIA458763 HRW458753:HRW458763 IBS458753:IBS458763 ILO458753:ILO458763 IVK458753:IVK458763 JFG458753:JFG458763 JPC458753:JPC458763 JYY458753:JYY458763 KIU458753:KIU458763 KSQ458753:KSQ458763 LCM458753:LCM458763 LMI458753:LMI458763 LWE458753:LWE458763 MGA458753:MGA458763 MPW458753:MPW458763 MZS458753:MZS458763 NJO458753:NJO458763 NTK458753:NTK458763 ODG458753:ODG458763 ONC458753:ONC458763 OWY458753:OWY458763 PGU458753:PGU458763 PQQ458753:PQQ458763 QAM458753:QAM458763 QKI458753:QKI458763 QUE458753:QUE458763 REA458753:REA458763 RNW458753:RNW458763 RXS458753:RXS458763 SHO458753:SHO458763 SRK458753:SRK458763 TBG458753:TBG458763 TLC458753:TLC458763 TUY458753:TUY458763 UEU458753:UEU458763 UOQ458753:UOQ458763 UYM458753:UYM458763 VII458753:VII458763 VSE458753:VSE458763 WCA458753:WCA458763 WLW458753:WLW458763 WVS458753:WVS458763 K524289:K524299 JG524289:JG524299 TC524289:TC524299 ACY524289:ACY524299 AMU524289:AMU524299 AWQ524289:AWQ524299 BGM524289:BGM524299 BQI524289:BQI524299 CAE524289:CAE524299 CKA524289:CKA524299 CTW524289:CTW524299 DDS524289:DDS524299 DNO524289:DNO524299 DXK524289:DXK524299 EHG524289:EHG524299 ERC524289:ERC524299 FAY524289:FAY524299 FKU524289:FKU524299 FUQ524289:FUQ524299 GEM524289:GEM524299 GOI524289:GOI524299 GYE524289:GYE524299 HIA524289:HIA524299 HRW524289:HRW524299 IBS524289:IBS524299 ILO524289:ILO524299 IVK524289:IVK524299 JFG524289:JFG524299 JPC524289:JPC524299 JYY524289:JYY524299 KIU524289:KIU524299 KSQ524289:KSQ524299 LCM524289:LCM524299 LMI524289:LMI524299 LWE524289:LWE524299 MGA524289:MGA524299 MPW524289:MPW524299 MZS524289:MZS524299 NJO524289:NJO524299 NTK524289:NTK524299 ODG524289:ODG524299 ONC524289:ONC524299 OWY524289:OWY524299 PGU524289:PGU524299 PQQ524289:PQQ524299 QAM524289:QAM524299 QKI524289:QKI524299 QUE524289:QUE524299 REA524289:REA524299 RNW524289:RNW524299 RXS524289:RXS524299 SHO524289:SHO524299 SRK524289:SRK524299 TBG524289:TBG524299 TLC524289:TLC524299 TUY524289:TUY524299 UEU524289:UEU524299 UOQ524289:UOQ524299 UYM524289:UYM524299 VII524289:VII524299 VSE524289:VSE524299 WCA524289:WCA524299 WLW524289:WLW524299 WVS524289:WVS524299 K589825:K589835 JG589825:JG589835 TC589825:TC589835 ACY589825:ACY589835 AMU589825:AMU589835 AWQ589825:AWQ589835 BGM589825:BGM589835 BQI589825:BQI589835 CAE589825:CAE589835 CKA589825:CKA589835 CTW589825:CTW589835 DDS589825:DDS589835 DNO589825:DNO589835 DXK589825:DXK589835 EHG589825:EHG589835 ERC589825:ERC589835 FAY589825:FAY589835 FKU589825:FKU589835 FUQ589825:FUQ589835 GEM589825:GEM589835 GOI589825:GOI589835 GYE589825:GYE589835 HIA589825:HIA589835 HRW589825:HRW589835 IBS589825:IBS589835 ILO589825:ILO589835 IVK589825:IVK589835 JFG589825:JFG589835 JPC589825:JPC589835 JYY589825:JYY589835 KIU589825:KIU589835 KSQ589825:KSQ589835 LCM589825:LCM589835 LMI589825:LMI589835 LWE589825:LWE589835 MGA589825:MGA589835 MPW589825:MPW589835 MZS589825:MZS589835 NJO589825:NJO589835 NTK589825:NTK589835 ODG589825:ODG589835 ONC589825:ONC589835 OWY589825:OWY589835 PGU589825:PGU589835 PQQ589825:PQQ589835 QAM589825:QAM589835 QKI589825:QKI589835 QUE589825:QUE589835 REA589825:REA589835 RNW589825:RNW589835 RXS589825:RXS589835 SHO589825:SHO589835 SRK589825:SRK589835 TBG589825:TBG589835 TLC589825:TLC589835 TUY589825:TUY589835 UEU589825:UEU589835 UOQ589825:UOQ589835 UYM589825:UYM589835 VII589825:VII589835 VSE589825:VSE589835 WCA589825:WCA589835 WLW589825:WLW589835 WVS589825:WVS589835 K655361:K655371 JG655361:JG655371 TC655361:TC655371 ACY655361:ACY655371 AMU655361:AMU655371 AWQ655361:AWQ655371 BGM655361:BGM655371 BQI655361:BQI655371 CAE655361:CAE655371 CKA655361:CKA655371 CTW655361:CTW655371 DDS655361:DDS655371 DNO655361:DNO655371 DXK655361:DXK655371 EHG655361:EHG655371 ERC655361:ERC655371 FAY655361:FAY655371 FKU655361:FKU655371 FUQ655361:FUQ655371 GEM655361:GEM655371 GOI655361:GOI655371 GYE655361:GYE655371 HIA655361:HIA655371 HRW655361:HRW655371 IBS655361:IBS655371 ILO655361:ILO655371 IVK655361:IVK655371 JFG655361:JFG655371 JPC655361:JPC655371 JYY655361:JYY655371 KIU655361:KIU655371 KSQ655361:KSQ655371 LCM655361:LCM655371 LMI655361:LMI655371 LWE655361:LWE655371 MGA655361:MGA655371 MPW655361:MPW655371 MZS655361:MZS655371 NJO655361:NJO655371 NTK655361:NTK655371 ODG655361:ODG655371 ONC655361:ONC655371 OWY655361:OWY655371 PGU655361:PGU655371 PQQ655361:PQQ655371 QAM655361:QAM655371 QKI655361:QKI655371 QUE655361:QUE655371 REA655361:REA655371 RNW655361:RNW655371 RXS655361:RXS655371 SHO655361:SHO655371 SRK655361:SRK655371 TBG655361:TBG655371 TLC655361:TLC655371 TUY655361:TUY655371 UEU655361:UEU655371 UOQ655361:UOQ655371 UYM655361:UYM655371 VII655361:VII655371 VSE655361:VSE655371 WCA655361:WCA655371 WLW655361:WLW655371 WVS655361:WVS655371 K720897:K720907 JG720897:JG720907 TC720897:TC720907 ACY720897:ACY720907 AMU720897:AMU720907 AWQ720897:AWQ720907 BGM720897:BGM720907 BQI720897:BQI720907 CAE720897:CAE720907 CKA720897:CKA720907 CTW720897:CTW720907 DDS720897:DDS720907 DNO720897:DNO720907 DXK720897:DXK720907 EHG720897:EHG720907 ERC720897:ERC720907 FAY720897:FAY720907 FKU720897:FKU720907 FUQ720897:FUQ720907 GEM720897:GEM720907 GOI720897:GOI720907 GYE720897:GYE720907 HIA720897:HIA720907 HRW720897:HRW720907 IBS720897:IBS720907 ILO720897:ILO720907 IVK720897:IVK720907 JFG720897:JFG720907 JPC720897:JPC720907 JYY720897:JYY720907 KIU720897:KIU720907 KSQ720897:KSQ720907 LCM720897:LCM720907 LMI720897:LMI720907 LWE720897:LWE720907 MGA720897:MGA720907 MPW720897:MPW720907 MZS720897:MZS720907 NJO720897:NJO720907 NTK720897:NTK720907 ODG720897:ODG720907 ONC720897:ONC720907 OWY720897:OWY720907 PGU720897:PGU720907 PQQ720897:PQQ720907 QAM720897:QAM720907 QKI720897:QKI720907 QUE720897:QUE720907 REA720897:REA720907 RNW720897:RNW720907 RXS720897:RXS720907 SHO720897:SHO720907 SRK720897:SRK720907 TBG720897:TBG720907 TLC720897:TLC720907 TUY720897:TUY720907 UEU720897:UEU720907 UOQ720897:UOQ720907 UYM720897:UYM720907 VII720897:VII720907 VSE720897:VSE720907 WCA720897:WCA720907 WLW720897:WLW720907 WVS720897:WVS720907 K786433:K786443 JG786433:JG786443 TC786433:TC786443 ACY786433:ACY786443 AMU786433:AMU786443 AWQ786433:AWQ786443 BGM786433:BGM786443 BQI786433:BQI786443 CAE786433:CAE786443 CKA786433:CKA786443 CTW786433:CTW786443 DDS786433:DDS786443 DNO786433:DNO786443 DXK786433:DXK786443 EHG786433:EHG786443 ERC786433:ERC786443 FAY786433:FAY786443 FKU786433:FKU786443 FUQ786433:FUQ786443 GEM786433:GEM786443 GOI786433:GOI786443 GYE786433:GYE786443 HIA786433:HIA786443 HRW786433:HRW786443 IBS786433:IBS786443 ILO786433:ILO786443 IVK786433:IVK786443 JFG786433:JFG786443 JPC786433:JPC786443 JYY786433:JYY786443 KIU786433:KIU786443 KSQ786433:KSQ786443 LCM786433:LCM786443 LMI786433:LMI786443 LWE786433:LWE786443 MGA786433:MGA786443 MPW786433:MPW786443 MZS786433:MZS786443 NJO786433:NJO786443 NTK786433:NTK786443 ODG786433:ODG786443 ONC786433:ONC786443 OWY786433:OWY786443 PGU786433:PGU786443 PQQ786433:PQQ786443 QAM786433:QAM786443 QKI786433:QKI786443 QUE786433:QUE786443 REA786433:REA786443 RNW786433:RNW786443 RXS786433:RXS786443 SHO786433:SHO786443 SRK786433:SRK786443 TBG786433:TBG786443 TLC786433:TLC786443 TUY786433:TUY786443 UEU786433:UEU786443 UOQ786433:UOQ786443 UYM786433:UYM786443 VII786433:VII786443 VSE786433:VSE786443 WCA786433:WCA786443 WLW786433:WLW786443 WVS786433:WVS786443 K851969:K851979 JG851969:JG851979 TC851969:TC851979 ACY851969:ACY851979 AMU851969:AMU851979 AWQ851969:AWQ851979 BGM851969:BGM851979 BQI851969:BQI851979 CAE851969:CAE851979 CKA851969:CKA851979 CTW851969:CTW851979 DDS851969:DDS851979 DNO851969:DNO851979 DXK851969:DXK851979 EHG851969:EHG851979 ERC851969:ERC851979 FAY851969:FAY851979 FKU851969:FKU851979 FUQ851969:FUQ851979 GEM851969:GEM851979 GOI851969:GOI851979 GYE851969:GYE851979 HIA851969:HIA851979 HRW851969:HRW851979 IBS851969:IBS851979 ILO851969:ILO851979 IVK851969:IVK851979 JFG851969:JFG851979 JPC851969:JPC851979 JYY851969:JYY851979 KIU851969:KIU851979 KSQ851969:KSQ851979 LCM851969:LCM851979 LMI851969:LMI851979 LWE851969:LWE851979 MGA851969:MGA851979 MPW851969:MPW851979 MZS851969:MZS851979 NJO851969:NJO851979 NTK851969:NTK851979 ODG851969:ODG851979 ONC851969:ONC851979 OWY851969:OWY851979 PGU851969:PGU851979 PQQ851969:PQQ851979 QAM851969:QAM851979 QKI851969:QKI851979 QUE851969:QUE851979 REA851969:REA851979 RNW851969:RNW851979 RXS851969:RXS851979 SHO851969:SHO851979 SRK851969:SRK851979 TBG851969:TBG851979 TLC851969:TLC851979 TUY851969:TUY851979 UEU851969:UEU851979 UOQ851969:UOQ851979 UYM851969:UYM851979 VII851969:VII851979 VSE851969:VSE851979 WCA851969:WCA851979 WLW851969:WLW851979 WVS851969:WVS851979 K917505:K917515 JG917505:JG917515 TC917505:TC917515 ACY917505:ACY917515 AMU917505:AMU917515 AWQ917505:AWQ917515 BGM917505:BGM917515 BQI917505:BQI917515 CAE917505:CAE917515 CKA917505:CKA917515 CTW917505:CTW917515 DDS917505:DDS917515 DNO917505:DNO917515 DXK917505:DXK917515 EHG917505:EHG917515 ERC917505:ERC917515 FAY917505:FAY917515 FKU917505:FKU917515 FUQ917505:FUQ917515 GEM917505:GEM917515 GOI917505:GOI917515 GYE917505:GYE917515 HIA917505:HIA917515 HRW917505:HRW917515 IBS917505:IBS917515 ILO917505:ILO917515 IVK917505:IVK917515 JFG917505:JFG917515 JPC917505:JPC917515 JYY917505:JYY917515 KIU917505:KIU917515 KSQ917505:KSQ917515 LCM917505:LCM917515 LMI917505:LMI917515 LWE917505:LWE917515 MGA917505:MGA917515 MPW917505:MPW917515 MZS917505:MZS917515 NJO917505:NJO917515 NTK917505:NTK917515 ODG917505:ODG917515 ONC917505:ONC917515 OWY917505:OWY917515 PGU917505:PGU917515 PQQ917505:PQQ917515 QAM917505:QAM917515 QKI917505:QKI917515 QUE917505:QUE917515 REA917505:REA917515 RNW917505:RNW917515 RXS917505:RXS917515 SHO917505:SHO917515 SRK917505:SRK917515 TBG917505:TBG917515 TLC917505:TLC917515 TUY917505:TUY917515 UEU917505:UEU917515 UOQ917505:UOQ917515 UYM917505:UYM917515 VII917505:VII917515 VSE917505:VSE917515 WCA917505:WCA917515 WLW917505:WLW917515 WVS917505:WVS917515 K983041:K983051 JG983041:JG983051 TC983041:TC983051 ACY983041:ACY983051 AMU983041:AMU983051 AWQ983041:AWQ983051 BGM983041:BGM983051 BQI983041:BQI983051 CAE983041:CAE983051 CKA983041:CKA983051 CTW983041:CTW983051 DDS983041:DDS983051 DNO983041:DNO983051 DXK983041:DXK983051 EHG983041:EHG983051 ERC983041:ERC983051 FAY983041:FAY983051 FKU983041:FKU983051 FUQ983041:FUQ983051 GEM983041:GEM983051 GOI983041:GOI983051 GYE983041:GYE983051 HIA983041:HIA983051 HRW983041:HRW983051 IBS983041:IBS983051 ILO983041:ILO983051 IVK983041:IVK983051 JFG983041:JFG983051 JPC983041:JPC983051 JYY983041:JYY983051 KIU983041:KIU983051 KSQ983041:KSQ983051 LCM983041:LCM983051 LMI983041:LMI983051 LWE983041:LWE983051 MGA983041:MGA983051 MPW983041:MPW983051 MZS983041:MZS983051 NJO983041:NJO983051 NTK983041:NTK983051 ODG983041:ODG983051 ONC983041:ONC983051 OWY983041:OWY983051 PGU983041:PGU983051 PQQ983041:PQQ983051 QAM983041:QAM983051 QKI983041:QKI983051 QUE983041:QUE983051 REA983041:REA983051 RNW983041:RNW983051 RXS983041:RXS983051 SHO983041:SHO983051 SRK983041:SRK983051 TBG983041:TBG983051 TLC983041:TLC983051 TUY983041:TUY983051 UEU983041:UEU983051 UOQ983041:UOQ983051 UYM983041:UYM983051 VII983041:VII983051 VSE983041:VSE983051 WCA983041:WCA983051 WLW983041:WLW983051 WVS983041:WVS983051">
      <formula1>$N$1:$N$11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8"/>
  <sheetViews>
    <sheetView showGridLines="0" showRowColHeaders="0" zoomScaleNormal="100" workbookViewId="0">
      <selection activeCell="B6" sqref="B6:E6"/>
    </sheetView>
  </sheetViews>
  <sheetFormatPr defaultRowHeight="15"/>
  <cols>
    <col min="2" max="2" width="30.7109375" customWidth="1"/>
    <col min="3" max="3" width="18.7109375" customWidth="1"/>
    <col min="4" max="4" width="22.7109375" bestFit="1" customWidth="1"/>
    <col min="5" max="5" width="34.85546875" customWidth="1"/>
    <col min="6" max="6" width="27.7109375" customWidth="1"/>
  </cols>
  <sheetData>
    <row r="2" spans="2:5">
      <c r="B2" s="1" t="s">
        <v>153</v>
      </c>
    </row>
    <row r="3" spans="2:5" ht="15.75">
      <c r="B3" s="198" t="s">
        <v>290</v>
      </c>
      <c r="C3" s="198"/>
      <c r="D3" s="198"/>
      <c r="E3" s="198"/>
    </row>
    <row r="4" spans="2:5" ht="18.75">
      <c r="B4" s="198" t="s">
        <v>291</v>
      </c>
      <c r="C4" s="198"/>
      <c r="D4" s="198"/>
      <c r="E4" s="198"/>
    </row>
    <row r="6" spans="2:5" ht="15.75">
      <c r="B6" s="198" t="s">
        <v>0</v>
      </c>
      <c r="C6" s="198"/>
      <c r="D6" s="198"/>
      <c r="E6" s="198"/>
    </row>
    <row r="7" spans="2:5" ht="15.75" thickBot="1"/>
    <row r="8" spans="2:5" s="4" customFormat="1" ht="20.100000000000001" customHeight="1" thickBot="1">
      <c r="B8" s="3" t="s">
        <v>1</v>
      </c>
      <c r="C8" s="199"/>
      <c r="D8" s="200"/>
      <c r="E8" s="201"/>
    </row>
    <row r="10" spans="2:5" ht="15.75" thickBot="1">
      <c r="B10" s="2" t="s">
        <v>293</v>
      </c>
    </row>
    <row r="11" spans="2:5" s="4" customFormat="1" ht="20.100000000000001" customHeight="1">
      <c r="B11" s="5" t="s">
        <v>3</v>
      </c>
      <c r="C11" s="191"/>
      <c r="D11" s="191"/>
      <c r="E11" s="191"/>
    </row>
    <row r="12" spans="2:5" s="4" customFormat="1" ht="20.100000000000001" customHeight="1">
      <c r="B12" s="6" t="s">
        <v>4</v>
      </c>
      <c r="C12" s="192"/>
      <c r="D12" s="192"/>
      <c r="E12" s="192"/>
    </row>
    <row r="13" spans="2:5" s="4" customFormat="1" ht="23.25" customHeight="1" thickBot="1">
      <c r="B13" s="7" t="s">
        <v>6</v>
      </c>
      <c r="C13" s="194"/>
      <c r="D13" s="195"/>
      <c r="E13" s="196"/>
    </row>
    <row r="15" spans="2:5" ht="15.75" thickBot="1">
      <c r="B15" s="2" t="s">
        <v>5</v>
      </c>
    </row>
    <row r="16" spans="2:5" ht="20.100000000000001" customHeight="1">
      <c r="B16" s="5" t="s">
        <v>3</v>
      </c>
      <c r="C16" s="191"/>
      <c r="D16" s="191"/>
      <c r="E16" s="191"/>
    </row>
    <row r="17" spans="2:6" ht="20.100000000000001" customHeight="1">
      <c r="B17" s="6" t="s">
        <v>4</v>
      </c>
      <c r="C17" s="192"/>
      <c r="D17" s="192"/>
      <c r="E17" s="192"/>
    </row>
    <row r="18" spans="2:6" ht="20.100000000000001" customHeight="1" thickBot="1">
      <c r="B18" s="7" t="s">
        <v>154</v>
      </c>
      <c r="C18" s="197"/>
      <c r="D18" s="197"/>
      <c r="E18" s="197"/>
    </row>
    <row r="20" spans="2:6" ht="15.75" thickBot="1">
      <c r="B20" s="2" t="s">
        <v>7</v>
      </c>
    </row>
    <row r="21" spans="2:6" ht="42.75" customHeight="1" thickBot="1">
      <c r="B21" s="188" t="s">
        <v>8</v>
      </c>
      <c r="C21" s="188"/>
      <c r="D21" s="189" t="s">
        <v>155</v>
      </c>
      <c r="E21" s="190"/>
    </row>
    <row r="22" spans="2:6" ht="20.100000000000001" customHeight="1">
      <c r="B22" s="184" t="s">
        <v>46</v>
      </c>
      <c r="C22" s="185"/>
      <c r="D22" s="191"/>
      <c r="E22" s="191"/>
      <c r="F22" s="20" t="str">
        <f>IF(COUNTIF($D$22:$E$24,D22)&gt;1,"&lt;- Kryterium się powtarza","")</f>
        <v/>
      </c>
    </row>
    <row r="23" spans="2:6" ht="20.100000000000001" customHeight="1">
      <c r="B23" s="180" t="s">
        <v>42</v>
      </c>
      <c r="C23" s="181"/>
      <c r="D23" s="192"/>
      <c r="E23" s="192"/>
      <c r="F23" s="20" t="str">
        <f t="shared" ref="F23:F24" si="0">IF(COUNTIF($D$22:$E$24,D23)&gt;1,"&lt;- Kryterium się powtarza","")</f>
        <v/>
      </c>
    </row>
    <row r="24" spans="2:6" ht="20.100000000000001" customHeight="1" thickBot="1">
      <c r="B24" s="180" t="s">
        <v>11</v>
      </c>
      <c r="C24" s="181"/>
      <c r="D24" s="193"/>
      <c r="E24" s="193"/>
      <c r="F24" s="20" t="str">
        <f t="shared" si="0"/>
        <v/>
      </c>
    </row>
    <row r="25" spans="2:6" ht="21" customHeight="1">
      <c r="B25" s="180" t="s">
        <v>12</v>
      </c>
      <c r="C25" s="181"/>
      <c r="D25" s="177" t="s">
        <v>14</v>
      </c>
      <c r="E25" s="182"/>
    </row>
    <row r="26" spans="2:6" ht="20.100000000000001" customHeight="1">
      <c r="B26" s="180" t="s">
        <v>13</v>
      </c>
      <c r="C26" s="181"/>
      <c r="D26" s="178"/>
      <c r="E26" s="183"/>
    </row>
    <row r="27" spans="2:6" ht="20.100000000000001" customHeight="1" thickBot="1">
      <c r="B27" s="186" t="s">
        <v>47</v>
      </c>
      <c r="C27" s="187"/>
      <c r="D27" s="179"/>
      <c r="E27" s="73" t="s">
        <v>131</v>
      </c>
    </row>
    <row r="28" spans="2:6" ht="15.75" thickBot="1"/>
    <row r="29" spans="2:6" ht="73.5" customHeight="1" thickBot="1">
      <c r="B29" s="171" t="s">
        <v>313</v>
      </c>
      <c r="C29" s="172"/>
      <c r="D29" s="172"/>
      <c r="E29" s="173"/>
    </row>
    <row r="30" spans="2:6" ht="24.95" customHeight="1">
      <c r="B30" s="44"/>
      <c r="C30" s="175"/>
      <c r="D30" s="176"/>
      <c r="E30" s="44"/>
    </row>
    <row r="31" spans="2:6" ht="26.25">
      <c r="B31" s="10" t="s">
        <v>15</v>
      </c>
      <c r="C31" s="174" t="s">
        <v>128</v>
      </c>
      <c r="D31" s="174"/>
      <c r="E31" s="10" t="s">
        <v>16</v>
      </c>
    </row>
    <row r="32" spans="2:6">
      <c r="B32" s="166"/>
      <c r="C32" s="167"/>
      <c r="D32" s="167"/>
      <c r="E32" s="168"/>
    </row>
    <row r="33" spans="2:5" ht="24.95" customHeight="1">
      <c r="B33" s="45"/>
      <c r="C33" s="163"/>
      <c r="D33" s="163"/>
      <c r="E33" s="45"/>
    </row>
    <row r="34" spans="2:5" ht="27" customHeight="1" thickBot="1">
      <c r="B34" s="11" t="s">
        <v>15</v>
      </c>
      <c r="C34" s="164" t="s">
        <v>128</v>
      </c>
      <c r="D34" s="165"/>
      <c r="E34" s="11" t="s">
        <v>129</v>
      </c>
    </row>
    <row r="36" spans="2:5">
      <c r="B36" s="8"/>
    </row>
    <row r="37" spans="2:5" ht="10.5" customHeight="1">
      <c r="B37" s="9"/>
    </row>
    <row r="38" spans="2:5" ht="180.75" customHeight="1">
      <c r="B38" s="169" t="s">
        <v>292</v>
      </c>
      <c r="C38" s="170"/>
      <c r="D38" s="170"/>
      <c r="E38" s="170"/>
    </row>
  </sheetData>
  <sheetProtection password="CAF7" sheet="1" objects="1" scenarios="1"/>
  <mergeCells count="30">
    <mergeCell ref="B3:E3"/>
    <mergeCell ref="B6:E6"/>
    <mergeCell ref="C8:E8"/>
    <mergeCell ref="B4:E4"/>
    <mergeCell ref="C11:E11"/>
    <mergeCell ref="C12:E12"/>
    <mergeCell ref="C13:E13"/>
    <mergeCell ref="C16:E16"/>
    <mergeCell ref="C17:E17"/>
    <mergeCell ref="C18:E18"/>
    <mergeCell ref="B21:C21"/>
    <mergeCell ref="D21:E21"/>
    <mergeCell ref="D22:E22"/>
    <mergeCell ref="D23:E23"/>
    <mergeCell ref="D24:E24"/>
    <mergeCell ref="D25:D27"/>
    <mergeCell ref="B26:C26"/>
    <mergeCell ref="E25:E26"/>
    <mergeCell ref="B22:C22"/>
    <mergeCell ref="B23:C23"/>
    <mergeCell ref="B24:C24"/>
    <mergeCell ref="B25:C25"/>
    <mergeCell ref="B27:C27"/>
    <mergeCell ref="C33:D33"/>
    <mergeCell ref="C34:D34"/>
    <mergeCell ref="B32:E32"/>
    <mergeCell ref="B38:E38"/>
    <mergeCell ref="B29:E29"/>
    <mergeCell ref="C31:D31"/>
    <mergeCell ref="C30:D30"/>
  </mergeCells>
  <dataValidations count="3">
    <dataValidation type="list" allowBlank="1" showInputMessage="1" showErrorMessage="1" errorTitle="Uwaga!" error="Nieprawidłowe kryterium dodatkowe" prompt="Wybierz kryterium dodatkowe z listy" sqref="D22:E24">
      <formula1>Kryteria_dodatkowe</formula1>
    </dataValidation>
    <dataValidation type="date" operator="greaterThan" allowBlank="1" showInputMessage="1" showErrorMessage="1" errorTitle="Uwaga!" error="Nieprawidłowy format daty?" prompt="Wprowadź datę w nast. formacie: rrrr-mm-dd" sqref="C30:D30 C33:D33">
      <formula1>35796</formula1>
    </dataValidation>
    <dataValidation type="date" operator="greaterThan" allowBlank="1" showInputMessage="1" showErrorMessage="1" errorTitle="Uwaga" error="Nieprawidłowy format daty?" prompt="Wprowadź datę w nast. formacie: rrrr-mm-dd" sqref="E25">
      <formula1>35796</formula1>
    </dataValidation>
  </dataValidations>
  <pageMargins left="0.51181102362204722" right="0.51181102362204722" top="0.55118110236220474" bottom="0.55118110236220474" header="0.31496062992125984" footer="0.31496062992125984"/>
  <pageSetup paperSize="9" scale="8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7"/>
  <sheetViews>
    <sheetView topLeftCell="A4" zoomScaleNormal="100" workbookViewId="0">
      <selection activeCell="C12" sqref="C12:D12"/>
    </sheetView>
  </sheetViews>
  <sheetFormatPr defaultRowHeight="15"/>
  <cols>
    <col min="2" max="2" width="26.85546875" customWidth="1"/>
    <col min="3" max="3" width="9.7109375" customWidth="1"/>
    <col min="4" max="4" width="15.42578125" customWidth="1"/>
    <col min="5" max="5" width="15.28515625" customWidth="1"/>
    <col min="6" max="6" width="16" customWidth="1"/>
    <col min="7" max="7" width="17.140625" customWidth="1"/>
  </cols>
  <sheetData>
    <row r="3" spans="2:7" ht="15.75">
      <c r="B3" s="198" t="s">
        <v>156</v>
      </c>
      <c r="C3" s="198"/>
      <c r="D3" s="198"/>
      <c r="E3" s="198"/>
      <c r="F3" s="198"/>
      <c r="G3" s="198"/>
    </row>
    <row r="4" spans="2:7" ht="15.75" thickBot="1"/>
    <row r="5" spans="2:7" s="4" customFormat="1" ht="20.100000000000001" customHeight="1" thickBot="1">
      <c r="B5" s="207" t="s">
        <v>157</v>
      </c>
      <c r="C5" s="208"/>
      <c r="D5" s="208"/>
      <c r="E5" s="208"/>
      <c r="F5" s="208"/>
      <c r="G5" s="209"/>
    </row>
    <row r="6" spans="2:7" s="4" customFormat="1" ht="20.100000000000001" customHeight="1" thickBot="1">
      <c r="B6" s="210" t="s">
        <v>2</v>
      </c>
      <c r="C6" s="211"/>
      <c r="D6" s="211"/>
      <c r="E6" s="211"/>
      <c r="F6" s="211"/>
      <c r="G6" s="212"/>
    </row>
    <row r="7" spans="2:7" s="4" customFormat="1" ht="20.100000000000001" customHeight="1">
      <c r="B7" s="5" t="s">
        <v>3</v>
      </c>
      <c r="C7" s="202" t="str">
        <f>IF('Część I'!C11&lt;&gt;"",'Część I'!C11,"")</f>
        <v/>
      </c>
      <c r="D7" s="202"/>
      <c r="E7" s="202"/>
      <c r="F7" s="202"/>
      <c r="G7" s="202"/>
    </row>
    <row r="8" spans="2:7" s="4" customFormat="1" ht="20.100000000000001" customHeight="1">
      <c r="B8" s="6" t="s">
        <v>4</v>
      </c>
      <c r="C8" s="203" t="str">
        <f>IF('Część I'!C12&lt;&gt;"",'Część I'!C12,"")</f>
        <v/>
      </c>
      <c r="D8" s="203"/>
      <c r="E8" s="203"/>
      <c r="F8" s="203"/>
      <c r="G8" s="203"/>
    </row>
    <row r="9" spans="2:7" s="4" customFormat="1" ht="23.25" customHeight="1" thickBot="1">
      <c r="B9" s="7" t="s">
        <v>6</v>
      </c>
      <c r="C9" s="204" t="str">
        <f>IF('Część I'!C13&lt;&gt;"",'Część I'!C13,"")</f>
        <v/>
      </c>
      <c r="D9" s="205"/>
      <c r="E9" s="205"/>
      <c r="F9" s="205"/>
      <c r="G9" s="206"/>
    </row>
    <row r="10" spans="2:7" ht="338.25" customHeight="1" thickBot="1">
      <c r="B10" s="213"/>
      <c r="C10" s="214"/>
      <c r="D10" s="214"/>
      <c r="E10" s="214"/>
      <c r="F10" s="214"/>
      <c r="G10" s="215"/>
    </row>
    <row r="11" spans="2:7" ht="20.100000000000001" customHeight="1">
      <c r="B11" s="216" t="s">
        <v>158</v>
      </c>
      <c r="C11" s="217"/>
      <c r="D11" s="69"/>
      <c r="E11" s="216" t="s">
        <v>160</v>
      </c>
      <c r="F11" s="218"/>
      <c r="G11" s="70"/>
    </row>
    <row r="12" spans="2:7" ht="24.95" customHeight="1">
      <c r="B12" s="67"/>
      <c r="C12" s="220" t="str">
        <f>IF(ISBLANK('Część II (2)'!F20),"",'Część II (2)'!F20)</f>
        <v/>
      </c>
      <c r="D12" s="220"/>
      <c r="E12" s="221"/>
      <c r="F12" s="221"/>
      <c r="G12" s="68"/>
    </row>
    <row r="13" spans="2:7" ht="27" customHeight="1" thickBot="1">
      <c r="B13" s="65" t="s">
        <v>15</v>
      </c>
      <c r="C13" s="219" t="s">
        <v>128</v>
      </c>
      <c r="D13" s="219"/>
      <c r="E13" s="222" t="s">
        <v>161</v>
      </c>
      <c r="F13" s="219"/>
      <c r="G13" s="66" t="s">
        <v>159</v>
      </c>
    </row>
    <row r="15" spans="2:7">
      <c r="B15" s="8"/>
    </row>
    <row r="16" spans="2:7" ht="10.5" customHeight="1">
      <c r="B16" s="9"/>
    </row>
    <row r="17" spans="2:7" ht="24.75" customHeight="1">
      <c r="B17" s="169" t="s">
        <v>162</v>
      </c>
      <c r="C17" s="170"/>
      <c r="D17" s="170"/>
      <c r="E17" s="170"/>
      <c r="F17" s="170"/>
      <c r="G17" s="170"/>
    </row>
  </sheetData>
  <sheetProtection password="CAF7" sheet="1" objects="1" scenarios="1"/>
  <mergeCells count="14">
    <mergeCell ref="B3:G3"/>
    <mergeCell ref="C7:G7"/>
    <mergeCell ref="C8:G8"/>
    <mergeCell ref="C9:G9"/>
    <mergeCell ref="B17:G17"/>
    <mergeCell ref="B5:G5"/>
    <mergeCell ref="B6:G6"/>
    <mergeCell ref="B10:G10"/>
    <mergeCell ref="B11:C11"/>
    <mergeCell ref="E11:F11"/>
    <mergeCell ref="C13:D13"/>
    <mergeCell ref="C12:D12"/>
    <mergeCell ref="E12:F12"/>
    <mergeCell ref="E13:F13"/>
  </mergeCells>
  <dataValidations count="2">
    <dataValidation type="custom" allowBlank="1" showInputMessage="1" showErrorMessage="1" errorTitle="Uwaga!" error="Możesz wprowadzić tylko jeden znak X" prompt="Wstaw znak X - jeśli to jest Twój wybór" sqref="D11 G11">
      <formula1>AND(LEN(D11)=1,D11="X",COUNTIF($D$11:$G$11,"X")=1)</formula1>
    </dataValidation>
    <dataValidation errorStyle="warning" allowBlank="1" showInputMessage="1" showErrorMessage="1" sqref="C7:G9"/>
  </dataValidations>
  <pageMargins left="0.51181102362204722" right="0.51181102362204722" top="0.55118110236220474" bottom="0.55118110236220474" header="0.31496062992125984" footer="0.31496062992125984"/>
  <pageSetup paperSize="9" scale="85" orientation="portrait" horizontalDpi="4294967294" verticalDpi="4294967294" r:id="rId1"/>
  <ignoredErrors>
    <ignoredError sqref="C1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37"/>
  <sheetViews>
    <sheetView showGridLines="0" showRowColHeaders="0" zoomScaleNormal="100" workbookViewId="0">
      <selection activeCell="B3" sqref="B3:H3"/>
    </sheetView>
  </sheetViews>
  <sheetFormatPr defaultRowHeight="15"/>
  <cols>
    <col min="2" max="2" width="19.140625" customWidth="1"/>
    <col min="3" max="3" width="29.5703125" customWidth="1"/>
    <col min="4" max="4" width="15.7109375" customWidth="1"/>
    <col min="5" max="6" width="10.42578125" customWidth="1"/>
    <col min="7" max="7" width="11.7109375" customWidth="1"/>
    <col min="8" max="8" width="16.7109375" customWidth="1"/>
    <col min="9" max="9" width="21.140625" style="55" bestFit="1" customWidth="1"/>
    <col min="10" max="11" width="9.140625" style="55" hidden="1" customWidth="1"/>
    <col min="12" max="12" width="12.140625" style="55" hidden="1" customWidth="1"/>
    <col min="13" max="13" width="10.28515625" style="55" hidden="1" customWidth="1"/>
    <col min="14" max="14" width="9.85546875" bestFit="1" customWidth="1"/>
  </cols>
  <sheetData>
    <row r="3" spans="2:16" ht="15.75">
      <c r="B3" s="198" t="s">
        <v>156</v>
      </c>
      <c r="C3" s="198"/>
      <c r="D3" s="198"/>
      <c r="E3" s="198"/>
      <c r="F3" s="198"/>
      <c r="G3" s="198"/>
      <c r="H3" s="198"/>
    </row>
    <row r="4" spans="2:16" ht="15.75" thickBot="1"/>
    <row r="5" spans="2:16" ht="20.100000000000001" customHeight="1">
      <c r="B5" s="257" t="s">
        <v>294</v>
      </c>
      <c r="C5" s="258"/>
      <c r="D5" s="262"/>
      <c r="E5" s="263"/>
      <c r="F5" s="263"/>
      <c r="G5" s="263"/>
      <c r="H5" s="264"/>
    </row>
    <row r="6" spans="2:16" ht="20.100000000000001" customHeight="1" thickBot="1">
      <c r="B6" s="259"/>
      <c r="C6" s="259"/>
      <c r="D6" s="265"/>
      <c r="E6" s="266"/>
      <c r="F6" s="266"/>
      <c r="G6" s="266"/>
      <c r="H6" s="267"/>
    </row>
    <row r="7" spans="2:16" ht="21" customHeight="1">
      <c r="B7" s="258" t="s">
        <v>17</v>
      </c>
      <c r="C7" s="258"/>
      <c r="D7" s="271" t="s">
        <v>295</v>
      </c>
      <c r="E7" s="260" t="str">
        <f>IF('Część I'!C33&lt;&gt;"",'Część I'!C33,"")</f>
        <v/>
      </c>
      <c r="F7" s="261"/>
      <c r="G7" s="273" t="s">
        <v>296</v>
      </c>
      <c r="H7" s="51"/>
      <c r="I7" s="46" t="str">
        <f>IF(E7="","",IF(H7="","&lt;- Data jest konieczna!",""))</f>
        <v/>
      </c>
      <c r="J7" s="56"/>
      <c r="P7" s="37"/>
    </row>
    <row r="8" spans="2:16" ht="21" customHeight="1" thickBot="1">
      <c r="B8" s="270"/>
      <c r="C8" s="270"/>
      <c r="D8" s="272"/>
      <c r="E8" s="268" t="s">
        <v>130</v>
      </c>
      <c r="F8" s="269"/>
      <c r="G8" s="274"/>
      <c r="H8" s="74" t="s">
        <v>152</v>
      </c>
    </row>
    <row r="9" spans="2:16" ht="15.75" thickBot="1"/>
    <row r="10" spans="2:16" ht="20.100000000000001" customHeight="1">
      <c r="B10" s="239" t="s">
        <v>23</v>
      </c>
      <c r="C10" s="240"/>
      <c r="D10" s="177" t="s">
        <v>297</v>
      </c>
      <c r="E10" s="177"/>
      <c r="F10" s="177"/>
      <c r="G10" s="177"/>
      <c r="H10" s="177"/>
    </row>
    <row r="11" spans="2:16" ht="38.25">
      <c r="B11" s="241"/>
      <c r="C11" s="242"/>
      <c r="D11" s="14" t="s">
        <v>18</v>
      </c>
      <c r="E11" s="14" t="s">
        <v>19</v>
      </c>
      <c r="F11" s="14" t="s">
        <v>20</v>
      </c>
      <c r="G11" s="14" t="s">
        <v>21</v>
      </c>
      <c r="H11" s="14" t="s">
        <v>22</v>
      </c>
      <c r="N11" s="55"/>
    </row>
    <row r="12" spans="2:16">
      <c r="B12" s="241"/>
      <c r="C12" s="242"/>
      <c r="D12" s="18">
        <v>1</v>
      </c>
      <c r="E12" s="18">
        <v>3</v>
      </c>
      <c r="F12" s="18">
        <v>5</v>
      </c>
      <c r="G12" s="18">
        <v>7</v>
      </c>
      <c r="H12" s="18">
        <v>9</v>
      </c>
      <c r="N12" s="55"/>
    </row>
    <row r="13" spans="2:16" ht="15.75" thickBot="1">
      <c r="B13" s="243"/>
      <c r="C13" s="244"/>
      <c r="D13" s="19" t="s">
        <v>49</v>
      </c>
      <c r="E13" s="19" t="s">
        <v>50</v>
      </c>
      <c r="F13" s="19" t="s">
        <v>51</v>
      </c>
      <c r="G13" s="19" t="s">
        <v>51</v>
      </c>
      <c r="H13" s="19" t="s">
        <v>51</v>
      </c>
      <c r="J13" s="59" t="s">
        <v>66</v>
      </c>
      <c r="L13" s="59" t="s">
        <v>133</v>
      </c>
      <c r="N13" s="55"/>
    </row>
    <row r="14" spans="2:16" ht="24.95" customHeight="1" thickBot="1">
      <c r="B14" s="245" t="s">
        <v>46</v>
      </c>
      <c r="C14" s="246"/>
      <c r="D14" s="42"/>
      <c r="E14" s="42"/>
      <c r="F14" s="42"/>
      <c r="G14" s="42"/>
      <c r="H14" s="42"/>
      <c r="I14" s="20" t="str">
        <f>IF(AND($H$7&lt;&gt;"",$G$24&lt;&gt;0,COUNTIF(D14:H14,"X")=0),"&lt;- Brak oceny!","")</f>
        <v/>
      </c>
      <c r="J14" s="57">
        <f>IF(COUNTBLANK(D14:H14)=5,0,IF(D14="X",$D$12,IF(E14="X",$E$12,IF(F14="X",$F$12,IF(G14="X",$G$12,$H$12)))))</f>
        <v>0</v>
      </c>
      <c r="L14" s="60">
        <f>LEN(B14)</f>
        <v>18</v>
      </c>
      <c r="M14" s="57"/>
      <c r="N14" s="55"/>
    </row>
    <row r="15" spans="2:16" ht="24.95" customHeight="1" thickBot="1">
      <c r="B15" s="250" t="s">
        <v>42</v>
      </c>
      <c r="C15" s="251"/>
      <c r="D15" s="42"/>
      <c r="E15" s="42"/>
      <c r="F15" s="42"/>
      <c r="G15" s="42"/>
      <c r="H15" s="42"/>
      <c r="I15" s="20" t="str">
        <f t="shared" ref="I15:I19" si="0">IF(AND($H$7&lt;&gt;"",$G$24&lt;&gt;0,COUNTIF(D15:H15,"X")=0),"&lt;- Brak oceny!","")</f>
        <v/>
      </c>
      <c r="J15" s="57">
        <f t="shared" ref="J15:J23" si="1">IF(COUNTBLANK(D15:H15)=5,0,IF(D15="X",$D$12,IF(E15="X",$E$12,IF(F15="X",$F$12,IF(G15="X",$G$12,$H$12)))))</f>
        <v>0</v>
      </c>
      <c r="L15" s="60">
        <f t="shared" ref="L15:L23" si="2">LEN(B15)</f>
        <v>39</v>
      </c>
      <c r="N15" s="55"/>
    </row>
    <row r="16" spans="2:16" ht="24.95" customHeight="1" thickBot="1">
      <c r="B16" s="250" t="s">
        <v>11</v>
      </c>
      <c r="C16" s="251"/>
      <c r="D16" s="42"/>
      <c r="E16" s="42"/>
      <c r="F16" s="42"/>
      <c r="G16" s="42"/>
      <c r="H16" s="42"/>
      <c r="I16" s="20" t="str">
        <f t="shared" si="0"/>
        <v/>
      </c>
      <c r="J16" s="57">
        <f t="shared" si="1"/>
        <v>0</v>
      </c>
      <c r="L16" s="60">
        <f t="shared" si="2"/>
        <v>49</v>
      </c>
      <c r="N16" s="55"/>
    </row>
    <row r="17" spans="2:15" ht="24.95" customHeight="1" thickBot="1">
      <c r="B17" s="250" t="s">
        <v>12</v>
      </c>
      <c r="C17" s="251"/>
      <c r="D17" s="42"/>
      <c r="E17" s="42"/>
      <c r="F17" s="42"/>
      <c r="G17" s="42"/>
      <c r="H17" s="42"/>
      <c r="I17" s="20" t="str">
        <f t="shared" si="0"/>
        <v/>
      </c>
      <c r="J17" s="57">
        <f t="shared" si="1"/>
        <v>0</v>
      </c>
      <c r="L17" s="60">
        <f t="shared" si="2"/>
        <v>10</v>
      </c>
      <c r="N17" s="55"/>
    </row>
    <row r="18" spans="2:15" ht="24.95" customHeight="1" thickBot="1">
      <c r="B18" s="250" t="s">
        <v>13</v>
      </c>
      <c r="C18" s="251"/>
      <c r="D18" s="42"/>
      <c r="E18" s="42"/>
      <c r="F18" s="42"/>
      <c r="G18" s="42"/>
      <c r="H18" s="42"/>
      <c r="I18" s="20" t="str">
        <f t="shared" si="0"/>
        <v/>
      </c>
      <c r="J18" s="57">
        <f t="shared" si="1"/>
        <v>0</v>
      </c>
      <c r="L18" s="60">
        <f t="shared" si="2"/>
        <v>11</v>
      </c>
      <c r="N18" s="55"/>
    </row>
    <row r="19" spans="2:15" ht="24.95" customHeight="1" thickBot="1">
      <c r="B19" s="252" t="s">
        <v>47</v>
      </c>
      <c r="C19" s="253"/>
      <c r="D19" s="42"/>
      <c r="E19" s="42"/>
      <c r="F19" s="42"/>
      <c r="G19" s="42"/>
      <c r="H19" s="42"/>
      <c r="I19" s="20" t="str">
        <f t="shared" si="0"/>
        <v/>
      </c>
      <c r="J19" s="57">
        <f t="shared" si="1"/>
        <v>0</v>
      </c>
      <c r="L19" s="60">
        <f t="shared" si="2"/>
        <v>24</v>
      </c>
      <c r="N19" s="55"/>
    </row>
    <row r="20" spans="2:15" ht="33.75" customHeight="1" thickBot="1">
      <c r="B20" s="254" t="s">
        <v>298</v>
      </c>
      <c r="C20" s="254"/>
      <c r="D20" s="188" t="s">
        <v>297</v>
      </c>
      <c r="E20" s="188"/>
      <c r="F20" s="188"/>
      <c r="G20" s="188"/>
      <c r="H20" s="188"/>
      <c r="I20" s="64"/>
      <c r="L20" s="60">
        <f t="shared" si="2"/>
        <v>47</v>
      </c>
      <c r="N20" s="55"/>
    </row>
    <row r="21" spans="2:15" ht="24.95" customHeight="1" thickBot="1">
      <c r="B21" s="255">
        <f>'Część I'!D22</f>
        <v>0</v>
      </c>
      <c r="C21" s="256"/>
      <c r="D21" s="42"/>
      <c r="E21" s="42"/>
      <c r="F21" s="42"/>
      <c r="G21" s="42"/>
      <c r="H21" s="42"/>
      <c r="I21" s="20" t="str">
        <f>IF(AND($H$7&lt;&gt;"",$G$24&lt;&gt;0,COUNTIF(D21:H21,"X")=0,B21&lt;&gt;0),"&lt;- Brak oceny!",IF(AND(B21=0,COUNTBLANK(D21:H21)&lt;5),"&lt;- Niekompletne dane",""))</f>
        <v/>
      </c>
      <c r="J21" s="57">
        <f t="shared" si="1"/>
        <v>0</v>
      </c>
      <c r="L21" s="60">
        <f t="shared" si="2"/>
        <v>1</v>
      </c>
      <c r="N21" s="55"/>
    </row>
    <row r="22" spans="2:15" ht="24.95" customHeight="1" thickBot="1">
      <c r="B22" s="255">
        <f>'Część I'!D23</f>
        <v>0</v>
      </c>
      <c r="C22" s="256"/>
      <c r="D22" s="42"/>
      <c r="E22" s="42"/>
      <c r="F22" s="42"/>
      <c r="G22" s="42"/>
      <c r="H22" s="42"/>
      <c r="I22" s="20" t="str">
        <f t="shared" ref="I22:I23" si="3">IF(AND($H$7&lt;&gt;"",$G$24&lt;&gt;0,COUNTIF(D22:H22,"X")=0,B22&lt;&gt;0),"&lt;- Brak oceny!",IF(AND(B22=0,COUNTBLANK(D22:H22)&lt;5),"&lt;- Niekompletne dane",""))</f>
        <v/>
      </c>
      <c r="J22" s="57">
        <f t="shared" si="1"/>
        <v>0</v>
      </c>
      <c r="L22" s="60">
        <f t="shared" si="2"/>
        <v>1</v>
      </c>
      <c r="N22" s="55"/>
    </row>
    <row r="23" spans="2:15" ht="24.95" customHeight="1" thickBot="1">
      <c r="B23" s="255">
        <f>'Część I'!D24</f>
        <v>0</v>
      </c>
      <c r="C23" s="256"/>
      <c r="D23" s="42"/>
      <c r="E23" s="42"/>
      <c r="F23" s="42"/>
      <c r="G23" s="42"/>
      <c r="H23" s="42"/>
      <c r="I23" s="20" t="str">
        <f t="shared" si="3"/>
        <v/>
      </c>
      <c r="J23" s="57">
        <f t="shared" si="1"/>
        <v>0</v>
      </c>
      <c r="L23" s="60">
        <f t="shared" si="2"/>
        <v>1</v>
      </c>
      <c r="M23" s="55" t="s">
        <v>132</v>
      </c>
      <c r="N23" s="55"/>
    </row>
    <row r="24" spans="2:15" ht="24.95" customHeight="1" thickBot="1">
      <c r="B24" s="247" t="s">
        <v>48</v>
      </c>
      <c r="C24" s="247"/>
      <c r="D24" s="247"/>
      <c r="E24" s="247"/>
      <c r="F24" s="247"/>
      <c r="G24" s="248" t="str">
        <f>IF(OR(ISERROR(SUMIF(J14:J23,"&gt;0",J14:J23)/COUNTIF(J14:J23,"&gt;0")),L24&lt;&gt;M24),"-",ROUND(SUMIF(J14:J23,"&gt;0",J14:J23)/COUNTIF(J14:J23,"&gt;0"),2))</f>
        <v>-</v>
      </c>
      <c r="H24" s="249"/>
      <c r="I24" s="57"/>
      <c r="J24" s="61" t="e">
        <f>AVERAGEIF(J14:J23,"&gt;0",J14:J23)</f>
        <v>#DIV/0!</v>
      </c>
      <c r="K24" s="62" t="s">
        <v>151</v>
      </c>
      <c r="L24" s="57">
        <f>9-COUNTIF(L14:L23,1)</f>
        <v>6</v>
      </c>
      <c r="M24" s="63">
        <f>COUNTIF(D14:H23,"X")</f>
        <v>0</v>
      </c>
      <c r="N24" s="55"/>
      <c r="O24" s="52"/>
    </row>
    <row r="25" spans="2:15">
      <c r="J25" s="58"/>
      <c r="N25" s="55"/>
    </row>
    <row r="26" spans="2:15" s="4" customFormat="1" ht="20.100000000000001" customHeight="1" thickBot="1">
      <c r="B26" s="17" t="s">
        <v>52</v>
      </c>
      <c r="I26" s="58"/>
      <c r="J26" s="55"/>
      <c r="K26" s="58"/>
      <c r="L26" s="58"/>
      <c r="M26" s="58"/>
      <c r="N26" s="58"/>
    </row>
    <row r="27" spans="2:15" ht="46.5" customHeight="1" thickBot="1">
      <c r="B27" s="71" t="s">
        <v>53</v>
      </c>
      <c r="C27" s="237" t="s">
        <v>54</v>
      </c>
      <c r="D27" s="188"/>
      <c r="E27" s="237" t="s">
        <v>55</v>
      </c>
      <c r="F27" s="237"/>
      <c r="G27" s="237"/>
      <c r="H27" s="237"/>
    </row>
    <row r="28" spans="2:15" ht="24.95" customHeight="1">
      <c r="B28" s="21" t="str">
        <f>IF(AND($G$24&gt;=1,$G$24&lt;=2),"X","-")</f>
        <v>-</v>
      </c>
      <c r="C28" s="238" t="s">
        <v>60</v>
      </c>
      <c r="D28" s="238"/>
      <c r="E28" s="177" t="s">
        <v>56</v>
      </c>
      <c r="F28" s="177"/>
      <c r="G28" s="177"/>
      <c r="H28" s="177"/>
    </row>
    <row r="29" spans="2:15" ht="24.95" customHeight="1">
      <c r="B29" s="22" t="str">
        <f>IF(AND($G$24&gt;2,$G$24&lt;=4),"X","-")</f>
        <v>-</v>
      </c>
      <c r="C29" s="225" t="s">
        <v>61</v>
      </c>
      <c r="D29" s="226"/>
      <c r="E29" s="229" t="s">
        <v>57</v>
      </c>
      <c r="F29" s="229"/>
      <c r="G29" s="229"/>
      <c r="H29" s="229"/>
    </row>
    <row r="30" spans="2:15" ht="24.95" customHeight="1">
      <c r="B30" s="22" t="str">
        <f>IF(AND($G$24&gt;4,$G$24&lt;=6),"X","-")</f>
        <v>-</v>
      </c>
      <c r="C30" s="225" t="s">
        <v>62</v>
      </c>
      <c r="D30" s="226"/>
      <c r="E30" s="231" t="s">
        <v>58</v>
      </c>
      <c r="F30" s="232"/>
      <c r="G30" s="232"/>
      <c r="H30" s="233"/>
    </row>
    <row r="31" spans="2:15" ht="24.95" customHeight="1">
      <c r="B31" s="22" t="str">
        <f>IF(AND($G$24&gt;6,$G$24&lt;=8),"X","-")</f>
        <v>-</v>
      </c>
      <c r="C31" s="225" t="s">
        <v>63</v>
      </c>
      <c r="D31" s="226"/>
      <c r="E31" s="229" t="s">
        <v>59</v>
      </c>
      <c r="F31" s="229"/>
      <c r="G31" s="229"/>
      <c r="H31" s="229"/>
    </row>
    <row r="32" spans="2:15" ht="24.95" customHeight="1" thickBot="1">
      <c r="B32" s="12" t="str">
        <f>IF(AND($G$24&gt;8,$G$24&lt;=9),"X","-")</f>
        <v>-</v>
      </c>
      <c r="C32" s="227" t="s">
        <v>163</v>
      </c>
      <c r="D32" s="228"/>
      <c r="E32" s="230" t="s">
        <v>64</v>
      </c>
      <c r="F32" s="230"/>
      <c r="G32" s="230"/>
      <c r="H32" s="230"/>
    </row>
    <row r="33" spans="2:9" ht="41.25" customHeight="1" thickBot="1">
      <c r="B33" s="23" t="s">
        <v>65</v>
      </c>
      <c r="C33" s="24" t="s">
        <v>299</v>
      </c>
      <c r="D33" s="25" t="str">
        <f>IF(AND(COUNTIF(B30:B32,"X")=1,COUNTBLANK(D14:D23)=9),"X","-")</f>
        <v>-</v>
      </c>
      <c r="E33" s="234" t="s">
        <v>300</v>
      </c>
      <c r="F33" s="235"/>
      <c r="G33" s="236"/>
      <c r="H33" s="25" t="str">
        <f>IF(AND(COUNTIF(B28:B32,"X")=1,D33="-"),"X","-")</f>
        <v>-</v>
      </c>
      <c r="I33" s="57" t="str">
        <f>IF(COUNTIF(D33:H33,"X")&gt;1,"&lt;- Błąd!","")</f>
        <v/>
      </c>
    </row>
    <row r="36" spans="2:9">
      <c r="B36" s="9"/>
      <c r="C36" s="9"/>
    </row>
    <row r="37" spans="2:9" ht="244.5" customHeight="1">
      <c r="B37" s="223" t="s">
        <v>314</v>
      </c>
      <c r="C37" s="224"/>
      <c r="D37" s="224"/>
      <c r="E37" s="224"/>
      <c r="F37" s="224"/>
      <c r="G37" s="224"/>
      <c r="H37" s="224"/>
    </row>
  </sheetData>
  <sheetProtection password="CAF7" sheet="1" objects="1" scenarios="1"/>
  <mergeCells count="37">
    <mergeCell ref="B22:C22"/>
    <mergeCell ref="B23:C23"/>
    <mergeCell ref="B3:H3"/>
    <mergeCell ref="B5:C6"/>
    <mergeCell ref="E7:F7"/>
    <mergeCell ref="D5:H6"/>
    <mergeCell ref="E8:F8"/>
    <mergeCell ref="B7:C8"/>
    <mergeCell ref="D7:D8"/>
    <mergeCell ref="G7:G8"/>
    <mergeCell ref="B18:C18"/>
    <mergeCell ref="C27:D27"/>
    <mergeCell ref="E27:H27"/>
    <mergeCell ref="C28:D28"/>
    <mergeCell ref="E28:H28"/>
    <mergeCell ref="D10:H10"/>
    <mergeCell ref="B10:C13"/>
    <mergeCell ref="B14:C14"/>
    <mergeCell ref="B24:F24"/>
    <mergeCell ref="G24:H24"/>
    <mergeCell ref="B15:C15"/>
    <mergeCell ref="B16:C16"/>
    <mergeCell ref="B17:C17"/>
    <mergeCell ref="B19:C19"/>
    <mergeCell ref="D20:H20"/>
    <mergeCell ref="B20:C20"/>
    <mergeCell ref="B21:C21"/>
    <mergeCell ref="B37:H37"/>
    <mergeCell ref="C29:D29"/>
    <mergeCell ref="C31:D31"/>
    <mergeCell ref="C32:D32"/>
    <mergeCell ref="E29:H29"/>
    <mergeCell ref="E31:H31"/>
    <mergeCell ref="E32:H32"/>
    <mergeCell ref="C30:D30"/>
    <mergeCell ref="E30:H30"/>
    <mergeCell ref="E33:G33"/>
  </mergeCells>
  <conditionalFormatting sqref="G24:H24">
    <cfRule type="cellIs" dxfId="1" priority="2" operator="equal">
      <formula>0</formula>
    </cfRule>
  </conditionalFormatting>
  <conditionalFormatting sqref="B21:C23">
    <cfRule type="cellIs" dxfId="0" priority="1" operator="equal">
      <formula>0</formula>
    </cfRule>
  </conditionalFormatting>
  <dataValidations count="12">
    <dataValidation allowBlank="1" showInputMessage="1" showErrorMessage="1" errorTitle="Uwaga!" sqref="B28:B32"/>
    <dataValidation type="date" operator="greaterThan" allowBlank="1" showInputMessage="1" showErrorMessage="1" errorTitle="Uwaga!" error="Nieprawidłowy format daty?" prompt="Wprowadź datę w nast. formacie: rrrr-mm-dd" sqref="D5 H7">
      <formula1>35796</formula1>
    </dataValidation>
    <dataValidation type="custom" allowBlank="1" showInputMessage="1" showErrorMessage="1" errorTitle="Uwaga!" error="Dla kryterium może być tylko jedna ocena tj. znak X" prompt="Wstaw znak X - jeśli to jest Twój wybór" sqref="D14:H14">
      <formula1>AND(COUNTBLANK($D$14:$H$14)=4,D14="X")</formula1>
    </dataValidation>
    <dataValidation type="custom" allowBlank="1" showInputMessage="1" showErrorMessage="1" errorTitle="Uwaga!" error="Dla kryterium może być tylko jedna ocena tj. znak X" prompt="Wstaw znak X - jeśli to jest Twój wybór" sqref="D15:H15">
      <formula1>AND(COUNTBLANK($D$15:$H$15)=4,D15="X")</formula1>
    </dataValidation>
    <dataValidation type="custom" allowBlank="1" showInputMessage="1" showErrorMessage="1" errorTitle="Uwaga!" error="Dla kryterium może być tylko jedna ocena tj. znak X" prompt="Wstaw znak X - jeśli to jest Twój wybór" sqref="D16:H16">
      <formula1>AND(COUNTBLANK($D$16:$H$16)=4,D16="X")</formula1>
    </dataValidation>
    <dataValidation type="custom" allowBlank="1" showInputMessage="1" showErrorMessage="1" errorTitle="Uwaga!" error="Dla kryterium może być tylko jedna ocena tj. znak X" prompt="Wstaw znak X - jeśli to jest Twój wybór" sqref="D17 E17 F17 G17 H17">
      <formula1>AND(COUNTBLANK($D$17:$H$17)=4,D17="X")</formula1>
    </dataValidation>
    <dataValidation type="custom" allowBlank="1" showInputMessage="1" showErrorMessage="1" errorTitle="Uwaga!" error="Dla kryterium może być tylko jedna ocena tj. znak X" prompt="Wstaw znak X - jeśli to jest Twój wybór" sqref="D19:H19">
      <formula1>AND(COUNTBLANK($D$19:$H$19)=4,D19="X")</formula1>
    </dataValidation>
    <dataValidation type="custom" allowBlank="1" showInputMessage="1" showErrorMessage="1" errorTitle="Uwaga!" error="Dla kryterium może być tylko jedna ocena tj. znak X i pod warunkiem, że jest wybrane kryterium dodatkowe w Część I " prompt="Wstaw znak X - jeśli to jest Twój wybór" sqref="D21:H21">
      <formula1>AND(COUNTBLANK($D$21:$H$21)=4,$B$21&lt;&gt;0,D21="X")</formula1>
    </dataValidation>
    <dataValidation type="custom" allowBlank="1" showInputMessage="1" showErrorMessage="1" errorTitle="Uwaga!" error="Dla kryterium może być tylko jedna ocena tj. znak X oraz pod warunkiem, że jest wybrane kryterium dodatkowe w Część I " prompt="Wstaw znak X - jeśli to jest Twój wybór" sqref="D22:H22">
      <formula1>AND(COUNTBLANK($D$22:$H$22)=4,$B$22&lt;&gt;0,D22="X")</formula1>
    </dataValidation>
    <dataValidation type="custom" allowBlank="1" showInputMessage="1" showErrorMessage="1" errorTitle="Uwaga!" error="Dla kryterium może być tylko jedna ocena tj. znak X oraz pod warunkiem, że jest wybrane kryterium dodatkowe w Część I" prompt="Wstaw znak X - jeśli to jest Twój wybór" sqref="D23:H23">
      <formula1>AND(COUNTBLANK($D$23:$H$23)=4,$B$23&lt;&gt;0,D23="X")</formula1>
    </dataValidation>
    <dataValidation type="date" operator="greaterThan" allowBlank="1" showInputMessage="1" showErrorMessage="1" sqref="E7:F7">
      <formula1>35796</formula1>
    </dataValidation>
    <dataValidation type="custom" allowBlank="1" showInputMessage="1" showErrorMessage="1" errorTitle="Uwaga!" error="Dla kryterium może być tylko jedna ocena tj. znak X" prompt="Wstaw znak X - jeśli to jest Twój wybór" sqref="D18 E18 F18 G18 H18">
      <formula1>AND(COUNTBLANK($D$18:$H$18)=4,D18="X")</formula1>
    </dataValidation>
  </dataValidations>
  <pageMargins left="0.51181102362204722" right="0.51181102362204722" top="0.55118110236220474" bottom="0.55118110236220474" header="0.31496062992125984" footer="0.31496062992125984"/>
  <pageSetup paperSize="9" scale="73" orientation="portrait" horizontalDpi="4294967294" verticalDpi="4294967294" r:id="rId1"/>
  <ignoredErrors>
    <ignoredError sqref="E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32"/>
  <sheetViews>
    <sheetView showGridLines="0" showRowColHeaders="0" zoomScaleNormal="100" workbookViewId="0"/>
  </sheetViews>
  <sheetFormatPr defaultRowHeight="15"/>
  <cols>
    <col min="2" max="2" width="10.7109375" customWidth="1"/>
    <col min="3" max="3" width="4.7109375" customWidth="1"/>
    <col min="4" max="4" width="10.7109375" customWidth="1"/>
    <col min="5" max="5" width="10.85546875" customWidth="1"/>
    <col min="6" max="6" width="4.7109375" customWidth="1"/>
    <col min="7" max="8" width="10.7109375" customWidth="1"/>
    <col min="9" max="9" width="17.42578125" customWidth="1"/>
    <col min="10" max="10" width="20.28515625" customWidth="1"/>
    <col min="11" max="11" width="10.7109375" customWidth="1"/>
    <col min="12" max="12" width="15.140625" customWidth="1"/>
  </cols>
  <sheetData>
    <row r="2" spans="2:15"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2:15" s="4" customFormat="1" ht="20.100000000000001" customHeight="1" thickBot="1">
      <c r="B3" s="26" t="s">
        <v>301</v>
      </c>
    </row>
    <row r="4" spans="2:15" ht="215.25" customHeight="1" thickBot="1">
      <c r="B4" s="213"/>
      <c r="C4" s="214"/>
      <c r="D4" s="214"/>
      <c r="E4" s="214"/>
      <c r="F4" s="214"/>
      <c r="G4" s="214"/>
      <c r="H4" s="214"/>
      <c r="I4" s="214"/>
      <c r="J4" s="214"/>
      <c r="K4" s="215"/>
    </row>
    <row r="6" spans="2:15" s="4" customFormat="1" ht="20.100000000000001" customHeight="1" thickBot="1">
      <c r="B6" s="286" t="s">
        <v>305</v>
      </c>
      <c r="C6" s="286"/>
      <c r="D6" s="286"/>
      <c r="E6" s="286"/>
      <c r="F6" s="286"/>
      <c r="G6" s="286"/>
      <c r="H6" s="286"/>
      <c r="I6" s="286"/>
      <c r="J6" s="286"/>
      <c r="K6" s="286"/>
    </row>
    <row r="7" spans="2:15" ht="189.75" customHeight="1" thickBot="1">
      <c r="B7" s="213"/>
      <c r="C7" s="214"/>
      <c r="D7" s="214"/>
      <c r="E7" s="214"/>
      <c r="F7" s="214"/>
      <c r="G7" s="214"/>
      <c r="H7" s="214"/>
      <c r="I7" s="214"/>
      <c r="J7" s="214"/>
      <c r="K7" s="215"/>
    </row>
    <row r="9" spans="2:15" s="4" customFormat="1" ht="20.100000000000001" customHeight="1" thickBot="1">
      <c r="B9" s="17" t="s">
        <v>67</v>
      </c>
    </row>
    <row r="10" spans="2:15" ht="15.95" customHeight="1">
      <c r="B10" s="273" t="s">
        <v>302</v>
      </c>
      <c r="C10" s="284"/>
      <c r="D10" s="284"/>
      <c r="E10" s="273" t="s">
        <v>303</v>
      </c>
      <c r="F10" s="284"/>
      <c r="G10" s="284"/>
      <c r="H10" s="284"/>
      <c r="I10" s="273" t="s">
        <v>69</v>
      </c>
      <c r="J10" s="262"/>
      <c r="K10" s="264"/>
      <c r="L10" s="4"/>
    </row>
    <row r="11" spans="2:15" ht="15.95" customHeight="1" thickBot="1">
      <c r="B11" s="274"/>
      <c r="C11" s="285"/>
      <c r="D11" s="285"/>
      <c r="E11" s="274"/>
      <c r="F11" s="285"/>
      <c r="G11" s="285"/>
      <c r="H11" s="285"/>
      <c r="I11" s="274"/>
      <c r="J11" s="265"/>
      <c r="K11" s="267"/>
    </row>
    <row r="13" spans="2:15" s="4" customFormat="1" ht="20.100000000000001" customHeight="1" thickBot="1">
      <c r="B13" s="17" t="s">
        <v>304</v>
      </c>
    </row>
    <row r="14" spans="2:15" s="4" customFormat="1" ht="20.100000000000001" customHeight="1" thickBot="1">
      <c r="B14" s="210" t="s">
        <v>72</v>
      </c>
      <c r="C14" s="212"/>
      <c r="D14" s="43"/>
      <c r="E14" s="210" t="s">
        <v>135</v>
      </c>
      <c r="F14" s="212"/>
      <c r="G14" s="43"/>
      <c r="H14" s="210" t="s">
        <v>73</v>
      </c>
      <c r="I14" s="211"/>
      <c r="J14" s="212"/>
      <c r="K14" s="43"/>
      <c r="L14" s="46" t="str">
        <f>IF(COUNTIF(D14:K14,"X")&gt;1,"&lt;- Wybierz jedną z opcji","")</f>
        <v/>
      </c>
      <c r="O14" s="50"/>
    </row>
    <row r="16" spans="2:15" ht="15.75" thickBot="1">
      <c r="B16" s="17" t="s">
        <v>5</v>
      </c>
    </row>
    <row r="17" spans="2:17" ht="20.100000000000001" customHeight="1">
      <c r="B17" s="275" t="s">
        <v>3</v>
      </c>
      <c r="C17" s="275"/>
      <c r="D17" s="275"/>
      <c r="E17" s="275"/>
      <c r="F17" s="278" t="str">
        <f>IF('Część I'!C16="","",'Część I'!C16)</f>
        <v/>
      </c>
      <c r="G17" s="279"/>
      <c r="H17" s="279"/>
      <c r="I17" s="279"/>
      <c r="J17" s="279"/>
      <c r="K17" s="280"/>
    </row>
    <row r="18" spans="2:17" ht="20.100000000000001" customHeight="1">
      <c r="B18" s="276" t="s">
        <v>4</v>
      </c>
      <c r="C18" s="276"/>
      <c r="D18" s="276"/>
      <c r="E18" s="276"/>
      <c r="F18" s="278" t="str">
        <f>IF('Część I'!C17="","",'Część I'!C17)</f>
        <v/>
      </c>
      <c r="G18" s="279"/>
      <c r="H18" s="279"/>
      <c r="I18" s="279"/>
      <c r="J18" s="279"/>
      <c r="K18" s="280"/>
    </row>
    <row r="19" spans="2:17" ht="20.100000000000001" customHeight="1" thickBot="1">
      <c r="B19" s="277" t="s">
        <v>154</v>
      </c>
      <c r="C19" s="277"/>
      <c r="D19" s="277"/>
      <c r="E19" s="277"/>
      <c r="F19" s="281" t="str">
        <f>IF('Część I'!C18="","",'Część I'!C18)</f>
        <v/>
      </c>
      <c r="G19" s="282"/>
      <c r="H19" s="282"/>
      <c r="I19" s="282"/>
      <c r="J19" s="282"/>
      <c r="K19" s="283"/>
    </row>
    <row r="20" spans="2:17" ht="20.100000000000001" customHeight="1">
      <c r="B20" s="287"/>
      <c r="C20" s="288"/>
      <c r="D20" s="288"/>
      <c r="E20" s="288"/>
      <c r="F20" s="289"/>
      <c r="G20" s="263"/>
      <c r="H20" s="263"/>
      <c r="I20" s="263"/>
      <c r="J20" s="288"/>
      <c r="K20" s="290"/>
      <c r="N20" s="37"/>
    </row>
    <row r="21" spans="2:17" ht="20.100000000000001" customHeight="1">
      <c r="B21" s="291" t="s">
        <v>76</v>
      </c>
      <c r="C21" s="292"/>
      <c r="D21" s="292"/>
      <c r="E21" s="292"/>
      <c r="F21" s="293" t="s">
        <v>136</v>
      </c>
      <c r="G21" s="292"/>
      <c r="H21" s="292"/>
      <c r="I21" s="292"/>
      <c r="J21" s="293" t="s">
        <v>75</v>
      </c>
      <c r="K21" s="294"/>
      <c r="O21" s="37"/>
    </row>
    <row r="22" spans="2:17" ht="15.75" thickBot="1">
      <c r="N22" s="37"/>
    </row>
    <row r="23" spans="2:17" ht="33" customHeight="1" thickBot="1">
      <c r="B23" s="295" t="s">
        <v>287</v>
      </c>
      <c r="C23" s="172"/>
      <c r="D23" s="172"/>
      <c r="E23" s="172"/>
      <c r="F23" s="172"/>
      <c r="G23" s="172"/>
      <c r="H23" s="172"/>
      <c r="I23" s="172"/>
      <c r="J23" s="172"/>
      <c r="K23" s="173"/>
    </row>
    <row r="24" spans="2:17" ht="20.100000000000001" customHeight="1">
      <c r="B24" s="296"/>
      <c r="C24" s="297"/>
      <c r="D24" s="297"/>
      <c r="E24" s="298"/>
      <c r="F24" s="299"/>
      <c r="G24" s="299"/>
      <c r="H24" s="297"/>
      <c r="I24" s="297"/>
      <c r="J24" s="297"/>
      <c r="K24" s="300"/>
      <c r="N24" s="37"/>
      <c r="O24" s="37"/>
      <c r="Q24" s="37"/>
    </row>
    <row r="25" spans="2:17" ht="41.25" customHeight="1">
      <c r="B25" s="305" t="s">
        <v>77</v>
      </c>
      <c r="C25" s="306"/>
      <c r="D25" s="306"/>
      <c r="E25" s="307" t="s">
        <v>137</v>
      </c>
      <c r="F25" s="306"/>
      <c r="G25" s="306"/>
      <c r="H25" s="307" t="s">
        <v>78</v>
      </c>
      <c r="I25" s="306"/>
      <c r="J25" s="307" t="s">
        <v>79</v>
      </c>
      <c r="K25" s="308"/>
    </row>
    <row r="27" spans="2:17" ht="20.100000000000001" customHeight="1" thickBot="1">
      <c r="B27" s="309" t="s">
        <v>80</v>
      </c>
      <c r="C27" s="310"/>
      <c r="D27" s="310"/>
      <c r="E27" s="310"/>
      <c r="F27" s="310"/>
      <c r="G27" s="310"/>
      <c r="H27" s="310"/>
      <c r="I27" s="310"/>
      <c r="J27" s="310"/>
      <c r="K27" s="311"/>
    </row>
    <row r="28" spans="2:17" ht="61.5" customHeight="1">
      <c r="B28" s="301" t="s">
        <v>306</v>
      </c>
      <c r="C28" s="302"/>
      <c r="D28" s="302"/>
      <c r="E28" s="302"/>
      <c r="F28" s="302"/>
      <c r="G28" s="302"/>
      <c r="H28" s="302"/>
      <c r="I28" s="302"/>
      <c r="J28" s="302"/>
      <c r="K28" s="303"/>
    </row>
    <row r="29" spans="2:17" ht="9" customHeight="1"/>
    <row r="30" spans="2:17" ht="9" customHeight="1"/>
    <row r="31" spans="2:17" ht="13.5" customHeight="1">
      <c r="B31" s="9"/>
      <c r="C31" s="9"/>
      <c r="D31" s="9"/>
      <c r="E31" s="9"/>
    </row>
    <row r="32" spans="2:17" ht="133.5" customHeight="1">
      <c r="B32" s="304" t="s">
        <v>307</v>
      </c>
      <c r="C32" s="304"/>
      <c r="D32" s="304"/>
      <c r="E32" s="304"/>
      <c r="F32" s="304"/>
      <c r="G32" s="304"/>
      <c r="H32" s="304"/>
      <c r="I32" s="304"/>
      <c r="J32" s="304"/>
      <c r="K32" s="304"/>
    </row>
  </sheetData>
  <sheetProtection password="CAF7" sheet="1" objects="1" scenarios="1"/>
  <mergeCells count="36">
    <mergeCell ref="B28:K28"/>
    <mergeCell ref="B32:K32"/>
    <mergeCell ref="B25:D25"/>
    <mergeCell ref="E25:G25"/>
    <mergeCell ref="H25:I25"/>
    <mergeCell ref="J25:K25"/>
    <mergeCell ref="B27:K27"/>
    <mergeCell ref="B23:K23"/>
    <mergeCell ref="B24:D24"/>
    <mergeCell ref="E24:G24"/>
    <mergeCell ref="H24:I24"/>
    <mergeCell ref="J24:K24"/>
    <mergeCell ref="B20:E20"/>
    <mergeCell ref="F20:I20"/>
    <mergeCell ref="J20:K20"/>
    <mergeCell ref="B21:E21"/>
    <mergeCell ref="F21:I21"/>
    <mergeCell ref="J21:K21"/>
    <mergeCell ref="B14:C14"/>
    <mergeCell ref="E14:F14"/>
    <mergeCell ref="H14:J14"/>
    <mergeCell ref="B4:K4"/>
    <mergeCell ref="B7:K7"/>
    <mergeCell ref="B10:B11"/>
    <mergeCell ref="E10:E11"/>
    <mergeCell ref="I10:I11"/>
    <mergeCell ref="C10:D11"/>
    <mergeCell ref="F10:H11"/>
    <mergeCell ref="J10:K11"/>
    <mergeCell ref="B6:K6"/>
    <mergeCell ref="B17:E17"/>
    <mergeCell ref="B18:E18"/>
    <mergeCell ref="B19:E19"/>
    <mergeCell ref="F17:K17"/>
    <mergeCell ref="F18:K18"/>
    <mergeCell ref="F19:K19"/>
  </mergeCells>
  <dataValidations count="8">
    <dataValidation type="list" allowBlank="1" showInputMessage="1" showErrorMessage="1" errorTitle="Uwaga!" error="Nieprawidłowa nazwa oceny" prompt="Wybierz ocenę z listy" sqref="C10:D11">
      <formula1>Ocena</formula1>
    </dataValidation>
    <dataValidation type="list" allowBlank="1" showInputMessage="1" showErrorMessage="1" errorTitle="Uwaga!" error="Nieprawidłowy poziom oceny" prompt="Wybierz poziom oceny z listy" sqref="F10:H11">
      <formula1>Poziom_oceny</formula1>
    </dataValidation>
    <dataValidation type="custom" allowBlank="1" showInputMessage="1" showErrorMessage="1" errorTitle="Uwaga!" error="Możesz tylko wprowadzić jeden znak X" prompt="Wprowadź znak X, jeśli to jest Twój wybór" sqref="D14 G14 K14">
      <formula1>AND(LEN(D14)=1,D14="X",COUNTIF($D$14:$K$14,"X")=1)</formula1>
    </dataValidation>
    <dataValidation type="date" operator="greaterThan" allowBlank="1" showInputMessage="1" showErrorMessage="1" errorTitle="Uwaga!" error="Nieprawidłowy format daty?" prompt="Wprowadź datę w nast. formacie: rrrr-mm-dd" sqref="E24:G24 F20:I20">
      <formula1>35796</formula1>
    </dataValidation>
    <dataValidation type="date" operator="greaterThan" allowBlank="1" showInputMessage="1" showErrorMessage="1" errorTitle="Uwaga!" error="Nieprwaidłowy format daty?" prompt="Wprowadź datę w nast. formacie: rrrr-mm-dd" sqref="J10:K11">
      <formula1>35796</formula1>
    </dataValidation>
    <dataValidation type="custom" errorStyle="warning" allowBlank="1" showInputMessage="1" showErrorMessage="1" errorTitle="Uwaga!" error="Czy poprawne Imię?" prompt="Możesz poprawić te dane, jeśli jest taka potrzeba" sqref="F17:K17">
      <formula1>AND(ISTEXT(F17),LEN(F17)&gt;=3)</formula1>
    </dataValidation>
    <dataValidation type="custom" errorStyle="warning" allowBlank="1" showInputMessage="1" showErrorMessage="1" errorTitle="Uwaga!" error="Czy poprawne Nazwisko?" prompt="Możesz poprawić te dane, jeśli jest taka potrzeba" sqref="F18:K18">
      <formula1>AND(ISTEXT(F18),LEN(F18)&gt;=3)</formula1>
    </dataValidation>
    <dataValidation type="custom" errorStyle="warning" allowBlank="1" showInputMessage="1" showErrorMessage="1" errorTitle="Uwaga!" error="Czy poprawne stanowisko pracy?" prompt="Możesz poprawić te dane, jeśli jest taka potrzeba" sqref="F19:K19">
      <formula1>AND(ISTEXT(F19),LEN(F19)&gt;=3)</formula1>
    </dataValidation>
  </dataValidations>
  <pageMargins left="0.51181102362204722" right="0.51181102362204722" top="0.55118110236220474" bottom="0.55118110236220474" header="0.31496062992125984" footer="0.31496062992125984"/>
  <pageSetup paperSize="9" scale="71" orientation="portrait" horizontalDpi="1200" verticalDpi="1200" r:id="rId1"/>
  <ignoredErrors>
    <ignoredError sqref="F17:F1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4"/>
  <sheetViews>
    <sheetView showGridLines="0" showRowColHeaders="0" zoomScaleNormal="100" workbookViewId="0">
      <selection activeCell="B2" sqref="B2:F2"/>
    </sheetView>
  </sheetViews>
  <sheetFormatPr defaultRowHeight="15"/>
  <cols>
    <col min="2" max="2" width="30.7109375" customWidth="1"/>
    <col min="3" max="3" width="17" customWidth="1"/>
    <col min="4" max="4" width="7" customWidth="1"/>
    <col min="5" max="5" width="28.7109375" customWidth="1"/>
    <col min="6" max="6" width="25.85546875" customWidth="1"/>
  </cols>
  <sheetData>
    <row r="2" spans="2:8" ht="15.75">
      <c r="B2" s="198" t="s">
        <v>308</v>
      </c>
      <c r="C2" s="198"/>
      <c r="D2" s="198"/>
      <c r="E2" s="198"/>
      <c r="F2" s="198"/>
    </row>
    <row r="4" spans="2:8" ht="49.5" customHeight="1">
      <c r="B4" s="315" t="s">
        <v>309</v>
      </c>
      <c r="C4" s="315"/>
      <c r="D4" s="315"/>
      <c r="E4" s="315"/>
      <c r="F4" s="315"/>
    </row>
    <row r="6" spans="2:8" s="4" customFormat="1" ht="20.100000000000001" customHeight="1" thickBot="1">
      <c r="B6" s="17" t="s">
        <v>81</v>
      </c>
    </row>
    <row r="7" spans="2:8" s="4" customFormat="1" ht="20.100000000000001" customHeight="1">
      <c r="B7" s="5" t="s">
        <v>3</v>
      </c>
      <c r="C7" s="191"/>
      <c r="D7" s="191"/>
      <c r="E7" s="191"/>
      <c r="F7" s="191"/>
      <c r="H7" s="54" t="b">
        <f>ISBLANK('Część II (2)'!D14)</f>
        <v>1</v>
      </c>
    </row>
    <row r="8" spans="2:8" s="4" customFormat="1" ht="20.100000000000001" customHeight="1">
      <c r="B8" s="6" t="s">
        <v>4</v>
      </c>
      <c r="C8" s="316"/>
      <c r="D8" s="316"/>
      <c r="E8" s="316"/>
      <c r="F8" s="316"/>
    </row>
    <row r="9" spans="2:8" s="4" customFormat="1" ht="20.100000000000001" customHeight="1">
      <c r="B9" s="6" t="s">
        <v>82</v>
      </c>
      <c r="C9" s="320"/>
      <c r="D9" s="321"/>
      <c r="E9" s="321"/>
      <c r="F9" s="29"/>
    </row>
    <row r="10" spans="2:8" s="4" customFormat="1" ht="20.100000000000001" customHeight="1">
      <c r="B10" s="6" t="s">
        <v>83</v>
      </c>
      <c r="C10" s="317"/>
      <c r="D10" s="318"/>
      <c r="E10" s="318"/>
      <c r="F10" s="319"/>
    </row>
    <row r="11" spans="2:8" s="4" customFormat="1" ht="20.100000000000001" customHeight="1" thickBot="1">
      <c r="B11" s="7" t="s">
        <v>84</v>
      </c>
      <c r="C11" s="312"/>
      <c r="D11" s="313"/>
      <c r="E11" s="314"/>
      <c r="F11" s="28"/>
    </row>
    <row r="12" spans="2:8" ht="15.75" thickBot="1"/>
    <row r="13" spans="2:8" ht="20.100000000000001" customHeight="1" thickBot="1">
      <c r="B13" s="322" t="s">
        <v>85</v>
      </c>
      <c r="C13" s="323"/>
      <c r="D13" s="323"/>
      <c r="E13" s="323"/>
      <c r="F13" s="324"/>
    </row>
    <row r="14" spans="2:8" ht="28.5" customHeight="1">
      <c r="B14" s="330" t="s">
        <v>139</v>
      </c>
      <c r="C14" s="331"/>
      <c r="D14" s="332" t="str">
        <f>IF(H7=FALSE,'Część I'!C11&amp;" "&amp;'Część I'!C12,"")</f>
        <v/>
      </c>
      <c r="E14" s="332"/>
      <c r="F14" s="333"/>
    </row>
    <row r="15" spans="2:8" ht="42.75" customHeight="1">
      <c r="B15" s="327" t="s">
        <v>311</v>
      </c>
      <c r="C15" s="328"/>
      <c r="D15" s="328"/>
      <c r="E15" s="328"/>
      <c r="F15" s="329"/>
    </row>
    <row r="16" spans="2:8" ht="24" customHeight="1" thickBot="1">
      <c r="B16" s="156" t="s">
        <v>310</v>
      </c>
      <c r="C16" s="53" t="s">
        <v>315</v>
      </c>
      <c r="D16" s="326" t="s">
        <v>138</v>
      </c>
      <c r="E16" s="326"/>
      <c r="F16" s="157"/>
    </row>
    <row r="17" spans="2:6" ht="20.100000000000001" customHeight="1" thickBot="1">
      <c r="B17" s="322" t="s">
        <v>86</v>
      </c>
      <c r="C17" s="323"/>
      <c r="D17" s="323"/>
      <c r="E17" s="323"/>
      <c r="F17" s="324"/>
    </row>
    <row r="18" spans="2:6" ht="188.25" customHeight="1" thickBot="1">
      <c r="B18" s="213"/>
      <c r="C18" s="214"/>
      <c r="D18" s="214"/>
      <c r="E18" s="214"/>
      <c r="F18" s="215"/>
    </row>
    <row r="19" spans="2:6" ht="20.100000000000001" customHeight="1">
      <c r="B19" s="47"/>
      <c r="C19" s="335"/>
      <c r="D19" s="335"/>
      <c r="E19" s="48"/>
      <c r="F19" s="49"/>
    </row>
    <row r="20" spans="2:6" ht="43.5" customHeight="1" thickBot="1">
      <c r="B20" s="30" t="s">
        <v>87</v>
      </c>
      <c r="C20" s="334" t="s">
        <v>150</v>
      </c>
      <c r="D20" s="334"/>
      <c r="E20" s="31" t="s">
        <v>164</v>
      </c>
      <c r="F20" s="32" t="s">
        <v>16</v>
      </c>
    </row>
    <row r="23" spans="2:6">
      <c r="B23" s="9"/>
    </row>
    <row r="24" spans="2:6" ht="30" customHeight="1">
      <c r="B24" s="325" t="s">
        <v>312</v>
      </c>
      <c r="C24" s="325"/>
      <c r="D24" s="325"/>
      <c r="E24" s="325"/>
      <c r="F24" s="325"/>
    </row>
  </sheetData>
  <sheetProtection password="CAF7" sheet="1" objects="1" scenarios="1"/>
  <mergeCells count="17">
    <mergeCell ref="B13:F13"/>
    <mergeCell ref="B17:F17"/>
    <mergeCell ref="B18:F18"/>
    <mergeCell ref="B24:F24"/>
    <mergeCell ref="D16:E16"/>
    <mergeCell ref="B15:F15"/>
    <mergeCell ref="B14:C14"/>
    <mergeCell ref="D14:F14"/>
    <mergeCell ref="C20:D20"/>
    <mergeCell ref="C19:D19"/>
    <mergeCell ref="C11:E11"/>
    <mergeCell ref="B2:F2"/>
    <mergeCell ref="B4:F4"/>
    <mergeCell ref="C7:F7"/>
    <mergeCell ref="C8:F8"/>
    <mergeCell ref="C10:F10"/>
    <mergeCell ref="C9:E9"/>
  </mergeCells>
  <dataValidations count="6">
    <dataValidation type="date" operator="greaterThan" allowBlank="1" showInputMessage="1" showErrorMessage="1" errorTitle="Uwaga!" error="Nieprawidłowy format daty?" prompt="Wprowadź datę w nast. formacie: rrrr-mm-dd" sqref="C11:E11 C19">
      <formula1>35796</formula1>
    </dataValidation>
    <dataValidation type="custom" allowBlank="1" showInputMessage="1" showErrorMessage="1" errorTitle="Uwaga!" error="Nieprawidłowy rok!" prompt="Wprowadź rok mianowania w formacie rrrr" sqref="C9:E9">
      <formula1>AND(TRUNC(C9),C9&gt;=1998,C9&lt;=YEAR(TODAY()))</formula1>
    </dataValidation>
    <dataValidation type="textLength" errorStyle="information" allowBlank="1" showInputMessage="1" showErrorMessage="1" prompt="Możesz poprawić dane zgodnie z pisownią" sqref="D14:F14">
      <formula1>7</formula1>
      <formula2>77</formula2>
    </dataValidation>
    <dataValidation type="list" allowBlank="1" showInputMessage="1" showErrorMessage="1" errorTitle="Uwaga!" error="Nieprawidłowy stopień służbowy" prompt="Wybierz stopień służbowy z listy" sqref="C16">
      <formula1>Stopień_służbowy</formula1>
    </dataValidation>
    <dataValidation type="list" allowBlank="1" showInputMessage="1" showErrorMessage="1" error="Nieprawidłowy stopień służbowy" prompt="Wybierz posiadany stopień służbowy z listy" sqref="C10:F10">
      <formula1>Stopień_służbowy</formula1>
    </dataValidation>
    <dataValidation type="custom" allowBlank="1" showInputMessage="1" showErrorMessage="1" errorTitle="UWAGA!" error="Tej części nie musisz wypełniać ponieważ w Część II (2) odpowiedź była &quot;NIE&quot; lub &quot;NIE DOTYCZY&quot;" prompt="Nie wypełniasz tej Części III arkusza jeśli w Części II (2) odpowiedż była &quot;NIE&quot; lub &quot;NIE DOTYCZY&quot;" sqref="C7:F8">
      <formula1>$H$7=FALSE</formula1>
    </dataValidation>
  </dataValidations>
  <pageMargins left="0.51181102362204722" right="0.51181102362204722" top="0.55118110236220474" bottom="0.55118110236220474" header="0.31496062992125984" footer="0.31496062992125984"/>
  <pageSetup paperSize="9" scale="78" orientation="portrait" horizontalDpi="1200" verticalDpi="1200" r:id="rId1"/>
  <ignoredErrors>
    <ignoredError sqref="D1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3"/>
  <sheetViews>
    <sheetView showGridLines="0" showRowColHeaders="0" topLeftCell="A2" zoomScaleNormal="100" workbookViewId="0">
      <selection activeCell="B2" sqref="B2:C2"/>
    </sheetView>
  </sheetViews>
  <sheetFormatPr defaultRowHeight="15"/>
  <cols>
    <col min="2" max="2" width="30" customWidth="1"/>
    <col min="3" max="3" width="62.140625" customWidth="1"/>
  </cols>
  <sheetData>
    <row r="2" spans="2:3" ht="18.75">
      <c r="B2" s="338" t="s">
        <v>90</v>
      </c>
      <c r="C2" s="338"/>
    </row>
    <row r="3" spans="2:3" ht="15.75" thickBot="1"/>
    <row r="4" spans="2:3" ht="27.75" customHeight="1" thickBot="1">
      <c r="B4" s="33" t="s">
        <v>88</v>
      </c>
      <c r="C4" s="34" t="s">
        <v>89</v>
      </c>
    </row>
    <row r="5" spans="2:3" ht="35.1" customHeight="1">
      <c r="B5" s="339" t="s">
        <v>104</v>
      </c>
      <c r="C5" s="72" t="s">
        <v>165</v>
      </c>
    </row>
    <row r="6" spans="2:3" ht="35.1" customHeight="1">
      <c r="B6" s="340"/>
      <c r="C6" s="38" t="s">
        <v>166</v>
      </c>
    </row>
    <row r="7" spans="2:3" ht="35.1" customHeight="1">
      <c r="B7" s="340"/>
      <c r="C7" s="38" t="s">
        <v>167</v>
      </c>
    </row>
    <row r="8" spans="2:3" ht="24.95" customHeight="1">
      <c r="B8" s="340"/>
      <c r="C8" s="38" t="s">
        <v>168</v>
      </c>
    </row>
    <row r="9" spans="2:3" ht="24.95" customHeight="1">
      <c r="B9" s="341" t="s">
        <v>105</v>
      </c>
      <c r="C9" s="39" t="s">
        <v>169</v>
      </c>
    </row>
    <row r="10" spans="2:3" ht="24.95" customHeight="1">
      <c r="B10" s="342"/>
      <c r="C10" s="40" t="s">
        <v>170</v>
      </c>
    </row>
    <row r="11" spans="2:3" ht="35.1" customHeight="1">
      <c r="B11" s="341" t="s">
        <v>106</v>
      </c>
      <c r="C11" s="36" t="s">
        <v>171</v>
      </c>
    </row>
    <row r="12" spans="2:3" ht="24.95" customHeight="1">
      <c r="B12" s="340"/>
      <c r="C12" s="35" t="s">
        <v>91</v>
      </c>
    </row>
    <row r="13" spans="2:3" ht="24.95" customHeight="1">
      <c r="B13" s="340"/>
      <c r="C13" s="35" t="s">
        <v>92</v>
      </c>
    </row>
    <row r="14" spans="2:3" ht="18" customHeight="1">
      <c r="B14" s="336" t="s">
        <v>107</v>
      </c>
      <c r="C14" s="39" t="s">
        <v>93</v>
      </c>
    </row>
    <row r="15" spans="2:3" ht="33" customHeight="1">
      <c r="B15" s="343"/>
      <c r="C15" s="38" t="s">
        <v>172</v>
      </c>
    </row>
    <row r="16" spans="2:3" ht="32.25" customHeight="1">
      <c r="B16" s="343"/>
      <c r="C16" s="38" t="s">
        <v>173</v>
      </c>
    </row>
    <row r="17" spans="2:3" ht="24.95" customHeight="1">
      <c r="B17" s="343"/>
      <c r="C17" s="38" t="s">
        <v>94</v>
      </c>
    </row>
    <row r="18" spans="2:3" ht="24.95" customHeight="1">
      <c r="B18" s="337"/>
      <c r="C18" s="40" t="s">
        <v>95</v>
      </c>
    </row>
    <row r="19" spans="2:3" ht="35.1" customHeight="1">
      <c r="B19" s="336" t="s">
        <v>108</v>
      </c>
      <c r="C19" s="39" t="s">
        <v>174</v>
      </c>
    </row>
    <row r="20" spans="2:3" ht="35.1" customHeight="1">
      <c r="B20" s="337"/>
      <c r="C20" s="40" t="s">
        <v>175</v>
      </c>
    </row>
    <row r="21" spans="2:3" ht="33" customHeight="1">
      <c r="B21" s="336" t="s">
        <v>109</v>
      </c>
      <c r="C21" s="39" t="s">
        <v>176</v>
      </c>
    </row>
    <row r="22" spans="2:3" ht="19.5" customHeight="1">
      <c r="B22" s="343"/>
      <c r="C22" s="38" t="s">
        <v>96</v>
      </c>
    </row>
    <row r="23" spans="2:3" ht="21" customHeight="1">
      <c r="B23" s="337"/>
      <c r="C23" s="40" t="s">
        <v>97</v>
      </c>
    </row>
    <row r="24" spans="2:3" ht="35.1" customHeight="1">
      <c r="B24" s="345" t="s">
        <v>110</v>
      </c>
      <c r="C24" s="39" t="s">
        <v>177</v>
      </c>
    </row>
    <row r="25" spans="2:3" ht="24.95" customHeight="1">
      <c r="B25" s="346"/>
      <c r="C25" s="38" t="s">
        <v>98</v>
      </c>
    </row>
    <row r="26" spans="2:3" ht="24.95" customHeight="1">
      <c r="B26" s="347"/>
      <c r="C26" s="40" t="s">
        <v>99</v>
      </c>
    </row>
    <row r="27" spans="2:3" ht="35.1" customHeight="1">
      <c r="B27" s="336" t="s">
        <v>111</v>
      </c>
      <c r="C27" s="39" t="s">
        <v>178</v>
      </c>
    </row>
    <row r="28" spans="2:3" ht="35.1" customHeight="1">
      <c r="B28" s="337"/>
      <c r="C28" s="40" t="s">
        <v>179</v>
      </c>
    </row>
    <row r="29" spans="2:3" ht="24.95" customHeight="1">
      <c r="B29" s="336" t="s">
        <v>112</v>
      </c>
      <c r="C29" s="39" t="s">
        <v>100</v>
      </c>
    </row>
    <row r="30" spans="2:3" ht="24.95" customHeight="1">
      <c r="B30" s="343"/>
      <c r="C30" s="38" t="s">
        <v>101</v>
      </c>
    </row>
    <row r="31" spans="2:3" ht="24.95" customHeight="1">
      <c r="B31" s="337"/>
      <c r="C31" s="40" t="s">
        <v>102</v>
      </c>
    </row>
    <row r="32" spans="2:3" ht="35.1" customHeight="1">
      <c r="B32" s="336" t="s">
        <v>103</v>
      </c>
      <c r="C32" s="39" t="s">
        <v>180</v>
      </c>
    </row>
    <row r="33" spans="2:3" ht="63.75" customHeight="1">
      <c r="B33" s="343"/>
      <c r="C33" s="38" t="s">
        <v>181</v>
      </c>
    </row>
    <row r="34" spans="2:3" ht="24.95" customHeight="1">
      <c r="B34" s="337"/>
      <c r="C34" s="40" t="s">
        <v>113</v>
      </c>
    </row>
    <row r="35" spans="2:3" ht="35.1" customHeight="1">
      <c r="B35" s="336" t="s">
        <v>114</v>
      </c>
      <c r="C35" s="39" t="s">
        <v>182</v>
      </c>
    </row>
    <row r="36" spans="2:3" ht="24.95" customHeight="1">
      <c r="B36" s="343"/>
      <c r="C36" s="38" t="s">
        <v>115</v>
      </c>
    </row>
    <row r="37" spans="2:3" ht="24.95" customHeight="1">
      <c r="B37" s="343"/>
      <c r="C37" s="38" t="s">
        <v>116</v>
      </c>
    </row>
    <row r="38" spans="2:3" ht="24.95" customHeight="1">
      <c r="B38" s="343"/>
      <c r="C38" s="38" t="s">
        <v>117</v>
      </c>
    </row>
    <row r="39" spans="2:3" ht="24.95" customHeight="1">
      <c r="B39" s="343"/>
      <c r="C39" s="38" t="s">
        <v>118</v>
      </c>
    </row>
    <row r="40" spans="2:3" ht="24.95" customHeight="1">
      <c r="B40" s="337"/>
      <c r="C40" s="40" t="s">
        <v>119</v>
      </c>
    </row>
    <row r="41" spans="2:3" ht="54.95" customHeight="1">
      <c r="B41" s="336" t="s">
        <v>120</v>
      </c>
      <c r="C41" s="39" t="s">
        <v>183</v>
      </c>
    </row>
    <row r="42" spans="2:3" ht="24.95" customHeight="1">
      <c r="B42" s="343"/>
      <c r="C42" s="38" t="s">
        <v>121</v>
      </c>
    </row>
    <row r="43" spans="2:3" ht="35.1" customHeight="1">
      <c r="B43" s="343"/>
      <c r="C43" s="38" t="s">
        <v>184</v>
      </c>
    </row>
    <row r="44" spans="2:3" ht="35.1" customHeight="1">
      <c r="B44" s="337"/>
      <c r="C44" s="40" t="s">
        <v>185</v>
      </c>
    </row>
    <row r="45" spans="2:3" ht="35.1" customHeight="1">
      <c r="B45" s="336" t="s">
        <v>122</v>
      </c>
      <c r="C45" s="39" t="s">
        <v>186</v>
      </c>
    </row>
    <row r="46" spans="2:3" ht="35.1" customHeight="1">
      <c r="B46" s="343"/>
      <c r="C46" s="38" t="s">
        <v>187</v>
      </c>
    </row>
    <row r="47" spans="2:3" ht="24.95" customHeight="1">
      <c r="B47" s="343"/>
      <c r="C47" s="38" t="s">
        <v>123</v>
      </c>
    </row>
    <row r="48" spans="2:3" ht="35.1" customHeight="1">
      <c r="B48" s="343"/>
      <c r="C48" s="38" t="s">
        <v>188</v>
      </c>
    </row>
    <row r="49" spans="2:3" ht="24.95" customHeight="1">
      <c r="B49" s="343"/>
      <c r="C49" s="38" t="s">
        <v>124</v>
      </c>
    </row>
    <row r="50" spans="2:3" ht="54.95" customHeight="1">
      <c r="B50" s="337"/>
      <c r="C50" s="40" t="s">
        <v>189</v>
      </c>
    </row>
    <row r="51" spans="2:3" ht="54.95" customHeight="1">
      <c r="B51" s="336" t="s">
        <v>125</v>
      </c>
      <c r="C51" s="39" t="s">
        <v>190</v>
      </c>
    </row>
    <row r="52" spans="2:3" ht="24.95" customHeight="1">
      <c r="B52" s="343"/>
      <c r="C52" s="38" t="s">
        <v>126</v>
      </c>
    </row>
    <row r="53" spans="2:3" ht="24.95" customHeight="1" thickBot="1">
      <c r="B53" s="344"/>
      <c r="C53" s="41" t="s">
        <v>127</v>
      </c>
    </row>
  </sheetData>
  <sheetProtection password="CAF7" sheet="1" objects="1" scenarios="1"/>
  <mergeCells count="15">
    <mergeCell ref="B41:B44"/>
    <mergeCell ref="B45:B50"/>
    <mergeCell ref="B51:B53"/>
    <mergeCell ref="B21:B23"/>
    <mergeCell ref="B24:B26"/>
    <mergeCell ref="B27:B28"/>
    <mergeCell ref="B29:B31"/>
    <mergeCell ref="B32:B34"/>
    <mergeCell ref="B35:B40"/>
    <mergeCell ref="B19:B20"/>
    <mergeCell ref="B2:C2"/>
    <mergeCell ref="B5:B8"/>
    <mergeCell ref="B9:B10"/>
    <mergeCell ref="B11:B13"/>
    <mergeCell ref="B14:B18"/>
  </mergeCells>
  <pageMargins left="0.70866141732283472" right="0.70866141732283472" top="0.74803149606299213" bottom="0.74803149606299213" header="0.31496062992125984" footer="0.31496062992125984"/>
  <pageSetup paperSize="9" scale="86" fitToHeight="2" orientation="portrait" horizontalDpi="4294967294" verticalDpi="4294967294" r:id="rId1"/>
  <rowBreaks count="1" manualBreakCount="1">
    <brk id="3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workbookViewId="0"/>
  </sheetViews>
  <sheetFormatPr defaultRowHeight="15"/>
  <cols>
    <col min="1" max="1" width="5.140625" style="13" customWidth="1"/>
    <col min="2" max="2" width="53.140625" bestFit="1" customWidth="1"/>
    <col min="3" max="3" width="4.42578125" customWidth="1"/>
    <col min="4" max="4" width="18.28515625" customWidth="1"/>
    <col min="5" max="5" width="3.85546875" customWidth="1"/>
    <col min="6" max="6" width="26.7109375" bestFit="1" customWidth="1"/>
    <col min="7" max="7" width="5.7109375" customWidth="1"/>
    <col min="8" max="8" width="16.7109375" bestFit="1" customWidth="1"/>
  </cols>
  <sheetData>
    <row r="2" spans="1:8">
      <c r="A2" s="15"/>
      <c r="B2" s="16" t="s">
        <v>24</v>
      </c>
      <c r="D2" s="27" t="s">
        <v>68</v>
      </c>
      <c r="F2" s="27" t="s">
        <v>134</v>
      </c>
      <c r="H2" s="27" t="s">
        <v>140</v>
      </c>
    </row>
    <row r="3" spans="1:8" ht="15" customHeight="1">
      <c r="A3" s="13" t="s">
        <v>27</v>
      </c>
      <c r="B3" t="s">
        <v>13</v>
      </c>
      <c r="C3" s="13" t="s">
        <v>27</v>
      </c>
      <c r="D3" t="s">
        <v>70</v>
      </c>
      <c r="E3" s="13" t="s">
        <v>27</v>
      </c>
      <c r="F3" t="s">
        <v>56</v>
      </c>
      <c r="H3" s="13" t="s">
        <v>315</v>
      </c>
    </row>
    <row r="4" spans="1:8">
      <c r="A4" s="13" t="s">
        <v>28</v>
      </c>
      <c r="B4" t="s">
        <v>25</v>
      </c>
      <c r="C4" s="13" t="s">
        <v>28</v>
      </c>
      <c r="D4" t="s">
        <v>71</v>
      </c>
      <c r="E4" s="13" t="s">
        <v>28</v>
      </c>
      <c r="F4" t="s">
        <v>57</v>
      </c>
      <c r="H4" s="13" t="s">
        <v>141</v>
      </c>
    </row>
    <row r="5" spans="1:8" ht="15" customHeight="1">
      <c r="A5" s="13" t="s">
        <v>29</v>
      </c>
      <c r="B5" t="s">
        <v>26</v>
      </c>
      <c r="E5" s="13" t="s">
        <v>29</v>
      </c>
      <c r="F5" t="s">
        <v>58</v>
      </c>
      <c r="H5" s="13" t="s">
        <v>142</v>
      </c>
    </row>
    <row r="6" spans="1:8">
      <c r="A6" s="13" t="s">
        <v>30</v>
      </c>
      <c r="B6" t="s">
        <v>11</v>
      </c>
      <c r="E6" s="13" t="s">
        <v>30</v>
      </c>
      <c r="F6" t="s">
        <v>59</v>
      </c>
      <c r="H6" s="13" t="s">
        <v>143</v>
      </c>
    </row>
    <row r="7" spans="1:8" ht="15" customHeight="1">
      <c r="A7" s="13" t="s">
        <v>31</v>
      </c>
      <c r="B7" t="s">
        <v>41</v>
      </c>
      <c r="E7" s="13" t="s">
        <v>31</v>
      </c>
      <c r="F7" t="s">
        <v>64</v>
      </c>
      <c r="H7" s="13" t="s">
        <v>144</v>
      </c>
    </row>
    <row r="8" spans="1:8">
      <c r="A8" s="13" t="s">
        <v>32</v>
      </c>
      <c r="B8" t="s">
        <v>42</v>
      </c>
      <c r="H8" s="13" t="s">
        <v>145</v>
      </c>
    </row>
    <row r="9" spans="1:8">
      <c r="A9" s="13" t="s">
        <v>33</v>
      </c>
      <c r="B9" t="s">
        <v>43</v>
      </c>
      <c r="H9" s="13" t="s">
        <v>146</v>
      </c>
    </row>
    <row r="10" spans="1:8">
      <c r="A10" s="13" t="s">
        <v>34</v>
      </c>
      <c r="B10" t="s">
        <v>10</v>
      </c>
      <c r="H10" s="13" t="s">
        <v>147</v>
      </c>
    </row>
    <row r="11" spans="1:8">
      <c r="A11" s="13" t="s">
        <v>35</v>
      </c>
      <c r="B11" t="s">
        <v>44</v>
      </c>
      <c r="H11" s="13" t="s">
        <v>148</v>
      </c>
    </row>
    <row r="12" spans="1:8">
      <c r="A12" s="13" t="s">
        <v>36</v>
      </c>
      <c r="B12" t="s">
        <v>9</v>
      </c>
      <c r="H12" s="13" t="s">
        <v>149</v>
      </c>
    </row>
    <row r="13" spans="1:8">
      <c r="A13" s="13" t="s">
        <v>37</v>
      </c>
      <c r="B13" t="s">
        <v>12</v>
      </c>
    </row>
    <row r="14" spans="1:8">
      <c r="A14" s="13" t="s">
        <v>38</v>
      </c>
      <c r="B14" t="s">
        <v>45</v>
      </c>
    </row>
    <row r="15" spans="1:8">
      <c r="A15" s="13" t="s">
        <v>39</v>
      </c>
      <c r="B15" t="s">
        <v>46</v>
      </c>
    </row>
    <row r="16" spans="1:8">
      <c r="A16" s="13" t="s">
        <v>40</v>
      </c>
      <c r="B16" t="s">
        <v>47</v>
      </c>
    </row>
    <row r="18" spans="1:2">
      <c r="B18" s="27" t="s">
        <v>74</v>
      </c>
    </row>
    <row r="19" spans="1:2">
      <c r="A19" s="13" t="s">
        <v>27</v>
      </c>
      <c r="B19" t="s">
        <v>25</v>
      </c>
    </row>
    <row r="20" spans="1:2">
      <c r="A20" s="13" t="s">
        <v>28</v>
      </c>
      <c r="B20" t="s">
        <v>26</v>
      </c>
    </row>
    <row r="21" spans="1:2">
      <c r="A21" s="13" t="s">
        <v>29</v>
      </c>
      <c r="B21" t="s">
        <v>41</v>
      </c>
    </row>
    <row r="22" spans="1:2">
      <c r="A22" s="13" t="s">
        <v>30</v>
      </c>
      <c r="B22" t="s">
        <v>43</v>
      </c>
    </row>
    <row r="23" spans="1:2">
      <c r="A23" s="13" t="s">
        <v>31</v>
      </c>
      <c r="B23" t="s">
        <v>10</v>
      </c>
    </row>
    <row r="24" spans="1:2">
      <c r="A24" s="13" t="s">
        <v>32</v>
      </c>
      <c r="B24" t="s">
        <v>44</v>
      </c>
    </row>
    <row r="25" spans="1:2">
      <c r="A25" s="13" t="s">
        <v>33</v>
      </c>
      <c r="B25" t="s">
        <v>9</v>
      </c>
    </row>
    <row r="26" spans="1:2">
      <c r="A26" s="13" t="s">
        <v>34</v>
      </c>
      <c r="B26" t="s">
        <v>45</v>
      </c>
    </row>
  </sheetData>
  <sheetProtection password="CAF7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Normal="100" workbookViewId="0">
      <selection activeCell="Q17" sqref="Q17"/>
    </sheetView>
  </sheetViews>
  <sheetFormatPr defaultRowHeight="15"/>
  <cols>
    <col min="1" max="1" width="29" style="84" bestFit="1" customWidth="1"/>
    <col min="2" max="2" width="25" style="84" customWidth="1"/>
    <col min="3" max="3" width="12.28515625" style="84" bestFit="1" customWidth="1"/>
    <col min="4" max="4" width="23.85546875" style="84" customWidth="1"/>
    <col min="5" max="5" width="14.140625" style="84" customWidth="1"/>
    <col min="6" max="6" width="15.85546875" style="84" customWidth="1"/>
    <col min="7" max="7" width="12.7109375" style="84" customWidth="1"/>
    <col min="8" max="256" width="9.140625" style="84"/>
    <col min="257" max="257" width="35.28515625" style="84" customWidth="1"/>
    <col min="258" max="258" width="25" style="84" customWidth="1"/>
    <col min="259" max="259" width="30.85546875" style="84" customWidth="1"/>
    <col min="260" max="260" width="34.28515625" style="84" customWidth="1"/>
    <col min="261" max="261" width="54.42578125" style="84" customWidth="1"/>
    <col min="262" max="262" width="33.85546875" style="84" customWidth="1"/>
    <col min="263" max="512" width="9.140625" style="84"/>
    <col min="513" max="513" width="35.28515625" style="84" customWidth="1"/>
    <col min="514" max="514" width="25" style="84" customWidth="1"/>
    <col min="515" max="515" width="30.85546875" style="84" customWidth="1"/>
    <col min="516" max="516" width="34.28515625" style="84" customWidth="1"/>
    <col min="517" max="517" width="54.42578125" style="84" customWidth="1"/>
    <col min="518" max="518" width="33.85546875" style="84" customWidth="1"/>
    <col min="519" max="768" width="9.140625" style="84"/>
    <col min="769" max="769" width="35.28515625" style="84" customWidth="1"/>
    <col min="770" max="770" width="25" style="84" customWidth="1"/>
    <col min="771" max="771" width="30.85546875" style="84" customWidth="1"/>
    <col min="772" max="772" width="34.28515625" style="84" customWidth="1"/>
    <col min="773" max="773" width="54.42578125" style="84" customWidth="1"/>
    <col min="774" max="774" width="33.85546875" style="84" customWidth="1"/>
    <col min="775" max="1024" width="9.140625" style="84"/>
    <col min="1025" max="1025" width="35.28515625" style="84" customWidth="1"/>
    <col min="1026" max="1026" width="25" style="84" customWidth="1"/>
    <col min="1027" max="1027" width="30.85546875" style="84" customWidth="1"/>
    <col min="1028" max="1028" width="34.28515625" style="84" customWidth="1"/>
    <col min="1029" max="1029" width="54.42578125" style="84" customWidth="1"/>
    <col min="1030" max="1030" width="33.85546875" style="84" customWidth="1"/>
    <col min="1031" max="1280" width="9.140625" style="84"/>
    <col min="1281" max="1281" width="35.28515625" style="84" customWidth="1"/>
    <col min="1282" max="1282" width="25" style="84" customWidth="1"/>
    <col min="1283" max="1283" width="30.85546875" style="84" customWidth="1"/>
    <col min="1284" max="1284" width="34.28515625" style="84" customWidth="1"/>
    <col min="1285" max="1285" width="54.42578125" style="84" customWidth="1"/>
    <col min="1286" max="1286" width="33.85546875" style="84" customWidth="1"/>
    <col min="1287" max="1536" width="9.140625" style="84"/>
    <col min="1537" max="1537" width="35.28515625" style="84" customWidth="1"/>
    <col min="1538" max="1538" width="25" style="84" customWidth="1"/>
    <col min="1539" max="1539" width="30.85546875" style="84" customWidth="1"/>
    <col min="1540" max="1540" width="34.28515625" style="84" customWidth="1"/>
    <col min="1541" max="1541" width="54.42578125" style="84" customWidth="1"/>
    <col min="1542" max="1542" width="33.85546875" style="84" customWidth="1"/>
    <col min="1543" max="1792" width="9.140625" style="84"/>
    <col min="1793" max="1793" width="35.28515625" style="84" customWidth="1"/>
    <col min="1794" max="1794" width="25" style="84" customWidth="1"/>
    <col min="1795" max="1795" width="30.85546875" style="84" customWidth="1"/>
    <col min="1796" max="1796" width="34.28515625" style="84" customWidth="1"/>
    <col min="1797" max="1797" width="54.42578125" style="84" customWidth="1"/>
    <col min="1798" max="1798" width="33.85546875" style="84" customWidth="1"/>
    <col min="1799" max="2048" width="9.140625" style="84"/>
    <col min="2049" max="2049" width="35.28515625" style="84" customWidth="1"/>
    <col min="2050" max="2050" width="25" style="84" customWidth="1"/>
    <col min="2051" max="2051" width="30.85546875" style="84" customWidth="1"/>
    <col min="2052" max="2052" width="34.28515625" style="84" customWidth="1"/>
    <col min="2053" max="2053" width="54.42578125" style="84" customWidth="1"/>
    <col min="2054" max="2054" width="33.85546875" style="84" customWidth="1"/>
    <col min="2055" max="2304" width="9.140625" style="84"/>
    <col min="2305" max="2305" width="35.28515625" style="84" customWidth="1"/>
    <col min="2306" max="2306" width="25" style="84" customWidth="1"/>
    <col min="2307" max="2307" width="30.85546875" style="84" customWidth="1"/>
    <col min="2308" max="2308" width="34.28515625" style="84" customWidth="1"/>
    <col min="2309" max="2309" width="54.42578125" style="84" customWidth="1"/>
    <col min="2310" max="2310" width="33.85546875" style="84" customWidth="1"/>
    <col min="2311" max="2560" width="9.140625" style="84"/>
    <col min="2561" max="2561" width="35.28515625" style="84" customWidth="1"/>
    <col min="2562" max="2562" width="25" style="84" customWidth="1"/>
    <col min="2563" max="2563" width="30.85546875" style="84" customWidth="1"/>
    <col min="2564" max="2564" width="34.28515625" style="84" customWidth="1"/>
    <col min="2565" max="2565" width="54.42578125" style="84" customWidth="1"/>
    <col min="2566" max="2566" width="33.85546875" style="84" customWidth="1"/>
    <col min="2567" max="2816" width="9.140625" style="84"/>
    <col min="2817" max="2817" width="35.28515625" style="84" customWidth="1"/>
    <col min="2818" max="2818" width="25" style="84" customWidth="1"/>
    <col min="2819" max="2819" width="30.85546875" style="84" customWidth="1"/>
    <col min="2820" max="2820" width="34.28515625" style="84" customWidth="1"/>
    <col min="2821" max="2821" width="54.42578125" style="84" customWidth="1"/>
    <col min="2822" max="2822" width="33.85546875" style="84" customWidth="1"/>
    <col min="2823" max="3072" width="9.140625" style="84"/>
    <col min="3073" max="3073" width="35.28515625" style="84" customWidth="1"/>
    <col min="3074" max="3074" width="25" style="84" customWidth="1"/>
    <col min="3075" max="3075" width="30.85546875" style="84" customWidth="1"/>
    <col min="3076" max="3076" width="34.28515625" style="84" customWidth="1"/>
    <col min="3077" max="3077" width="54.42578125" style="84" customWidth="1"/>
    <col min="3078" max="3078" width="33.85546875" style="84" customWidth="1"/>
    <col min="3079" max="3328" width="9.140625" style="84"/>
    <col min="3329" max="3329" width="35.28515625" style="84" customWidth="1"/>
    <col min="3330" max="3330" width="25" style="84" customWidth="1"/>
    <col min="3331" max="3331" width="30.85546875" style="84" customWidth="1"/>
    <col min="3332" max="3332" width="34.28515625" style="84" customWidth="1"/>
    <col min="3333" max="3333" width="54.42578125" style="84" customWidth="1"/>
    <col min="3334" max="3334" width="33.85546875" style="84" customWidth="1"/>
    <col min="3335" max="3584" width="9.140625" style="84"/>
    <col min="3585" max="3585" width="35.28515625" style="84" customWidth="1"/>
    <col min="3586" max="3586" width="25" style="84" customWidth="1"/>
    <col min="3587" max="3587" width="30.85546875" style="84" customWidth="1"/>
    <col min="3588" max="3588" width="34.28515625" style="84" customWidth="1"/>
    <col min="3589" max="3589" width="54.42578125" style="84" customWidth="1"/>
    <col min="3590" max="3590" width="33.85546875" style="84" customWidth="1"/>
    <col min="3591" max="3840" width="9.140625" style="84"/>
    <col min="3841" max="3841" width="35.28515625" style="84" customWidth="1"/>
    <col min="3842" max="3842" width="25" style="84" customWidth="1"/>
    <col min="3843" max="3843" width="30.85546875" style="84" customWidth="1"/>
    <col min="3844" max="3844" width="34.28515625" style="84" customWidth="1"/>
    <col min="3845" max="3845" width="54.42578125" style="84" customWidth="1"/>
    <col min="3846" max="3846" width="33.85546875" style="84" customWidth="1"/>
    <col min="3847" max="4096" width="9.140625" style="84"/>
    <col min="4097" max="4097" width="35.28515625" style="84" customWidth="1"/>
    <col min="4098" max="4098" width="25" style="84" customWidth="1"/>
    <col min="4099" max="4099" width="30.85546875" style="84" customWidth="1"/>
    <col min="4100" max="4100" width="34.28515625" style="84" customWidth="1"/>
    <col min="4101" max="4101" width="54.42578125" style="84" customWidth="1"/>
    <col min="4102" max="4102" width="33.85546875" style="84" customWidth="1"/>
    <col min="4103" max="4352" width="9.140625" style="84"/>
    <col min="4353" max="4353" width="35.28515625" style="84" customWidth="1"/>
    <col min="4354" max="4354" width="25" style="84" customWidth="1"/>
    <col min="4355" max="4355" width="30.85546875" style="84" customWidth="1"/>
    <col min="4356" max="4356" width="34.28515625" style="84" customWidth="1"/>
    <col min="4357" max="4357" width="54.42578125" style="84" customWidth="1"/>
    <col min="4358" max="4358" width="33.85546875" style="84" customWidth="1"/>
    <col min="4359" max="4608" width="9.140625" style="84"/>
    <col min="4609" max="4609" width="35.28515625" style="84" customWidth="1"/>
    <col min="4610" max="4610" width="25" style="84" customWidth="1"/>
    <col min="4611" max="4611" width="30.85546875" style="84" customWidth="1"/>
    <col min="4612" max="4612" width="34.28515625" style="84" customWidth="1"/>
    <col min="4613" max="4613" width="54.42578125" style="84" customWidth="1"/>
    <col min="4614" max="4614" width="33.85546875" style="84" customWidth="1"/>
    <col min="4615" max="4864" width="9.140625" style="84"/>
    <col min="4865" max="4865" width="35.28515625" style="84" customWidth="1"/>
    <col min="4866" max="4866" width="25" style="84" customWidth="1"/>
    <col min="4867" max="4867" width="30.85546875" style="84" customWidth="1"/>
    <col min="4868" max="4868" width="34.28515625" style="84" customWidth="1"/>
    <col min="4869" max="4869" width="54.42578125" style="84" customWidth="1"/>
    <col min="4870" max="4870" width="33.85546875" style="84" customWidth="1"/>
    <col min="4871" max="5120" width="9.140625" style="84"/>
    <col min="5121" max="5121" width="35.28515625" style="84" customWidth="1"/>
    <col min="5122" max="5122" width="25" style="84" customWidth="1"/>
    <col min="5123" max="5123" width="30.85546875" style="84" customWidth="1"/>
    <col min="5124" max="5124" width="34.28515625" style="84" customWidth="1"/>
    <col min="5125" max="5125" width="54.42578125" style="84" customWidth="1"/>
    <col min="5126" max="5126" width="33.85546875" style="84" customWidth="1"/>
    <col min="5127" max="5376" width="9.140625" style="84"/>
    <col min="5377" max="5377" width="35.28515625" style="84" customWidth="1"/>
    <col min="5378" max="5378" width="25" style="84" customWidth="1"/>
    <col min="5379" max="5379" width="30.85546875" style="84" customWidth="1"/>
    <col min="5380" max="5380" width="34.28515625" style="84" customWidth="1"/>
    <col min="5381" max="5381" width="54.42578125" style="84" customWidth="1"/>
    <col min="5382" max="5382" width="33.85546875" style="84" customWidth="1"/>
    <col min="5383" max="5632" width="9.140625" style="84"/>
    <col min="5633" max="5633" width="35.28515625" style="84" customWidth="1"/>
    <col min="5634" max="5634" width="25" style="84" customWidth="1"/>
    <col min="5635" max="5635" width="30.85546875" style="84" customWidth="1"/>
    <col min="5636" max="5636" width="34.28515625" style="84" customWidth="1"/>
    <col min="5637" max="5637" width="54.42578125" style="84" customWidth="1"/>
    <col min="5638" max="5638" width="33.85546875" style="84" customWidth="1"/>
    <col min="5639" max="5888" width="9.140625" style="84"/>
    <col min="5889" max="5889" width="35.28515625" style="84" customWidth="1"/>
    <col min="5890" max="5890" width="25" style="84" customWidth="1"/>
    <col min="5891" max="5891" width="30.85546875" style="84" customWidth="1"/>
    <col min="5892" max="5892" width="34.28515625" style="84" customWidth="1"/>
    <col min="5893" max="5893" width="54.42578125" style="84" customWidth="1"/>
    <col min="5894" max="5894" width="33.85546875" style="84" customWidth="1"/>
    <col min="5895" max="6144" width="9.140625" style="84"/>
    <col min="6145" max="6145" width="35.28515625" style="84" customWidth="1"/>
    <col min="6146" max="6146" width="25" style="84" customWidth="1"/>
    <col min="6147" max="6147" width="30.85546875" style="84" customWidth="1"/>
    <col min="6148" max="6148" width="34.28515625" style="84" customWidth="1"/>
    <col min="6149" max="6149" width="54.42578125" style="84" customWidth="1"/>
    <col min="6150" max="6150" width="33.85546875" style="84" customWidth="1"/>
    <col min="6151" max="6400" width="9.140625" style="84"/>
    <col min="6401" max="6401" width="35.28515625" style="84" customWidth="1"/>
    <col min="6402" max="6402" width="25" style="84" customWidth="1"/>
    <col min="6403" max="6403" width="30.85546875" style="84" customWidth="1"/>
    <col min="6404" max="6404" width="34.28515625" style="84" customWidth="1"/>
    <col min="6405" max="6405" width="54.42578125" style="84" customWidth="1"/>
    <col min="6406" max="6406" width="33.85546875" style="84" customWidth="1"/>
    <col min="6407" max="6656" width="9.140625" style="84"/>
    <col min="6657" max="6657" width="35.28515625" style="84" customWidth="1"/>
    <col min="6658" max="6658" width="25" style="84" customWidth="1"/>
    <col min="6659" max="6659" width="30.85546875" style="84" customWidth="1"/>
    <col min="6660" max="6660" width="34.28515625" style="84" customWidth="1"/>
    <col min="6661" max="6661" width="54.42578125" style="84" customWidth="1"/>
    <col min="6662" max="6662" width="33.85546875" style="84" customWidth="1"/>
    <col min="6663" max="6912" width="9.140625" style="84"/>
    <col min="6913" max="6913" width="35.28515625" style="84" customWidth="1"/>
    <col min="6914" max="6914" width="25" style="84" customWidth="1"/>
    <col min="6915" max="6915" width="30.85546875" style="84" customWidth="1"/>
    <col min="6916" max="6916" width="34.28515625" style="84" customWidth="1"/>
    <col min="6917" max="6917" width="54.42578125" style="84" customWidth="1"/>
    <col min="6918" max="6918" width="33.85546875" style="84" customWidth="1"/>
    <col min="6919" max="7168" width="9.140625" style="84"/>
    <col min="7169" max="7169" width="35.28515625" style="84" customWidth="1"/>
    <col min="7170" max="7170" width="25" style="84" customWidth="1"/>
    <col min="7171" max="7171" width="30.85546875" style="84" customWidth="1"/>
    <col min="7172" max="7172" width="34.28515625" style="84" customWidth="1"/>
    <col min="7173" max="7173" width="54.42578125" style="84" customWidth="1"/>
    <col min="7174" max="7174" width="33.85546875" style="84" customWidth="1"/>
    <col min="7175" max="7424" width="9.140625" style="84"/>
    <col min="7425" max="7425" width="35.28515625" style="84" customWidth="1"/>
    <col min="7426" max="7426" width="25" style="84" customWidth="1"/>
    <col min="7427" max="7427" width="30.85546875" style="84" customWidth="1"/>
    <col min="7428" max="7428" width="34.28515625" style="84" customWidth="1"/>
    <col min="7429" max="7429" width="54.42578125" style="84" customWidth="1"/>
    <col min="7430" max="7430" width="33.85546875" style="84" customWidth="1"/>
    <col min="7431" max="7680" width="9.140625" style="84"/>
    <col min="7681" max="7681" width="35.28515625" style="84" customWidth="1"/>
    <col min="7682" max="7682" width="25" style="84" customWidth="1"/>
    <col min="7683" max="7683" width="30.85546875" style="84" customWidth="1"/>
    <col min="7684" max="7684" width="34.28515625" style="84" customWidth="1"/>
    <col min="7685" max="7685" width="54.42578125" style="84" customWidth="1"/>
    <col min="7686" max="7686" width="33.85546875" style="84" customWidth="1"/>
    <col min="7687" max="7936" width="9.140625" style="84"/>
    <col min="7937" max="7937" width="35.28515625" style="84" customWidth="1"/>
    <col min="7938" max="7938" width="25" style="84" customWidth="1"/>
    <col min="7939" max="7939" width="30.85546875" style="84" customWidth="1"/>
    <col min="7940" max="7940" width="34.28515625" style="84" customWidth="1"/>
    <col min="7941" max="7941" width="54.42578125" style="84" customWidth="1"/>
    <col min="7942" max="7942" width="33.85546875" style="84" customWidth="1"/>
    <col min="7943" max="8192" width="9.140625" style="84"/>
    <col min="8193" max="8193" width="35.28515625" style="84" customWidth="1"/>
    <col min="8194" max="8194" width="25" style="84" customWidth="1"/>
    <col min="8195" max="8195" width="30.85546875" style="84" customWidth="1"/>
    <col min="8196" max="8196" width="34.28515625" style="84" customWidth="1"/>
    <col min="8197" max="8197" width="54.42578125" style="84" customWidth="1"/>
    <col min="8198" max="8198" width="33.85546875" style="84" customWidth="1"/>
    <col min="8199" max="8448" width="9.140625" style="84"/>
    <col min="8449" max="8449" width="35.28515625" style="84" customWidth="1"/>
    <col min="8450" max="8450" width="25" style="84" customWidth="1"/>
    <col min="8451" max="8451" width="30.85546875" style="84" customWidth="1"/>
    <col min="8452" max="8452" width="34.28515625" style="84" customWidth="1"/>
    <col min="8453" max="8453" width="54.42578125" style="84" customWidth="1"/>
    <col min="8454" max="8454" width="33.85546875" style="84" customWidth="1"/>
    <col min="8455" max="8704" width="9.140625" style="84"/>
    <col min="8705" max="8705" width="35.28515625" style="84" customWidth="1"/>
    <col min="8706" max="8706" width="25" style="84" customWidth="1"/>
    <col min="8707" max="8707" width="30.85546875" style="84" customWidth="1"/>
    <col min="8708" max="8708" width="34.28515625" style="84" customWidth="1"/>
    <col min="8709" max="8709" width="54.42578125" style="84" customWidth="1"/>
    <col min="8710" max="8710" width="33.85546875" style="84" customWidth="1"/>
    <col min="8711" max="8960" width="9.140625" style="84"/>
    <col min="8961" max="8961" width="35.28515625" style="84" customWidth="1"/>
    <col min="8962" max="8962" width="25" style="84" customWidth="1"/>
    <col min="8963" max="8963" width="30.85546875" style="84" customWidth="1"/>
    <col min="8964" max="8964" width="34.28515625" style="84" customWidth="1"/>
    <col min="8965" max="8965" width="54.42578125" style="84" customWidth="1"/>
    <col min="8966" max="8966" width="33.85546875" style="84" customWidth="1"/>
    <col min="8967" max="9216" width="9.140625" style="84"/>
    <col min="9217" max="9217" width="35.28515625" style="84" customWidth="1"/>
    <col min="9218" max="9218" width="25" style="84" customWidth="1"/>
    <col min="9219" max="9219" width="30.85546875" style="84" customWidth="1"/>
    <col min="9220" max="9220" width="34.28515625" style="84" customWidth="1"/>
    <col min="9221" max="9221" width="54.42578125" style="84" customWidth="1"/>
    <col min="9222" max="9222" width="33.85546875" style="84" customWidth="1"/>
    <col min="9223" max="9472" width="9.140625" style="84"/>
    <col min="9473" max="9473" width="35.28515625" style="84" customWidth="1"/>
    <col min="9474" max="9474" width="25" style="84" customWidth="1"/>
    <col min="9475" max="9475" width="30.85546875" style="84" customWidth="1"/>
    <col min="9476" max="9476" width="34.28515625" style="84" customWidth="1"/>
    <col min="9477" max="9477" width="54.42578125" style="84" customWidth="1"/>
    <col min="9478" max="9478" width="33.85546875" style="84" customWidth="1"/>
    <col min="9479" max="9728" width="9.140625" style="84"/>
    <col min="9729" max="9729" width="35.28515625" style="84" customWidth="1"/>
    <col min="9730" max="9730" width="25" style="84" customWidth="1"/>
    <col min="9731" max="9731" width="30.85546875" style="84" customWidth="1"/>
    <col min="9732" max="9732" width="34.28515625" style="84" customWidth="1"/>
    <col min="9733" max="9733" width="54.42578125" style="84" customWidth="1"/>
    <col min="9734" max="9734" width="33.85546875" style="84" customWidth="1"/>
    <col min="9735" max="9984" width="9.140625" style="84"/>
    <col min="9985" max="9985" width="35.28515625" style="84" customWidth="1"/>
    <col min="9986" max="9986" width="25" style="84" customWidth="1"/>
    <col min="9987" max="9987" width="30.85546875" style="84" customWidth="1"/>
    <col min="9988" max="9988" width="34.28515625" style="84" customWidth="1"/>
    <col min="9989" max="9989" width="54.42578125" style="84" customWidth="1"/>
    <col min="9990" max="9990" width="33.85546875" style="84" customWidth="1"/>
    <col min="9991" max="10240" width="9.140625" style="84"/>
    <col min="10241" max="10241" width="35.28515625" style="84" customWidth="1"/>
    <col min="10242" max="10242" width="25" style="84" customWidth="1"/>
    <col min="10243" max="10243" width="30.85546875" style="84" customWidth="1"/>
    <col min="10244" max="10244" width="34.28515625" style="84" customWidth="1"/>
    <col min="10245" max="10245" width="54.42578125" style="84" customWidth="1"/>
    <col min="10246" max="10246" width="33.85546875" style="84" customWidth="1"/>
    <col min="10247" max="10496" width="9.140625" style="84"/>
    <col min="10497" max="10497" width="35.28515625" style="84" customWidth="1"/>
    <col min="10498" max="10498" width="25" style="84" customWidth="1"/>
    <col min="10499" max="10499" width="30.85546875" style="84" customWidth="1"/>
    <col min="10500" max="10500" width="34.28515625" style="84" customWidth="1"/>
    <col min="10501" max="10501" width="54.42578125" style="84" customWidth="1"/>
    <col min="10502" max="10502" width="33.85546875" style="84" customWidth="1"/>
    <col min="10503" max="10752" width="9.140625" style="84"/>
    <col min="10753" max="10753" width="35.28515625" style="84" customWidth="1"/>
    <col min="10754" max="10754" width="25" style="84" customWidth="1"/>
    <col min="10755" max="10755" width="30.85546875" style="84" customWidth="1"/>
    <col min="10756" max="10756" width="34.28515625" style="84" customWidth="1"/>
    <col min="10757" max="10757" width="54.42578125" style="84" customWidth="1"/>
    <col min="10758" max="10758" width="33.85546875" style="84" customWidth="1"/>
    <col min="10759" max="11008" width="9.140625" style="84"/>
    <col min="11009" max="11009" width="35.28515625" style="84" customWidth="1"/>
    <col min="11010" max="11010" width="25" style="84" customWidth="1"/>
    <col min="11011" max="11011" width="30.85546875" style="84" customWidth="1"/>
    <col min="11012" max="11012" width="34.28515625" style="84" customWidth="1"/>
    <col min="11013" max="11013" width="54.42578125" style="84" customWidth="1"/>
    <col min="11014" max="11014" width="33.85546875" style="84" customWidth="1"/>
    <col min="11015" max="11264" width="9.140625" style="84"/>
    <col min="11265" max="11265" width="35.28515625" style="84" customWidth="1"/>
    <col min="11266" max="11266" width="25" style="84" customWidth="1"/>
    <col min="11267" max="11267" width="30.85546875" style="84" customWidth="1"/>
    <col min="11268" max="11268" width="34.28515625" style="84" customWidth="1"/>
    <col min="11269" max="11269" width="54.42578125" style="84" customWidth="1"/>
    <col min="11270" max="11270" width="33.85546875" style="84" customWidth="1"/>
    <col min="11271" max="11520" width="9.140625" style="84"/>
    <col min="11521" max="11521" width="35.28515625" style="84" customWidth="1"/>
    <col min="11522" max="11522" width="25" style="84" customWidth="1"/>
    <col min="11523" max="11523" width="30.85546875" style="84" customWidth="1"/>
    <col min="11524" max="11524" width="34.28515625" style="84" customWidth="1"/>
    <col min="11525" max="11525" width="54.42578125" style="84" customWidth="1"/>
    <col min="11526" max="11526" width="33.85546875" style="84" customWidth="1"/>
    <col min="11527" max="11776" width="9.140625" style="84"/>
    <col min="11777" max="11777" width="35.28515625" style="84" customWidth="1"/>
    <col min="11778" max="11778" width="25" style="84" customWidth="1"/>
    <col min="11779" max="11779" width="30.85546875" style="84" customWidth="1"/>
    <col min="11780" max="11780" width="34.28515625" style="84" customWidth="1"/>
    <col min="11781" max="11781" width="54.42578125" style="84" customWidth="1"/>
    <col min="11782" max="11782" width="33.85546875" style="84" customWidth="1"/>
    <col min="11783" max="12032" width="9.140625" style="84"/>
    <col min="12033" max="12033" width="35.28515625" style="84" customWidth="1"/>
    <col min="12034" max="12034" width="25" style="84" customWidth="1"/>
    <col min="12035" max="12035" width="30.85546875" style="84" customWidth="1"/>
    <col min="12036" max="12036" width="34.28515625" style="84" customWidth="1"/>
    <col min="12037" max="12037" width="54.42578125" style="84" customWidth="1"/>
    <col min="12038" max="12038" width="33.85546875" style="84" customWidth="1"/>
    <col min="12039" max="12288" width="9.140625" style="84"/>
    <col min="12289" max="12289" width="35.28515625" style="84" customWidth="1"/>
    <col min="12290" max="12290" width="25" style="84" customWidth="1"/>
    <col min="12291" max="12291" width="30.85546875" style="84" customWidth="1"/>
    <col min="12292" max="12292" width="34.28515625" style="84" customWidth="1"/>
    <col min="12293" max="12293" width="54.42578125" style="84" customWidth="1"/>
    <col min="12294" max="12294" width="33.85546875" style="84" customWidth="1"/>
    <col min="12295" max="12544" width="9.140625" style="84"/>
    <col min="12545" max="12545" width="35.28515625" style="84" customWidth="1"/>
    <col min="12546" max="12546" width="25" style="84" customWidth="1"/>
    <col min="12547" max="12547" width="30.85546875" style="84" customWidth="1"/>
    <col min="12548" max="12548" width="34.28515625" style="84" customWidth="1"/>
    <col min="12549" max="12549" width="54.42578125" style="84" customWidth="1"/>
    <col min="12550" max="12550" width="33.85546875" style="84" customWidth="1"/>
    <col min="12551" max="12800" width="9.140625" style="84"/>
    <col min="12801" max="12801" width="35.28515625" style="84" customWidth="1"/>
    <col min="12802" max="12802" width="25" style="84" customWidth="1"/>
    <col min="12803" max="12803" width="30.85546875" style="84" customWidth="1"/>
    <col min="12804" max="12804" width="34.28515625" style="84" customWidth="1"/>
    <col min="12805" max="12805" width="54.42578125" style="84" customWidth="1"/>
    <col min="12806" max="12806" width="33.85546875" style="84" customWidth="1"/>
    <col min="12807" max="13056" width="9.140625" style="84"/>
    <col min="13057" max="13057" width="35.28515625" style="84" customWidth="1"/>
    <col min="13058" max="13058" width="25" style="84" customWidth="1"/>
    <col min="13059" max="13059" width="30.85546875" style="84" customWidth="1"/>
    <col min="13060" max="13060" width="34.28515625" style="84" customWidth="1"/>
    <col min="13061" max="13061" width="54.42578125" style="84" customWidth="1"/>
    <col min="13062" max="13062" width="33.85546875" style="84" customWidth="1"/>
    <col min="13063" max="13312" width="9.140625" style="84"/>
    <col min="13313" max="13313" width="35.28515625" style="84" customWidth="1"/>
    <col min="13314" max="13314" width="25" style="84" customWidth="1"/>
    <col min="13315" max="13315" width="30.85546875" style="84" customWidth="1"/>
    <col min="13316" max="13316" width="34.28515625" style="84" customWidth="1"/>
    <col min="13317" max="13317" width="54.42578125" style="84" customWidth="1"/>
    <col min="13318" max="13318" width="33.85546875" style="84" customWidth="1"/>
    <col min="13319" max="13568" width="9.140625" style="84"/>
    <col min="13569" max="13569" width="35.28515625" style="84" customWidth="1"/>
    <col min="13570" max="13570" width="25" style="84" customWidth="1"/>
    <col min="13571" max="13571" width="30.85546875" style="84" customWidth="1"/>
    <col min="13572" max="13572" width="34.28515625" style="84" customWidth="1"/>
    <col min="13573" max="13573" width="54.42578125" style="84" customWidth="1"/>
    <col min="13574" max="13574" width="33.85546875" style="84" customWidth="1"/>
    <col min="13575" max="13824" width="9.140625" style="84"/>
    <col min="13825" max="13825" width="35.28515625" style="84" customWidth="1"/>
    <col min="13826" max="13826" width="25" style="84" customWidth="1"/>
    <col min="13827" max="13827" width="30.85546875" style="84" customWidth="1"/>
    <col min="13828" max="13828" width="34.28515625" style="84" customWidth="1"/>
    <col min="13829" max="13829" width="54.42578125" style="84" customWidth="1"/>
    <col min="13830" max="13830" width="33.85546875" style="84" customWidth="1"/>
    <col min="13831" max="14080" width="9.140625" style="84"/>
    <col min="14081" max="14081" width="35.28515625" style="84" customWidth="1"/>
    <col min="14082" max="14082" width="25" style="84" customWidth="1"/>
    <col min="14083" max="14083" width="30.85546875" style="84" customWidth="1"/>
    <col min="14084" max="14084" width="34.28515625" style="84" customWidth="1"/>
    <col min="14085" max="14085" width="54.42578125" style="84" customWidth="1"/>
    <col min="14086" max="14086" width="33.85546875" style="84" customWidth="1"/>
    <col min="14087" max="14336" width="9.140625" style="84"/>
    <col min="14337" max="14337" width="35.28515625" style="84" customWidth="1"/>
    <col min="14338" max="14338" width="25" style="84" customWidth="1"/>
    <col min="14339" max="14339" width="30.85546875" style="84" customWidth="1"/>
    <col min="14340" max="14340" width="34.28515625" style="84" customWidth="1"/>
    <col min="14341" max="14341" width="54.42578125" style="84" customWidth="1"/>
    <col min="14342" max="14342" width="33.85546875" style="84" customWidth="1"/>
    <col min="14343" max="14592" width="9.140625" style="84"/>
    <col min="14593" max="14593" width="35.28515625" style="84" customWidth="1"/>
    <col min="14594" max="14594" width="25" style="84" customWidth="1"/>
    <col min="14595" max="14595" width="30.85546875" style="84" customWidth="1"/>
    <col min="14596" max="14596" width="34.28515625" style="84" customWidth="1"/>
    <col min="14597" max="14597" width="54.42578125" style="84" customWidth="1"/>
    <col min="14598" max="14598" width="33.85546875" style="84" customWidth="1"/>
    <col min="14599" max="14848" width="9.140625" style="84"/>
    <col min="14849" max="14849" width="35.28515625" style="84" customWidth="1"/>
    <col min="14850" max="14850" width="25" style="84" customWidth="1"/>
    <col min="14851" max="14851" width="30.85546875" style="84" customWidth="1"/>
    <col min="14852" max="14852" width="34.28515625" style="84" customWidth="1"/>
    <col min="14853" max="14853" width="54.42578125" style="84" customWidth="1"/>
    <col min="14854" max="14854" width="33.85546875" style="84" customWidth="1"/>
    <col min="14855" max="15104" width="9.140625" style="84"/>
    <col min="15105" max="15105" width="35.28515625" style="84" customWidth="1"/>
    <col min="15106" max="15106" width="25" style="84" customWidth="1"/>
    <col min="15107" max="15107" width="30.85546875" style="84" customWidth="1"/>
    <col min="15108" max="15108" width="34.28515625" style="84" customWidth="1"/>
    <col min="15109" max="15109" width="54.42578125" style="84" customWidth="1"/>
    <col min="15110" max="15110" width="33.85546875" style="84" customWidth="1"/>
    <col min="15111" max="15360" width="9.140625" style="84"/>
    <col min="15361" max="15361" width="35.28515625" style="84" customWidth="1"/>
    <col min="15362" max="15362" width="25" style="84" customWidth="1"/>
    <col min="15363" max="15363" width="30.85546875" style="84" customWidth="1"/>
    <col min="15364" max="15364" width="34.28515625" style="84" customWidth="1"/>
    <col min="15365" max="15365" width="54.42578125" style="84" customWidth="1"/>
    <col min="15366" max="15366" width="33.85546875" style="84" customWidth="1"/>
    <col min="15367" max="15616" width="9.140625" style="84"/>
    <col min="15617" max="15617" width="35.28515625" style="84" customWidth="1"/>
    <col min="15618" max="15618" width="25" style="84" customWidth="1"/>
    <col min="15619" max="15619" width="30.85546875" style="84" customWidth="1"/>
    <col min="15620" max="15620" width="34.28515625" style="84" customWidth="1"/>
    <col min="15621" max="15621" width="54.42578125" style="84" customWidth="1"/>
    <col min="15622" max="15622" width="33.85546875" style="84" customWidth="1"/>
    <col min="15623" max="15872" width="9.140625" style="84"/>
    <col min="15873" max="15873" width="35.28515625" style="84" customWidth="1"/>
    <col min="15874" max="15874" width="25" style="84" customWidth="1"/>
    <col min="15875" max="15875" width="30.85546875" style="84" customWidth="1"/>
    <col min="15876" max="15876" width="34.28515625" style="84" customWidth="1"/>
    <col min="15877" max="15877" width="54.42578125" style="84" customWidth="1"/>
    <col min="15878" max="15878" width="33.85546875" style="84" customWidth="1"/>
    <col min="15879" max="16128" width="9.140625" style="84"/>
    <col min="16129" max="16129" width="35.28515625" style="84" customWidth="1"/>
    <col min="16130" max="16130" width="25" style="84" customWidth="1"/>
    <col min="16131" max="16131" width="30.85546875" style="84" customWidth="1"/>
    <col min="16132" max="16132" width="34.28515625" style="84" customWidth="1"/>
    <col min="16133" max="16133" width="54.42578125" style="84" customWidth="1"/>
    <col min="16134" max="16134" width="33.85546875" style="84" customWidth="1"/>
    <col min="16135" max="16384" width="9.140625" style="84"/>
  </cols>
  <sheetData>
    <row r="1" spans="1:8">
      <c r="A1" s="83" t="s">
        <v>212</v>
      </c>
    </row>
    <row r="2" spans="1:8" ht="15.75" thickBot="1"/>
    <row r="3" spans="1:8">
      <c r="A3" s="85" t="s">
        <v>193</v>
      </c>
      <c r="B3" s="86"/>
      <c r="C3" s="87" t="s">
        <v>216</v>
      </c>
      <c r="D3" s="86"/>
      <c r="E3" s="88"/>
    </row>
    <row r="4" spans="1:8">
      <c r="A4" s="89" t="s">
        <v>194</v>
      </c>
      <c r="B4" s="90" t="str">
        <f>IF('Część I'!C8&lt;&gt;"",'Część I'!C8,"")</f>
        <v/>
      </c>
      <c r="C4" s="104" t="s">
        <v>214</v>
      </c>
      <c r="D4" s="90" t="str">
        <f>IF('Część II'!B10&lt;&gt;"",'Część II'!B10,"")</f>
        <v/>
      </c>
      <c r="E4" s="92"/>
    </row>
    <row r="5" spans="1:8">
      <c r="A5" s="91" t="s">
        <v>154</v>
      </c>
      <c r="B5" s="90" t="str">
        <f>IF('Część I'!C13&lt;&gt;"",'Część I'!C13,"")</f>
        <v/>
      </c>
      <c r="C5" s="104" t="s">
        <v>215</v>
      </c>
      <c r="D5" s="90" t="str">
        <f>CONCATENATE(D8,D9)</f>
        <v/>
      </c>
      <c r="E5" s="92"/>
    </row>
    <row r="6" spans="1:8">
      <c r="A6" s="90" t="s">
        <v>195</v>
      </c>
      <c r="B6" s="84" t="str">
        <f>IF('Część I'!C16&lt;&gt;"",'Część I'!C16,"")</f>
        <v/>
      </c>
      <c r="C6" s="104" t="s">
        <v>218</v>
      </c>
      <c r="D6" s="93" t="str">
        <f>IF('Część II'!C12&lt;&gt;"",'Część II'!C12,"")</f>
        <v/>
      </c>
      <c r="E6" s="92"/>
    </row>
    <row r="7" spans="1:8">
      <c r="A7" s="90" t="s">
        <v>196</v>
      </c>
      <c r="B7" s="84" t="str">
        <f>IF('Część I'!C17&lt;&gt;"",'Część I'!C17,"")</f>
        <v/>
      </c>
      <c r="C7" s="107" t="s">
        <v>283</v>
      </c>
      <c r="D7" s="90" t="str">
        <f>IF('Część II'!B12&lt;&gt;"",'Część II'!B12,"")</f>
        <v/>
      </c>
      <c r="E7" s="92"/>
      <c r="F7" s="90"/>
    </row>
    <row r="8" spans="1:8">
      <c r="A8" s="90" t="s">
        <v>197</v>
      </c>
      <c r="B8" s="84" t="str">
        <f>IF('Część I'!C18&lt;&gt;"",'Część I'!C18,"")</f>
        <v/>
      </c>
      <c r="C8" s="90"/>
      <c r="D8" s="105" t="str">
        <f>IF('Część II'!D11&lt;&gt;"","1","")</f>
        <v/>
      </c>
      <c r="E8" s="92"/>
      <c r="F8" s="90"/>
    </row>
    <row r="9" spans="1:8">
      <c r="A9" s="90" t="s">
        <v>198</v>
      </c>
      <c r="B9" s="93" t="str">
        <f>IF('Część I'!E25&lt;&gt;"",'Część I'!E25,"")</f>
        <v/>
      </c>
      <c r="C9" s="90"/>
      <c r="D9" s="106" t="str">
        <f>IF('Część II'!G11&lt;&gt;"","2","")</f>
        <v/>
      </c>
      <c r="E9" s="92"/>
      <c r="F9" s="90"/>
    </row>
    <row r="10" spans="1:8">
      <c r="A10" s="100" t="s">
        <v>200</v>
      </c>
      <c r="B10" s="93" t="str">
        <f>IF('Część I'!C30&lt;&gt;"",'Część I'!C30,"")</f>
        <v/>
      </c>
      <c r="C10" s="90"/>
      <c r="D10" s="93"/>
      <c r="E10" s="92"/>
      <c r="F10" s="90"/>
    </row>
    <row r="11" spans="1:8">
      <c r="A11" s="103" t="s">
        <v>213</v>
      </c>
      <c r="B11" s="93" t="str">
        <f>IF('Część I'!C33&lt;&gt;"",'Część I'!C33,"")</f>
        <v/>
      </c>
      <c r="C11" s="90"/>
      <c r="D11" s="90"/>
      <c r="E11" s="92"/>
      <c r="F11" s="90"/>
    </row>
    <row r="12" spans="1:8">
      <c r="A12" s="103" t="s">
        <v>281</v>
      </c>
      <c r="B12" s="93" t="str">
        <f>IF('Część I'!B30&lt;&gt;"",'Część I'!B30,"")</f>
        <v/>
      </c>
      <c r="C12" s="90"/>
      <c r="D12" s="90"/>
      <c r="E12" s="92"/>
      <c r="F12" s="90"/>
    </row>
    <row r="13" spans="1:8" ht="15.75" thickBot="1">
      <c r="A13" s="103" t="s">
        <v>282</v>
      </c>
      <c r="B13" s="93" t="str">
        <f>IF('Część I'!B33&lt;&gt;"",'Część I'!B33,"")</f>
        <v/>
      </c>
      <c r="C13" s="90"/>
      <c r="D13" s="90"/>
      <c r="E13" s="97"/>
    </row>
    <row r="14" spans="1:8" ht="15.75" thickBot="1">
      <c r="A14" s="87"/>
      <c r="B14" s="86"/>
      <c r="C14" s="86"/>
      <c r="D14" s="86"/>
      <c r="E14" s="86"/>
    </row>
    <row r="15" spans="1:8">
      <c r="A15" s="87" t="s">
        <v>217</v>
      </c>
      <c r="B15" s="86"/>
      <c r="C15" s="86"/>
      <c r="D15" s="86"/>
      <c r="E15" s="86"/>
      <c r="F15" s="86"/>
      <c r="G15" s="86"/>
      <c r="H15" s="88"/>
    </row>
    <row r="16" spans="1:8">
      <c r="A16" s="107" t="s">
        <v>219</v>
      </c>
      <c r="B16" s="93" t="str">
        <f>IF('Część II (1)'!D5&lt;&gt;"",'Część II (1)'!D5,"")</f>
        <v/>
      </c>
      <c r="C16" s="90"/>
      <c r="D16" s="90"/>
      <c r="E16" s="90"/>
      <c r="F16" s="90"/>
      <c r="H16" s="92"/>
    </row>
    <row r="17" spans="1:8">
      <c r="A17" s="107" t="s">
        <v>220</v>
      </c>
      <c r="B17" s="93" t="str">
        <f>IF('Część II (1)'!E7&lt;&gt;"",'Część II (1)'!E7,"")</f>
        <v/>
      </c>
      <c r="C17" s="90"/>
      <c r="D17" s="90"/>
      <c r="E17" s="90"/>
      <c r="F17" s="90"/>
      <c r="H17" s="92"/>
    </row>
    <row r="18" spans="1:8">
      <c r="A18" s="107" t="s">
        <v>221</v>
      </c>
      <c r="B18" s="93" t="str">
        <f>IF('Część II (1)'!H7&lt;&gt;"",'Część II (1)'!H7,"")</f>
        <v/>
      </c>
      <c r="C18" s="90"/>
      <c r="D18" s="90"/>
      <c r="E18" s="90"/>
      <c r="F18" s="90"/>
      <c r="H18" s="92"/>
    </row>
    <row r="19" spans="1:8">
      <c r="A19" s="103" t="s">
        <v>222</v>
      </c>
      <c r="B19" s="102" t="str">
        <f t="shared" ref="B19:B24" si="0">CONCATENATE(C19,D19,E19,F19,G19)</f>
        <v/>
      </c>
      <c r="C19" s="110" t="str">
        <f>IF('Część II (1)'!D14&lt;&gt;"",1,"")</f>
        <v/>
      </c>
      <c r="D19" s="111" t="str">
        <f>IF('Część II (1)'!E14&lt;&gt;"",3,"")</f>
        <v/>
      </c>
      <c r="E19" s="111" t="str">
        <f>IF('Część II (1)'!F14&lt;&gt;"",5,"")</f>
        <v/>
      </c>
      <c r="F19" s="111" t="str">
        <f>IF('Część II (1)'!G14&lt;&gt;"",7,"")</f>
        <v/>
      </c>
      <c r="G19" s="112" t="str">
        <f>IF('Część II (1)'!H14&lt;&gt;"",9,"")</f>
        <v/>
      </c>
      <c r="H19" s="92"/>
    </row>
    <row r="20" spans="1:8">
      <c r="A20" s="103" t="s">
        <v>223</v>
      </c>
      <c r="B20" s="102" t="str">
        <f t="shared" si="0"/>
        <v/>
      </c>
      <c r="C20" s="113" t="str">
        <f>IF('Część II (1)'!D15&lt;&gt;"",1,"")</f>
        <v/>
      </c>
      <c r="D20" s="100" t="str">
        <f>IF('Część II (1)'!E15&lt;&gt;"",3,"")</f>
        <v/>
      </c>
      <c r="E20" s="100" t="str">
        <f>IF('Część II (1)'!F15&lt;&gt;"",5,"")</f>
        <v/>
      </c>
      <c r="F20" s="100" t="str">
        <f>IF('Część II (1)'!G15&lt;&gt;"",7,"")</f>
        <v/>
      </c>
      <c r="G20" s="114" t="str">
        <f>IF('Część II (1)'!H15&lt;&gt;"",9,"")</f>
        <v/>
      </c>
      <c r="H20" s="92"/>
    </row>
    <row r="21" spans="1:8">
      <c r="A21" s="103" t="s">
        <v>224</v>
      </c>
      <c r="B21" s="102" t="str">
        <f t="shared" si="0"/>
        <v/>
      </c>
      <c r="C21" s="113" t="str">
        <f>IF('Część II (1)'!D16&lt;&gt;"",1,"")</f>
        <v/>
      </c>
      <c r="D21" s="100" t="str">
        <f>IF('Część II (1)'!E16&lt;&gt;"",3,"")</f>
        <v/>
      </c>
      <c r="E21" s="100" t="str">
        <f>IF('Część II (1)'!F16&lt;&gt;"",5,"")</f>
        <v/>
      </c>
      <c r="F21" s="100" t="str">
        <f>IF('Część II (1)'!G16&lt;&gt;"",7,"")</f>
        <v/>
      </c>
      <c r="G21" s="114" t="str">
        <f>IF('Część II (1)'!H16&lt;&gt;"",9,"")</f>
        <v/>
      </c>
      <c r="H21" s="92"/>
    </row>
    <row r="22" spans="1:8">
      <c r="A22" s="103" t="s">
        <v>225</v>
      </c>
      <c r="B22" s="102" t="str">
        <f t="shared" si="0"/>
        <v/>
      </c>
      <c r="C22" s="113" t="str">
        <f>IF('Część II (1)'!D17&lt;&gt;"",1,"")</f>
        <v/>
      </c>
      <c r="D22" s="100" t="str">
        <f>IF('Część II (1)'!E17&lt;&gt;"",3,"")</f>
        <v/>
      </c>
      <c r="E22" s="100" t="str">
        <f>IF('Część II (1)'!F17&lt;&gt;"",5,"")</f>
        <v/>
      </c>
      <c r="F22" s="100" t="str">
        <f>IF('Część II (1)'!G17&lt;&gt;"",7,"")</f>
        <v/>
      </c>
      <c r="G22" s="114" t="str">
        <f>IF('Część II (1)'!H17&lt;&gt;"",9,"")</f>
        <v/>
      </c>
      <c r="H22" s="92"/>
    </row>
    <row r="23" spans="1:8">
      <c r="A23" s="103" t="s">
        <v>226</v>
      </c>
      <c r="B23" s="102" t="str">
        <f t="shared" si="0"/>
        <v/>
      </c>
      <c r="C23" s="113" t="str">
        <f>IF('Część II (1)'!D18&lt;&gt;"",1,"")</f>
        <v/>
      </c>
      <c r="D23" s="100" t="str">
        <f>IF('Część II (1)'!E18&lt;&gt;"",3,"")</f>
        <v/>
      </c>
      <c r="E23" s="100" t="str">
        <f>IF('Część II (1)'!F18&lt;&gt;"",5,"")</f>
        <v/>
      </c>
      <c r="F23" s="100" t="str">
        <f>IF('Część II (1)'!G18&lt;&gt;"",7,"")</f>
        <v/>
      </c>
      <c r="G23" s="114" t="str">
        <f>IF('Część II (1)'!H18&lt;&gt;"",9,"")</f>
        <v/>
      </c>
      <c r="H23" s="92"/>
    </row>
    <row r="24" spans="1:8">
      <c r="A24" s="103" t="s">
        <v>227</v>
      </c>
      <c r="B24" s="102" t="str">
        <f t="shared" si="0"/>
        <v/>
      </c>
      <c r="C24" s="115" t="str">
        <f>IF('Część II (1)'!D19&lt;&gt;"",1,"")</f>
        <v/>
      </c>
      <c r="D24" s="116" t="str">
        <f>IF('Część II (1)'!E19&lt;&gt;"",3,"")</f>
        <v/>
      </c>
      <c r="E24" s="116" t="str">
        <f>IF('Część II (1)'!F19&lt;&gt;"",5,"")</f>
        <v/>
      </c>
      <c r="F24" s="116" t="str">
        <f>IF('Część II (1)'!G19&lt;&gt;"",7,"")</f>
        <v/>
      </c>
      <c r="G24" s="117" t="str">
        <f>IF('Część II (1)'!H19&lt;&gt;"",9,"")</f>
        <v/>
      </c>
      <c r="H24" s="92"/>
    </row>
    <row r="25" spans="1:8">
      <c r="A25" s="90" t="s">
        <v>201</v>
      </c>
      <c r="B25" s="102" t="str">
        <f>TABELE!F35</f>
        <v/>
      </c>
      <c r="H25" s="92"/>
    </row>
    <row r="26" spans="1:8">
      <c r="A26" s="90" t="s">
        <v>203</v>
      </c>
      <c r="B26" s="102" t="str">
        <f>CONCATENATE(C26,D26,E26,F26,G26)</f>
        <v/>
      </c>
      <c r="C26" s="146" t="str">
        <f>IF('Część II (1)'!D21&lt;&gt;"",1,"")</f>
        <v/>
      </c>
      <c r="D26" s="147" t="str">
        <f>IF('Część II (1)'!E21&lt;&gt;"",3,"")</f>
        <v/>
      </c>
      <c r="E26" s="147" t="str">
        <f>IF('Część II (1)'!F21&lt;&gt;"",5,"")</f>
        <v/>
      </c>
      <c r="F26" s="147" t="str">
        <f>IF('Część II (1)'!G21&lt;&gt;"",7,"")</f>
        <v/>
      </c>
      <c r="G26" s="148" t="str">
        <f>IF('Część II (1)'!H21&lt;&gt;"",9,"")</f>
        <v/>
      </c>
      <c r="H26" s="92"/>
    </row>
    <row r="27" spans="1:8">
      <c r="A27" s="107" t="s">
        <v>206</v>
      </c>
      <c r="B27" s="102" t="str">
        <f>TABELE!F49</f>
        <v/>
      </c>
      <c r="C27" s="108"/>
      <c r="D27" s="90"/>
      <c r="E27" s="90"/>
      <c r="F27" s="90"/>
      <c r="G27" s="109"/>
      <c r="H27" s="92"/>
    </row>
    <row r="28" spans="1:8">
      <c r="A28" s="107" t="s">
        <v>208</v>
      </c>
      <c r="B28" s="102" t="str">
        <f>CONCATENATE(C28,D28,E28,F28,G28)</f>
        <v/>
      </c>
      <c r="C28" s="113" t="str">
        <f>IF('Część II (1)'!D22&lt;&gt;"",1,"")</f>
        <v/>
      </c>
      <c r="D28" s="100" t="str">
        <f>IF('Część II (1)'!E22&lt;&gt;"",3,"")</f>
        <v/>
      </c>
      <c r="E28" s="100" t="str">
        <f>IF('Część II (1)'!F22&lt;&gt;"",5,"")</f>
        <v/>
      </c>
      <c r="F28" s="100" t="str">
        <f>IF('Część II (1)'!G22&lt;&gt;"",7,"")</f>
        <v/>
      </c>
      <c r="G28" s="114" t="str">
        <f>IF('Część II (1)'!H22&lt;&gt;"",9,"")</f>
        <v/>
      </c>
      <c r="H28" s="92"/>
    </row>
    <row r="29" spans="1:8">
      <c r="A29" s="107" t="s">
        <v>209</v>
      </c>
      <c r="B29" s="102" t="str">
        <f>TABELE!F63</f>
        <v/>
      </c>
      <c r="C29" s="108"/>
      <c r="D29" s="90"/>
      <c r="E29" s="90"/>
      <c r="F29" s="90"/>
      <c r="G29" s="109"/>
      <c r="H29" s="92"/>
    </row>
    <row r="30" spans="1:8">
      <c r="A30" s="107" t="s">
        <v>210</v>
      </c>
      <c r="B30" s="102" t="str">
        <f>CONCATENATE(C30,D30,E30,F30,G30)</f>
        <v/>
      </c>
      <c r="C30" s="115" t="str">
        <f>IF('Część II (1)'!D23&lt;&gt;"",1,"")</f>
        <v/>
      </c>
      <c r="D30" s="116" t="str">
        <f>IF('Część II (1)'!E23&lt;&gt;"",3,"")</f>
        <v/>
      </c>
      <c r="E30" s="116" t="str">
        <f>IF('Część II (1)'!F23&lt;&gt;"",5,"")</f>
        <v/>
      </c>
      <c r="F30" s="116" t="str">
        <f>IF('Część II (1)'!G23&lt;&gt;"",7,"")</f>
        <v/>
      </c>
      <c r="G30" s="117" t="str">
        <f>IF('Część II (1)'!H23&lt;&gt;"",9,"")</f>
        <v/>
      </c>
      <c r="H30" s="92"/>
    </row>
    <row r="31" spans="1:8">
      <c r="A31" s="90" t="s">
        <v>202</v>
      </c>
      <c r="B31" s="149" t="str">
        <f>'Część II (1)'!G24</f>
        <v>-</v>
      </c>
      <c r="C31" s="90"/>
      <c r="D31" s="90"/>
      <c r="E31" s="90"/>
      <c r="F31" s="90"/>
      <c r="H31" s="92"/>
    </row>
    <row r="32" spans="1:8">
      <c r="A32" s="90" t="s">
        <v>204</v>
      </c>
      <c r="B32" s="90" t="str">
        <f>IF(TABELE!C34&lt;&gt;"",TABELE!C34,"")</f>
        <v/>
      </c>
      <c r="C32" s="90"/>
      <c r="D32" s="90"/>
      <c r="E32" s="90"/>
      <c r="F32" s="90"/>
      <c r="H32" s="92"/>
    </row>
    <row r="33" spans="1:8">
      <c r="A33" s="90" t="s">
        <v>205</v>
      </c>
      <c r="B33" s="90" t="str">
        <f>TABELE!C29</f>
        <v/>
      </c>
      <c r="C33" s="90"/>
      <c r="D33" s="90"/>
      <c r="E33" s="90"/>
      <c r="F33" s="90"/>
      <c r="H33" s="92"/>
    </row>
    <row r="34" spans="1:8">
      <c r="A34" s="90" t="s">
        <v>207</v>
      </c>
      <c r="B34" s="90" t="str">
        <f>IF('Część II (2)'!B4&lt;&gt;"",'Część II (2)'!B4,"")</f>
        <v/>
      </c>
      <c r="C34" s="90"/>
      <c r="D34" s="90"/>
      <c r="E34" s="90"/>
      <c r="F34" s="90"/>
      <c r="H34" s="92"/>
    </row>
    <row r="35" spans="1:8">
      <c r="A35" s="107" t="s">
        <v>276</v>
      </c>
      <c r="B35" s="90" t="str">
        <f>IF('Część II (2)'!B7&lt;&gt;"",'Część II (2)'!B7,"")</f>
        <v/>
      </c>
      <c r="C35" s="90"/>
      <c r="D35" s="90"/>
      <c r="E35" s="90"/>
      <c r="F35" s="90"/>
      <c r="H35" s="92"/>
    </row>
    <row r="36" spans="1:8">
      <c r="A36" s="150" t="s">
        <v>270</v>
      </c>
      <c r="B36" s="102" t="str">
        <f>IF('Część II (2)'!C10&lt;&gt;"",'Część II (2)'!C10,"")</f>
        <v/>
      </c>
      <c r="C36" s="90"/>
      <c r="D36" s="90"/>
      <c r="E36" s="90"/>
      <c r="F36" s="90"/>
      <c r="H36" s="92"/>
    </row>
    <row r="37" spans="1:8">
      <c r="A37" s="150" t="s">
        <v>271</v>
      </c>
      <c r="B37" s="102" t="str">
        <f>IF('Część II (2)'!F10&lt;&gt;"",'Część II (2)'!F10,"")</f>
        <v/>
      </c>
      <c r="C37" s="90"/>
      <c r="D37" s="90"/>
      <c r="E37" s="90"/>
      <c r="F37" s="90"/>
      <c r="H37" s="92"/>
    </row>
    <row r="38" spans="1:8">
      <c r="A38" s="150" t="s">
        <v>272</v>
      </c>
      <c r="B38" s="102" t="str">
        <f>IF('Część II (2)'!J10&lt;&gt;"",'Część II (2)'!J10,"")</f>
        <v/>
      </c>
      <c r="C38" s="90"/>
      <c r="D38" s="90"/>
      <c r="E38" s="90"/>
      <c r="F38" s="90"/>
      <c r="H38" s="92"/>
    </row>
    <row r="39" spans="1:8">
      <c r="A39" s="150" t="s">
        <v>273</v>
      </c>
      <c r="B39" s="102" t="str">
        <f>CONCATENATE(C39,D39,E39)</f>
        <v/>
      </c>
      <c r="C39" s="151" t="str">
        <f>IF('Część II (2)'!D14&lt;&gt;"","TAK","")</f>
        <v/>
      </c>
      <c r="D39" s="152" t="str">
        <f>IF('Część II (2)'!G14&lt;&gt;"","NIE","")</f>
        <v/>
      </c>
      <c r="E39" s="153" t="str">
        <f>IF('Część II (2)'!K14&lt;&gt;"","NIE DOTYCZY","")</f>
        <v/>
      </c>
      <c r="F39" s="90"/>
      <c r="H39" s="92"/>
    </row>
    <row r="40" spans="1:8">
      <c r="A40" s="150" t="s">
        <v>274</v>
      </c>
      <c r="B40" s="102" t="str">
        <f>IF('Część II (2)'!F20&lt;&gt;"",'Część II (2)'!F20,"")</f>
        <v/>
      </c>
      <c r="C40" s="90"/>
      <c r="D40" s="90"/>
      <c r="E40" s="90"/>
      <c r="F40" s="90"/>
      <c r="H40" s="92"/>
    </row>
    <row r="41" spans="1:8">
      <c r="A41" s="150" t="s">
        <v>275</v>
      </c>
      <c r="B41" s="102" t="str">
        <f>IF('Część II (2)'!E24&lt;&gt;"",'Część II (2)'!E24,"")</f>
        <v/>
      </c>
      <c r="C41" s="90"/>
      <c r="D41" s="90"/>
      <c r="E41" s="90"/>
      <c r="F41" s="90"/>
      <c r="H41" s="92"/>
    </row>
    <row r="42" spans="1:8">
      <c r="A42" s="150" t="s">
        <v>283</v>
      </c>
      <c r="B42" s="100" t="str">
        <f>IF('Część II (2)'!B20&lt;&gt;"",'Część II (2)'!B20,"")</f>
        <v/>
      </c>
      <c r="C42" s="90"/>
      <c r="D42" s="90"/>
      <c r="E42" s="90"/>
      <c r="F42" s="90"/>
      <c r="H42" s="92"/>
    </row>
    <row r="43" spans="1:8" ht="15.75" thickBot="1">
      <c r="A43" s="101" t="s">
        <v>284</v>
      </c>
      <c r="B43" s="95" t="str">
        <f>IF('Część II (2)'!B24&lt;&gt;"",'Część II (2)'!B24,"")</f>
        <v/>
      </c>
      <c r="C43" s="96"/>
      <c r="D43" s="96"/>
      <c r="E43" s="96"/>
      <c r="F43" s="96"/>
      <c r="G43" s="96"/>
      <c r="H43" s="97"/>
    </row>
    <row r="44" spans="1:8" ht="15.75" thickBot="1"/>
    <row r="45" spans="1:8">
      <c r="A45" s="85" t="s">
        <v>277</v>
      </c>
      <c r="B45" s="86"/>
      <c r="C45" s="87"/>
      <c r="D45" s="86"/>
      <c r="E45" s="87"/>
      <c r="F45" s="88"/>
    </row>
    <row r="46" spans="1:8">
      <c r="A46" s="150" t="s">
        <v>278</v>
      </c>
      <c r="B46" s="98" t="str">
        <f>IF('Część III'!C9&lt;&gt;"",'Część III'!C9,"")</f>
        <v/>
      </c>
      <c r="C46" s="90"/>
      <c r="D46" s="98"/>
      <c r="E46" s="90"/>
      <c r="F46" s="99"/>
    </row>
    <row r="47" spans="1:8">
      <c r="A47" s="150" t="s">
        <v>279</v>
      </c>
      <c r="B47" s="98" t="str">
        <f>IF('Część III'!C10&lt;&gt;"",'Część III'!C10,"")</f>
        <v/>
      </c>
      <c r="C47" s="90"/>
      <c r="D47" s="98"/>
      <c r="E47" s="90"/>
      <c r="F47" s="92"/>
    </row>
    <row r="48" spans="1:8">
      <c r="A48" s="150" t="s">
        <v>199</v>
      </c>
      <c r="B48" s="154" t="str">
        <f>IF('Część III'!C11&lt;&gt;"",'Część III'!C11,"")</f>
        <v/>
      </c>
      <c r="C48" s="90"/>
      <c r="D48" s="98"/>
      <c r="E48" s="90"/>
      <c r="F48" s="92"/>
    </row>
    <row r="49" spans="1:6">
      <c r="A49" s="150" t="s">
        <v>280</v>
      </c>
      <c r="B49" s="98" t="str">
        <f>IF('Część III'!C16&lt;&gt;"",'Część III'!C16,"")</f>
        <v>………………..</v>
      </c>
      <c r="C49" s="90"/>
      <c r="D49" s="98"/>
      <c r="E49" s="90"/>
      <c r="F49" s="92"/>
    </row>
    <row r="50" spans="1:6">
      <c r="A50" s="150" t="s">
        <v>211</v>
      </c>
      <c r="B50" s="98" t="str">
        <f>IF('Część III'!B18&lt;&gt;"",'Część III'!B18,"")</f>
        <v/>
      </c>
      <c r="C50" s="90"/>
      <c r="D50" s="98"/>
      <c r="E50" s="90"/>
      <c r="F50" s="92"/>
    </row>
    <row r="51" spans="1:6">
      <c r="A51" s="150" t="s">
        <v>285</v>
      </c>
      <c r="B51" s="154" t="str">
        <f>IF('Część III'!C19&lt;&gt;"",'Część III'!C19,"")</f>
        <v/>
      </c>
      <c r="C51" s="90"/>
      <c r="D51" s="98"/>
      <c r="F51" s="92"/>
    </row>
    <row r="52" spans="1:6">
      <c r="A52" s="150" t="s">
        <v>286</v>
      </c>
      <c r="B52" s="98" t="str">
        <f>IF('Część III'!B19&lt;&gt;"",'Część III'!B19,"")</f>
        <v/>
      </c>
      <c r="C52" s="90"/>
      <c r="D52" s="98"/>
      <c r="E52" s="90"/>
      <c r="F52" s="92"/>
    </row>
    <row r="53" spans="1:6">
      <c r="A53" s="91"/>
      <c r="B53" s="100"/>
      <c r="C53" s="90"/>
      <c r="D53" s="98"/>
      <c r="E53" s="90"/>
      <c r="F53" s="92"/>
    </row>
    <row r="54" spans="1:6" ht="15.75" thickBot="1">
      <c r="A54" s="94"/>
      <c r="B54" s="96"/>
      <c r="C54" s="96"/>
      <c r="D54" s="98"/>
      <c r="E54" s="96"/>
      <c r="F54" s="97"/>
    </row>
    <row r="55" spans="1:6">
      <c r="D55" s="86"/>
    </row>
    <row r="56" spans="1:6">
      <c r="D56" s="90"/>
    </row>
  </sheetData>
  <sheetProtection password="CAF7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15</vt:i4>
      </vt:variant>
    </vt:vector>
  </HeadingPairs>
  <TitlesOfParts>
    <vt:vector size="25" baseType="lpstr">
      <vt:lpstr>Informacja</vt:lpstr>
      <vt:lpstr>Część I</vt:lpstr>
      <vt:lpstr>Część II</vt:lpstr>
      <vt:lpstr>Część II (1)</vt:lpstr>
      <vt:lpstr>Część II (2)</vt:lpstr>
      <vt:lpstr>Część III</vt:lpstr>
      <vt:lpstr>Wykaz kryteriów oceny</vt:lpstr>
      <vt:lpstr>Pomocniczy</vt:lpstr>
      <vt:lpstr>Arkusz do importu</vt:lpstr>
      <vt:lpstr>TABELE</vt:lpstr>
      <vt:lpstr>Kryteria</vt:lpstr>
      <vt:lpstr>Kryteria_dodatkowe</vt:lpstr>
      <vt:lpstr>kto</vt:lpstr>
      <vt:lpstr>lista</vt:lpstr>
      <vt:lpstr>'Część I'!Obszar_wydruku</vt:lpstr>
      <vt:lpstr>'Część II (1)'!Obszar_wydruku</vt:lpstr>
      <vt:lpstr>'Część II (2)'!Obszar_wydruku</vt:lpstr>
      <vt:lpstr>'Część III'!Obszar_wydruku</vt:lpstr>
      <vt:lpstr>TABELE!ocena</vt:lpstr>
      <vt:lpstr>Ocena</vt:lpstr>
      <vt:lpstr>poziom</vt:lpstr>
      <vt:lpstr>Poziom_oceny</vt:lpstr>
      <vt:lpstr>stopien</vt:lpstr>
      <vt:lpstr>Stopień_służbowy</vt:lpstr>
      <vt:lpstr>stopnia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Osiński Wojciech</dc:creator>
  <cp:lastModifiedBy>Skrzyńska Joanna</cp:lastModifiedBy>
  <cp:lastPrinted>2015-08-26T11:59:43Z</cp:lastPrinted>
  <dcterms:created xsi:type="dcterms:W3CDTF">2015-06-22T12:57:31Z</dcterms:created>
  <dcterms:modified xsi:type="dcterms:W3CDTF">2016-06-02T06:31:03Z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15f563d7-ec3f-4c9a-9b45-b753a2095bad</vt:lpwstr>
  </property>
</Properties>
</file>