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<sst xmlns="http://schemas.openxmlformats.org/spreadsheetml/2006/main" count="98" uniqueCount="79">
  <si>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</si>
  <si>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</si>
  <si>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</si>
  <si>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</si>
  <si>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</si>
  <si>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</si>
  <si>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</si>
  <si>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</si>
  <si>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</si>
  <si>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</si>
  <si>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</si>
  <si>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</si>
  <si>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</si>
  <si>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</si>
  <si>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</si>
  <si>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</si>
  <si>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</si>
  <si>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</si>
  <si>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</si>
  <si>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</si>
  <si>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</si>
  <si>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</si>
  <si>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</si>
  <si>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</si>
  <si>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</si>
  <si>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</si>
  <si>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</si>
  <si>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</si>
  <si>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</si>
  <si>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</si>
  <si>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</si>
  <si>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</si>
  <si>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</si>
  <si>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</si>
  <si>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</si>
  <si>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</si>
  <si>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</si>
  <si>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</si>
  <si>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</si>
  <si>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</si>
  <si>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</si>
  <si>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</si>
  <si>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</si>
  <si>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</si>
  <si>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</si>
  <si>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</si>
  <si>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</si>
  <si>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</si>
  <si>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</si>
  <si>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</si>
  <si>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</si>
  <si>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</si>
  <si>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</si>
  <si>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</si>
  <si>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</si>
  <si>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</si>
  <si>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</si>
  <si>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</si>
  <si>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</si>
  <si>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</si>
  <si>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</si>
  <si>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</si>
  <si>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</si>
  <si>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</si>
  <si>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</si>
  <si>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</si>
  <si>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</si>
  <si>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</si>
  <si>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</si>
  <si>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</si>
  <si>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</si>
  <si>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</si>
  <si>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</si>
  <si>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</si>
  <si>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</si>
  <si>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</si>
  <si>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</si>
  <si>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</si>
  <si>
    <t xml:space="preserve">Informacja z wykonania budżetów związków jednostek samorządu terytorialnego za III Kwartały 2021 roku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</si>
</sst>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5" width="11.375" style="2" customWidth="1"/>
    <col min="6" max="7" width="11.75390625" style="2" bestFit="1" customWidth="1"/>
    <col min="8" max="8" width="7.00390625" style="2" bestFit="1" customWidth="1"/>
    <col min="9" max="9" width="11.875" style="2" bestFit="1" customWidth="1"/>
    <col min="10" max="10" width="13.125" style="2" bestFit="1" customWidth="1"/>
    <col min="11" max="11" width="8.75390625" style="2" bestFit="1" customWidth="1"/>
    <col min="12" max="12" width="10.875" style="2" bestFit="1" customWidth="1"/>
    <col min="13" max="13" width="11.75390625" style="2" bestFit="1" customWidth="1"/>
    <col min="14" max="14" width="10.00390625" style="2" bestFit="1" customWidth="1"/>
    <col min="15" max="15" width="8.00390625" style="2" bestFit="1" customWidth="1"/>
    <col min="16" max="16" width="6.625" style="2" bestFit="1" customWidth="1"/>
    <col min="17" max="17" width="7.875" style="2" bestFit="1" customWidth="1"/>
    <col min="18" max="16384" width="9.125" style="2" customWidth="1"/>
  </cols>
  <sheetData>
    <row r="1" spans="1:13" ht="61.5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2:17" ht="13.5" customHeight="1">
      <c r="B5" s="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"/>
      <c r="O5" s="8"/>
      <c r="P5" s="8"/>
      <c r="Q5" s="8"/>
    </row>
    <row r="6" spans="1:17" ht="13.5" customHeight="1">
      <c r="A6" s="68" t="s">
        <v>0</v>
      </c>
      <c r="B6" s="35" t="s">
        <v>60</v>
      </c>
      <c r="C6" s="30" t="s">
        <v>64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 t="s">
        <v>63</v>
      </c>
      <c r="P6" s="31"/>
      <c r="Q6" s="32"/>
    </row>
    <row r="7" spans="1:17" ht="13.5" customHeight="1">
      <c r="A7" s="69"/>
      <c r="B7" s="36"/>
      <c r="C7" s="37" t="s">
        <v>61</v>
      </c>
      <c r="D7" s="37" t="s">
        <v>72</v>
      </c>
      <c r="E7" s="37" t="s">
        <v>65</v>
      </c>
      <c r="F7" s="37" t="s">
        <v>66</v>
      </c>
      <c r="G7" s="37" t="s">
        <v>24</v>
      </c>
      <c r="H7" s="37" t="s">
        <v>25</v>
      </c>
      <c r="I7" s="75" t="s">
        <v>62</v>
      </c>
      <c r="J7" s="37" t="s">
        <v>13</v>
      </c>
      <c r="K7" s="37" t="s">
        <v>14</v>
      </c>
      <c r="L7" s="37" t="s">
        <v>15</v>
      </c>
      <c r="M7" s="37" t="s">
        <v>16</v>
      </c>
      <c r="N7" s="36" t="s">
        <v>17</v>
      </c>
      <c r="O7" s="33" t="s">
        <v>18</v>
      </c>
      <c r="P7" s="33" t="s">
        <v>19</v>
      </c>
      <c r="Q7" s="33" t="s">
        <v>20</v>
      </c>
    </row>
    <row r="8" spans="1:17" ht="13.5" customHeight="1">
      <c r="A8" s="69"/>
      <c r="B8" s="36"/>
      <c r="C8" s="33"/>
      <c r="D8" s="33"/>
      <c r="E8" s="33"/>
      <c r="F8" s="33"/>
      <c r="G8" s="33"/>
      <c r="H8" s="33"/>
      <c r="I8" s="75"/>
      <c r="J8" s="33"/>
      <c r="K8" s="33"/>
      <c r="L8" s="33"/>
      <c r="M8" s="33"/>
      <c r="N8" s="36"/>
      <c r="O8" s="33"/>
      <c r="P8" s="33"/>
      <c r="Q8" s="33"/>
    </row>
    <row r="9" spans="1:17" ht="11.25" customHeight="1">
      <c r="A9" s="69"/>
      <c r="B9" s="36"/>
      <c r="C9" s="33"/>
      <c r="D9" s="33"/>
      <c r="E9" s="33"/>
      <c r="F9" s="33"/>
      <c r="G9" s="33"/>
      <c r="H9" s="33"/>
      <c r="I9" s="75"/>
      <c r="J9" s="33"/>
      <c r="K9" s="33"/>
      <c r="L9" s="33"/>
      <c r="M9" s="33"/>
      <c r="N9" s="36"/>
      <c r="O9" s="33"/>
      <c r="P9" s="33"/>
      <c r="Q9" s="33"/>
    </row>
    <row r="10" spans="1:17" ht="11.25" customHeight="1">
      <c r="A10" s="70"/>
      <c r="B10" s="37"/>
      <c r="C10" s="33"/>
      <c r="D10" s="33"/>
      <c r="E10" s="33"/>
      <c r="F10" s="33"/>
      <c r="G10" s="33"/>
      <c r="H10" s="33"/>
      <c r="I10" s="76"/>
      <c r="J10" s="33"/>
      <c r="K10" s="33"/>
      <c r="L10" s="33"/>
      <c r="M10" s="33"/>
      <c r="N10" s="37"/>
      <c r="O10" s="33"/>
      <c r="P10" s="33"/>
      <c r="Q10" s="33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0"/>
      <c r="B12" s="26" t="s">
        <v>74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45.75" customHeight="1">
      <c r="A13" s="18" t="s">
        <v>75</v>
      </c>
      <c r="B13" s="20">
        <f>284486617.78</f>
        <v>284486617.78</v>
      </c>
      <c r="C13" s="20">
        <f>284486617.78</f>
        <v>284486617.78</v>
      </c>
      <c r="D13" s="20">
        <f>179727107.79</f>
        <v>179727107.79</v>
      </c>
      <c r="E13" s="20">
        <f>778112.46</f>
        <v>778112.46</v>
      </c>
      <c r="F13" s="20">
        <f>141555874.94</f>
        <v>141555874.94</v>
      </c>
      <c r="G13" s="20">
        <f>37393120.39</f>
        <v>37393120.39</v>
      </c>
      <c r="H13" s="20">
        <f>0</f>
        <v>0</v>
      </c>
      <c r="I13" s="20">
        <f>0</f>
        <v>0</v>
      </c>
      <c r="J13" s="20">
        <f>103793730.77</f>
        <v>103793730.77</v>
      </c>
      <c r="K13" s="20">
        <f>908366.04</f>
        <v>908366.04</v>
      </c>
      <c r="L13" s="20">
        <f>86.1</f>
        <v>86.1</v>
      </c>
      <c r="M13" s="20">
        <f>57327.08</f>
        <v>57327.08</v>
      </c>
      <c r="N13" s="20">
        <f>0</f>
        <v>0</v>
      </c>
      <c r="O13" s="20">
        <f>0</f>
        <v>0</v>
      </c>
      <c r="P13" s="20">
        <f>0</f>
        <v>0</v>
      </c>
      <c r="Q13" s="20">
        <f>0</f>
        <v>0</v>
      </c>
    </row>
    <row r="14" spans="1:17" ht="30.75" customHeight="1">
      <c r="A14" s="18" t="s">
        <v>43</v>
      </c>
      <c r="B14" s="20">
        <f>0</f>
        <v>0</v>
      </c>
      <c r="C14" s="20">
        <f>0</f>
        <v>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0</f>
        <v>0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4.75" customHeight="1">
      <c r="A15" s="16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4.75" customHeight="1">
      <c r="A16" s="16" t="s">
        <v>45</v>
      </c>
      <c r="B16" s="21">
        <f>0</f>
        <v>0</v>
      </c>
      <c r="C16" s="21">
        <f>0</f>
        <v>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0</f>
        <v>0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2.25" customHeight="1">
      <c r="A17" s="18" t="s">
        <v>46</v>
      </c>
      <c r="B17" s="20">
        <f>284429184.32</f>
        <v>284429184.32</v>
      </c>
      <c r="C17" s="20">
        <f>284429184.32</f>
        <v>284429184.32</v>
      </c>
      <c r="D17" s="20">
        <f>179727001.41</f>
        <v>179727001.41</v>
      </c>
      <c r="E17" s="20">
        <f>778112.46</f>
        <v>778112.46</v>
      </c>
      <c r="F17" s="20">
        <f>141555874.94</f>
        <v>141555874.94</v>
      </c>
      <c r="G17" s="20">
        <f>37393014.01</f>
        <v>37393014.01</v>
      </c>
      <c r="H17" s="20">
        <f>0</f>
        <v>0</v>
      </c>
      <c r="I17" s="20">
        <f>0</f>
        <v>0</v>
      </c>
      <c r="J17" s="20">
        <f>103793730.77</f>
        <v>103793730.77</v>
      </c>
      <c r="K17" s="20">
        <f>908366.04</f>
        <v>908366.04</v>
      </c>
      <c r="L17" s="20">
        <f>86.1</f>
        <v>86.1</v>
      </c>
      <c r="M17" s="20">
        <f>0</f>
        <v>0</v>
      </c>
      <c r="N17" s="20">
        <f>0</f>
        <v>0</v>
      </c>
      <c r="O17" s="20">
        <f>0</f>
        <v>0</v>
      </c>
      <c r="P17" s="20">
        <f>0</f>
        <v>0</v>
      </c>
      <c r="Q17" s="20">
        <f>0</f>
        <v>0</v>
      </c>
    </row>
    <row r="18" spans="1:17" ht="24.75" customHeight="1">
      <c r="A18" s="16" t="s">
        <v>47</v>
      </c>
      <c r="B18" s="21">
        <f>1245909.6</f>
        <v>1245909.6</v>
      </c>
      <c r="C18" s="21">
        <f>1245909.6</f>
        <v>1245909.6</v>
      </c>
      <c r="D18" s="21">
        <f>366744.57</f>
        <v>366744.57</v>
      </c>
      <c r="E18" s="21">
        <f>0</f>
        <v>0</v>
      </c>
      <c r="F18" s="21">
        <f>37737.93</f>
        <v>37737.93</v>
      </c>
      <c r="G18" s="21">
        <f>329006.64</f>
        <v>329006.64</v>
      </c>
      <c r="H18" s="21">
        <f>0</f>
        <v>0</v>
      </c>
      <c r="I18" s="21">
        <f>0</f>
        <v>0</v>
      </c>
      <c r="J18" s="21">
        <f>879165.03</f>
        <v>879165.03</v>
      </c>
      <c r="K18" s="21">
        <f>0</f>
        <v>0</v>
      </c>
      <c r="L18" s="21">
        <f>0</f>
        <v>0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4.75" customHeight="1">
      <c r="A19" s="16" t="s">
        <v>48</v>
      </c>
      <c r="B19" s="21">
        <f>283183274.72</f>
        <v>283183274.72</v>
      </c>
      <c r="C19" s="21">
        <f>283183274.72</f>
        <v>283183274.72</v>
      </c>
      <c r="D19" s="21">
        <f>179360256.84</f>
        <v>179360256.84</v>
      </c>
      <c r="E19" s="21">
        <f>778112.46</f>
        <v>778112.46</v>
      </c>
      <c r="F19" s="21">
        <f>141518137.01</f>
        <v>141518137.01</v>
      </c>
      <c r="G19" s="21">
        <f>37064007.37</f>
        <v>37064007.37</v>
      </c>
      <c r="H19" s="21">
        <f>0</f>
        <v>0</v>
      </c>
      <c r="I19" s="21">
        <f>0</f>
        <v>0</v>
      </c>
      <c r="J19" s="21">
        <f>102914565.74</f>
        <v>102914565.74</v>
      </c>
      <c r="K19" s="21">
        <f>908366.04</f>
        <v>908366.04</v>
      </c>
      <c r="L19" s="21">
        <f>86.1</f>
        <v>86.1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</row>
    <row r="20" spans="1:17" ht="24.75" customHeight="1">
      <c r="A20" s="18" t="s">
        <v>49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9.25" customHeight="1">
      <c r="A21" s="18" t="s">
        <v>76</v>
      </c>
      <c r="B21" s="20">
        <f>57433.46</f>
        <v>57433.46</v>
      </c>
      <c r="C21" s="20">
        <f>57433.46</f>
        <v>57433.46</v>
      </c>
      <c r="D21" s="20">
        <f>106.38</f>
        <v>106.38</v>
      </c>
      <c r="E21" s="20">
        <f>0</f>
        <v>0</v>
      </c>
      <c r="F21" s="20">
        <f>0</f>
        <v>0</v>
      </c>
      <c r="G21" s="20">
        <f>106.38</f>
        <v>106.38</v>
      </c>
      <c r="H21" s="20">
        <f>0</f>
        <v>0</v>
      </c>
      <c r="I21" s="20">
        <f>0</f>
        <v>0</v>
      </c>
      <c r="J21" s="20">
        <f>0</f>
        <v>0</v>
      </c>
      <c r="K21" s="20">
        <f>0</f>
        <v>0</v>
      </c>
      <c r="L21" s="20">
        <f>0</f>
        <v>0</v>
      </c>
      <c r="M21" s="20">
        <f>57327.08</f>
        <v>57327.08</v>
      </c>
      <c r="N21" s="20">
        <f>0</f>
        <v>0</v>
      </c>
      <c r="O21" s="20">
        <f>0</f>
        <v>0</v>
      </c>
      <c r="P21" s="20">
        <f>0</f>
        <v>0</v>
      </c>
      <c r="Q21" s="20">
        <f>0</f>
        <v>0</v>
      </c>
    </row>
    <row r="22" spans="1:17" ht="24.75" customHeight="1">
      <c r="A22" s="16" t="s">
        <v>50</v>
      </c>
      <c r="B22" s="21">
        <f>0</f>
        <v>0</v>
      </c>
      <c r="C22" s="21">
        <f>0</f>
        <v>0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0</f>
        <v>0</v>
      </c>
      <c r="M22" s="21">
        <f>0</f>
        <v>0</v>
      </c>
      <c r="N22" s="21">
        <f>0</f>
        <v>0</v>
      </c>
      <c r="O22" s="21">
        <f>0</f>
        <v>0</v>
      </c>
      <c r="P22" s="21">
        <f>0</f>
        <v>0</v>
      </c>
      <c r="Q22" s="21">
        <f>0</f>
        <v>0</v>
      </c>
    </row>
    <row r="23" spans="1:17" ht="24.75" customHeight="1">
      <c r="A23" s="16" t="s">
        <v>51</v>
      </c>
      <c r="B23" s="21">
        <f>57433.46</f>
        <v>57433.46</v>
      </c>
      <c r="C23" s="21">
        <f>57433.46</f>
        <v>57433.46</v>
      </c>
      <c r="D23" s="21">
        <f>106.38</f>
        <v>106.38</v>
      </c>
      <c r="E23" s="21">
        <f>0</f>
        <v>0</v>
      </c>
      <c r="F23" s="21">
        <f>0</f>
        <v>0</v>
      </c>
      <c r="G23" s="21">
        <f>106.38</f>
        <v>106.38</v>
      </c>
      <c r="H23" s="21">
        <f>0</f>
        <v>0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57327.08</f>
        <v>57327.08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3" ht="45.75" customHeight="1">
      <c r="A29" s="34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1" spans="1:13" ht="13.5" customHeight="1">
      <c r="A31" s="46" t="s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3" spans="1:17" ht="13.5" customHeight="1">
      <c r="A33" s="68" t="s">
        <v>0</v>
      </c>
      <c r="B33" s="35" t="s">
        <v>9</v>
      </c>
      <c r="C33" s="81" t="s">
        <v>11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1" t="s">
        <v>21</v>
      </c>
      <c r="P33" s="82"/>
      <c r="Q33" s="83"/>
    </row>
    <row r="34" spans="1:17" ht="13.5" customHeight="1">
      <c r="A34" s="69"/>
      <c r="B34" s="36"/>
      <c r="C34" s="36" t="s">
        <v>10</v>
      </c>
      <c r="D34" s="33" t="s">
        <v>12</v>
      </c>
      <c r="E34" s="33" t="s">
        <v>22</v>
      </c>
      <c r="F34" s="33" t="s">
        <v>23</v>
      </c>
      <c r="G34" s="33" t="s">
        <v>69</v>
      </c>
      <c r="H34" s="33" t="s">
        <v>25</v>
      </c>
      <c r="I34" s="33" t="s">
        <v>1</v>
      </c>
      <c r="J34" s="33" t="s">
        <v>13</v>
      </c>
      <c r="K34" s="33" t="s">
        <v>14</v>
      </c>
      <c r="L34" s="33" t="s">
        <v>15</v>
      </c>
      <c r="M34" s="33" t="s">
        <v>16</v>
      </c>
      <c r="N34" s="38" t="s">
        <v>17</v>
      </c>
      <c r="O34" s="33" t="s">
        <v>18</v>
      </c>
      <c r="P34" s="33" t="s">
        <v>19</v>
      </c>
      <c r="Q34" s="35" t="s">
        <v>20</v>
      </c>
    </row>
    <row r="35" spans="1:17" ht="13.5" customHeight="1">
      <c r="A35" s="69"/>
      <c r="B35" s="36"/>
      <c r="C35" s="36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3"/>
      <c r="P35" s="33"/>
      <c r="Q35" s="36"/>
    </row>
    <row r="36" spans="1:17" ht="11.25" customHeight="1">
      <c r="A36" s="69"/>
      <c r="B36" s="36"/>
      <c r="C36" s="36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3"/>
      <c r="P36" s="33"/>
      <c r="Q36" s="36"/>
    </row>
    <row r="37" spans="1:17" ht="11.25" customHeight="1">
      <c r="A37" s="70"/>
      <c r="B37" s="37"/>
      <c r="C37" s="3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8"/>
      <c r="O37" s="33"/>
      <c r="P37" s="33"/>
      <c r="Q37" s="37"/>
    </row>
    <row r="38" spans="1:17" ht="11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3.5" customHeight="1">
      <c r="A39" s="11"/>
      <c r="B39" s="77" t="s">
        <v>74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spans="1:17" ht="27.75" customHeight="1" hidden="1">
      <c r="A40" s="12" t="s">
        <v>26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33.75" customHeight="1">
      <c r="A41" s="19" t="s">
        <v>38</v>
      </c>
      <c r="B41" s="22">
        <f>0</f>
        <v>0</v>
      </c>
      <c r="C41" s="22">
        <f>0</f>
        <v>0</v>
      </c>
      <c r="D41" s="22">
        <f>0</f>
        <v>0</v>
      </c>
      <c r="E41" s="22">
        <f>0</f>
        <v>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1.75" customHeight="1">
      <c r="A42" s="17" t="s">
        <v>27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1.75" customHeight="1">
      <c r="A43" s="17" t="s">
        <v>28</v>
      </c>
      <c r="B43" s="23">
        <f>0</f>
        <v>0</v>
      </c>
      <c r="C43" s="23">
        <f>0</f>
        <v>0</v>
      </c>
      <c r="D43" s="23">
        <f>0</f>
        <v>0</v>
      </c>
      <c r="E43" s="23">
        <f>0</f>
        <v>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0</f>
        <v>0</v>
      </c>
      <c r="K43" s="23">
        <f>0</f>
        <v>0</v>
      </c>
      <c r="L43" s="23">
        <f>0</f>
        <v>0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33.75" customHeight="1">
      <c r="A44" s="19" t="s">
        <v>39</v>
      </c>
      <c r="B44" s="22">
        <f>1440.19</f>
        <v>1440.19</v>
      </c>
      <c r="C44" s="22">
        <f>1440.19</f>
        <v>1440.19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0</f>
        <v>0</v>
      </c>
      <c r="M44" s="22">
        <f>1440.19</f>
        <v>1440.19</v>
      </c>
      <c r="N44" s="22">
        <f>0</f>
        <v>0</v>
      </c>
      <c r="O44" s="22">
        <f>0</f>
        <v>0</v>
      </c>
      <c r="P44" s="22">
        <f>0</f>
        <v>0</v>
      </c>
      <c r="Q44" s="22">
        <f>0</f>
        <v>0</v>
      </c>
    </row>
    <row r="45" spans="1:17" ht="21.75" customHeight="1">
      <c r="A45" s="17" t="s">
        <v>29</v>
      </c>
      <c r="B45" s="23">
        <f>0</f>
        <v>0</v>
      </c>
      <c r="C45" s="23">
        <f>0</f>
        <v>0</v>
      </c>
      <c r="D45" s="23">
        <f>0</f>
        <v>0</v>
      </c>
      <c r="E45" s="23">
        <f>0</f>
        <v>0</v>
      </c>
      <c r="F45" s="23">
        <f>0</f>
        <v>0</v>
      </c>
      <c r="G45" s="23">
        <f>0</f>
        <v>0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0</f>
        <v>0</v>
      </c>
      <c r="M45" s="23">
        <f>0</f>
        <v>0</v>
      </c>
      <c r="N45" s="23">
        <f>0</f>
        <v>0</v>
      </c>
      <c r="O45" s="23">
        <f>0</f>
        <v>0</v>
      </c>
      <c r="P45" s="23">
        <f>0</f>
        <v>0</v>
      </c>
      <c r="Q45" s="23">
        <f>0</f>
        <v>0</v>
      </c>
    </row>
    <row r="46" spans="1:17" ht="21.75" customHeight="1">
      <c r="A46" s="17" t="s">
        <v>30</v>
      </c>
      <c r="B46" s="23">
        <f>1440.19</f>
        <v>1440.19</v>
      </c>
      <c r="C46" s="23">
        <f>1440.19</f>
        <v>1440.19</v>
      </c>
      <c r="D46" s="23">
        <f>0</f>
        <v>0</v>
      </c>
      <c r="E46" s="23">
        <f>0</f>
        <v>0</v>
      </c>
      <c r="F46" s="23">
        <f>0</f>
        <v>0</v>
      </c>
      <c r="G46" s="23">
        <f>0</f>
        <v>0</v>
      </c>
      <c r="H46" s="23">
        <f>0</f>
        <v>0</v>
      </c>
      <c r="I46" s="23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1440.19</f>
        <v>1440.19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</row>
    <row r="47" spans="1:17" ht="38.25" customHeight="1">
      <c r="A47" s="19" t="s">
        <v>40</v>
      </c>
      <c r="B47" s="22">
        <f>1005173367.36</f>
        <v>1005173367.36</v>
      </c>
      <c r="C47" s="22">
        <f>1005173367.36</f>
        <v>1005173367.36</v>
      </c>
      <c r="D47" s="22">
        <f>1692091.13</f>
        <v>1692091.13</v>
      </c>
      <c r="E47" s="22">
        <f>0</f>
        <v>0</v>
      </c>
      <c r="F47" s="22">
        <f>0</f>
        <v>0</v>
      </c>
      <c r="G47" s="22">
        <f>1692091.13</f>
        <v>1692091.13</v>
      </c>
      <c r="H47" s="22">
        <f>0</f>
        <v>0</v>
      </c>
      <c r="I47" s="22">
        <f>0</f>
        <v>0</v>
      </c>
      <c r="J47" s="22">
        <f>1003165318.98</f>
        <v>1003165318.98</v>
      </c>
      <c r="K47" s="22">
        <f>422</f>
        <v>422</v>
      </c>
      <c r="L47" s="22">
        <f>315485.25</f>
        <v>315485.25</v>
      </c>
      <c r="M47" s="22">
        <f>50</f>
        <v>50</v>
      </c>
      <c r="N47" s="22">
        <f>0</f>
        <v>0</v>
      </c>
      <c r="O47" s="22">
        <f>0</f>
        <v>0</v>
      </c>
      <c r="P47" s="22">
        <f>0</f>
        <v>0</v>
      </c>
      <c r="Q47" s="22">
        <f>0</f>
        <v>0</v>
      </c>
    </row>
    <row r="48" spans="1:17" ht="21.75" customHeight="1">
      <c r="A48" s="17" t="s">
        <v>31</v>
      </c>
      <c r="B48" s="23">
        <f>1691259.41</f>
        <v>1691259.41</v>
      </c>
      <c r="C48" s="23">
        <f>1691259.41</f>
        <v>1691259.41</v>
      </c>
      <c r="D48" s="23">
        <f>1691259.41</f>
        <v>1691259.41</v>
      </c>
      <c r="E48" s="23">
        <f>0</f>
        <v>0</v>
      </c>
      <c r="F48" s="23">
        <f>0</f>
        <v>0</v>
      </c>
      <c r="G48" s="23">
        <f>1691259.41</f>
        <v>1691259.41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1.75" customHeight="1">
      <c r="A49" s="17" t="s">
        <v>32</v>
      </c>
      <c r="B49" s="23">
        <f>865162038.28</f>
        <v>865162038.28</v>
      </c>
      <c r="C49" s="23">
        <f>865162038.28</f>
        <v>865162038.28</v>
      </c>
      <c r="D49" s="23">
        <f>0</f>
        <v>0</v>
      </c>
      <c r="E49" s="23">
        <f>0</f>
        <v>0</v>
      </c>
      <c r="F49" s="23">
        <f>0</f>
        <v>0</v>
      </c>
      <c r="G49" s="23">
        <f>0</f>
        <v>0</v>
      </c>
      <c r="H49" s="23">
        <f>0</f>
        <v>0</v>
      </c>
      <c r="I49" s="23">
        <f>0</f>
        <v>0</v>
      </c>
      <c r="J49" s="23">
        <f>865161566.28</f>
        <v>865161566.28</v>
      </c>
      <c r="K49" s="23">
        <f>422</f>
        <v>422</v>
      </c>
      <c r="L49" s="23">
        <f>0</f>
        <v>0</v>
      </c>
      <c r="M49" s="23">
        <f>50</f>
        <v>50</v>
      </c>
      <c r="N49" s="23">
        <f>0</f>
        <v>0</v>
      </c>
      <c r="O49" s="23">
        <f>0</f>
        <v>0</v>
      </c>
      <c r="P49" s="23">
        <f>0</f>
        <v>0</v>
      </c>
      <c r="Q49" s="23">
        <f>0</f>
        <v>0</v>
      </c>
    </row>
    <row r="50" spans="1:17" ht="21.75" customHeight="1">
      <c r="A50" s="17" t="s">
        <v>33</v>
      </c>
      <c r="B50" s="23">
        <f>138320069.67</f>
        <v>138320069.67</v>
      </c>
      <c r="C50" s="23">
        <f>138320069.67</f>
        <v>138320069.67</v>
      </c>
      <c r="D50" s="23">
        <f>831.72</f>
        <v>831.72</v>
      </c>
      <c r="E50" s="23">
        <f>0</f>
        <v>0</v>
      </c>
      <c r="F50" s="23">
        <f>0</f>
        <v>0</v>
      </c>
      <c r="G50" s="23">
        <f>831.72</f>
        <v>831.72</v>
      </c>
      <c r="H50" s="23">
        <f>0</f>
        <v>0</v>
      </c>
      <c r="I50" s="23">
        <f>0</f>
        <v>0</v>
      </c>
      <c r="J50" s="23">
        <f>138003752.7</f>
        <v>138003752.7</v>
      </c>
      <c r="K50" s="23">
        <f>0</f>
        <v>0</v>
      </c>
      <c r="L50" s="23">
        <f>315485.25</f>
        <v>315485.25</v>
      </c>
      <c r="M50" s="23">
        <f>0</f>
        <v>0</v>
      </c>
      <c r="N50" s="23">
        <f>0</f>
        <v>0</v>
      </c>
      <c r="O50" s="23">
        <f>0</f>
        <v>0</v>
      </c>
      <c r="P50" s="23">
        <f>0</f>
        <v>0</v>
      </c>
      <c r="Q50" s="23">
        <f>0</f>
        <v>0</v>
      </c>
    </row>
    <row r="51" spans="1:17" ht="38.25" customHeight="1">
      <c r="A51" s="19" t="s">
        <v>41</v>
      </c>
      <c r="B51" s="22">
        <f>432601132.68</f>
        <v>432601132.68</v>
      </c>
      <c r="C51" s="22">
        <f>432601132.68</f>
        <v>432601132.68</v>
      </c>
      <c r="D51" s="22">
        <f>4927890.14</f>
        <v>4927890.14</v>
      </c>
      <c r="E51" s="22">
        <f>3653.71</f>
        <v>3653.71</v>
      </c>
      <c r="F51" s="22">
        <f>32545.94</f>
        <v>32545.94</v>
      </c>
      <c r="G51" s="22">
        <f>4885471.89</f>
        <v>4885471.89</v>
      </c>
      <c r="H51" s="22">
        <f>6218.6</f>
        <v>6218.6</v>
      </c>
      <c r="I51" s="22">
        <f>0</f>
        <v>0</v>
      </c>
      <c r="J51" s="22">
        <f>2839.24</f>
        <v>2839.24</v>
      </c>
      <c r="K51" s="22">
        <f>14857.11</f>
        <v>14857.11</v>
      </c>
      <c r="L51" s="22">
        <f>35999755.07</f>
        <v>35999755.07</v>
      </c>
      <c r="M51" s="22">
        <f>386805815.96</f>
        <v>386805815.96</v>
      </c>
      <c r="N51" s="22">
        <f>4849975.16</f>
        <v>4849975.16</v>
      </c>
      <c r="O51" s="22">
        <f>0</f>
        <v>0</v>
      </c>
      <c r="P51" s="22">
        <f>0</f>
        <v>0</v>
      </c>
      <c r="Q51" s="22">
        <f>0</f>
        <v>0</v>
      </c>
    </row>
    <row r="52" spans="1:17" ht="32.25" customHeight="1">
      <c r="A52" s="17" t="s">
        <v>34</v>
      </c>
      <c r="B52" s="23">
        <f>24227014.36</f>
        <v>24227014.36</v>
      </c>
      <c r="C52" s="23">
        <f>24227014.36</f>
        <v>24227014.36</v>
      </c>
      <c r="D52" s="23">
        <f>3204565.18</f>
        <v>3204565.18</v>
      </c>
      <c r="E52" s="23">
        <f>0</f>
        <v>0</v>
      </c>
      <c r="F52" s="23">
        <f>0</f>
        <v>0</v>
      </c>
      <c r="G52" s="23">
        <f>3204537.18</f>
        <v>3204537.18</v>
      </c>
      <c r="H52" s="23">
        <f>28</f>
        <v>28</v>
      </c>
      <c r="I52" s="23">
        <f>0</f>
        <v>0</v>
      </c>
      <c r="J52" s="23">
        <f>139.99</f>
        <v>139.99</v>
      </c>
      <c r="K52" s="23">
        <f>56.6</f>
        <v>56.6</v>
      </c>
      <c r="L52" s="23">
        <f>11035772.69</f>
        <v>11035772.69</v>
      </c>
      <c r="M52" s="23">
        <f>9953478.1</f>
        <v>9953478.1</v>
      </c>
      <c r="N52" s="23">
        <f>33001.8</f>
        <v>33001.8</v>
      </c>
      <c r="O52" s="23">
        <f>0</f>
        <v>0</v>
      </c>
      <c r="P52" s="23">
        <f>0</f>
        <v>0</v>
      </c>
      <c r="Q52" s="23">
        <f>0</f>
        <v>0</v>
      </c>
    </row>
    <row r="53" spans="1:17" ht="21.75" customHeight="1">
      <c r="A53" s="17" t="s">
        <v>35</v>
      </c>
      <c r="B53" s="23">
        <f>408374118.32</f>
        <v>408374118.32</v>
      </c>
      <c r="C53" s="23">
        <f>408374118.32</f>
        <v>408374118.32</v>
      </c>
      <c r="D53" s="23">
        <f>1723324.96</f>
        <v>1723324.96</v>
      </c>
      <c r="E53" s="23">
        <f>3653.71</f>
        <v>3653.71</v>
      </c>
      <c r="F53" s="23">
        <f>32545.94</f>
        <v>32545.94</v>
      </c>
      <c r="G53" s="23">
        <f>1680934.71</f>
        <v>1680934.71</v>
      </c>
      <c r="H53" s="23">
        <f>6190.6</f>
        <v>6190.6</v>
      </c>
      <c r="I53" s="23">
        <f>0</f>
        <v>0</v>
      </c>
      <c r="J53" s="23">
        <f>2699.25</f>
        <v>2699.25</v>
      </c>
      <c r="K53" s="23">
        <f>14800.51</f>
        <v>14800.51</v>
      </c>
      <c r="L53" s="23">
        <f>24963982.38</f>
        <v>24963982.38</v>
      </c>
      <c r="M53" s="23">
        <f>376852337.86</f>
        <v>376852337.86</v>
      </c>
      <c r="N53" s="23">
        <f>4816973.36</f>
        <v>4816973.36</v>
      </c>
      <c r="O53" s="23">
        <f>0</f>
        <v>0</v>
      </c>
      <c r="P53" s="23">
        <f>0</f>
        <v>0</v>
      </c>
      <c r="Q53" s="23">
        <f>0</f>
        <v>0</v>
      </c>
    </row>
    <row r="54" spans="1:17" ht="38.25" customHeight="1">
      <c r="A54" s="19" t="s">
        <v>42</v>
      </c>
      <c r="B54" s="22">
        <f>551368973.66</f>
        <v>551368973.66</v>
      </c>
      <c r="C54" s="22">
        <f>551368973.66</f>
        <v>551368973.66</v>
      </c>
      <c r="D54" s="22">
        <f>424564450.8</f>
        <v>424564450.8</v>
      </c>
      <c r="E54" s="22">
        <f>26863243.54</f>
        <v>26863243.54</v>
      </c>
      <c r="F54" s="22">
        <f>14259.21</f>
        <v>14259.21</v>
      </c>
      <c r="G54" s="22">
        <f>397683018.44</f>
        <v>397683018.44</v>
      </c>
      <c r="H54" s="22">
        <f>3929.61</f>
        <v>3929.61</v>
      </c>
      <c r="I54" s="22">
        <f>0</f>
        <v>0</v>
      </c>
      <c r="J54" s="22">
        <f>12380.6</f>
        <v>12380.6</v>
      </c>
      <c r="K54" s="22">
        <f>217169.26</f>
        <v>217169.26</v>
      </c>
      <c r="L54" s="22">
        <f>45535561.95</f>
        <v>45535561.95</v>
      </c>
      <c r="M54" s="22">
        <f>77506128.64</f>
        <v>77506128.64</v>
      </c>
      <c r="N54" s="22">
        <f>3533282.41</f>
        <v>3533282.41</v>
      </c>
      <c r="O54" s="22">
        <f>0</f>
        <v>0</v>
      </c>
      <c r="P54" s="22">
        <f>0</f>
        <v>0</v>
      </c>
      <c r="Q54" s="22">
        <f>0</f>
        <v>0</v>
      </c>
    </row>
    <row r="55" spans="1:17" ht="26.25" customHeight="1">
      <c r="A55" s="17" t="s">
        <v>36</v>
      </c>
      <c r="B55" s="23">
        <f>48138348.82</f>
        <v>48138348.82</v>
      </c>
      <c r="C55" s="23">
        <f>48138348.82</f>
        <v>48138348.82</v>
      </c>
      <c r="D55" s="23">
        <f>8701355.3</f>
        <v>8701355.3</v>
      </c>
      <c r="E55" s="23">
        <f>997429.6</f>
        <v>997429.6</v>
      </c>
      <c r="F55" s="23">
        <f>2648.59</f>
        <v>2648.59</v>
      </c>
      <c r="G55" s="23">
        <f>7701035.66</f>
        <v>7701035.66</v>
      </c>
      <c r="H55" s="23">
        <f>241.45</f>
        <v>241.45</v>
      </c>
      <c r="I55" s="23">
        <f>0</f>
        <v>0</v>
      </c>
      <c r="J55" s="23">
        <f>3447.34</f>
        <v>3447.34</v>
      </c>
      <c r="K55" s="23">
        <f>0</f>
        <v>0</v>
      </c>
      <c r="L55" s="23">
        <f>34105848.01</f>
        <v>34105848.01</v>
      </c>
      <c r="M55" s="23">
        <f>2602176.81</f>
        <v>2602176.81</v>
      </c>
      <c r="N55" s="23">
        <f>2725521.36</f>
        <v>2725521.36</v>
      </c>
      <c r="O55" s="23">
        <f>0</f>
        <v>0</v>
      </c>
      <c r="P55" s="23">
        <f>0</f>
        <v>0</v>
      </c>
      <c r="Q55" s="23">
        <f>0</f>
        <v>0</v>
      </c>
    </row>
    <row r="56" spans="1:17" ht="29.25" customHeight="1">
      <c r="A56" s="17" t="s">
        <v>77</v>
      </c>
      <c r="B56" s="23">
        <f>5200828.36</f>
        <v>5200828.36</v>
      </c>
      <c r="C56" s="23">
        <f>5200828.36</f>
        <v>5200828.36</v>
      </c>
      <c r="D56" s="23">
        <f>5097534.22</f>
        <v>5097534.22</v>
      </c>
      <c r="E56" s="23">
        <f>5096064.25</f>
        <v>5096064.25</v>
      </c>
      <c r="F56" s="23">
        <f>0</f>
        <v>0</v>
      </c>
      <c r="G56" s="23">
        <f>1469.95</f>
        <v>1469.95</v>
      </c>
      <c r="H56" s="23">
        <f>0.02</f>
        <v>0.02</v>
      </c>
      <c r="I56" s="23">
        <f>0</f>
        <v>0</v>
      </c>
      <c r="J56" s="23">
        <f>0</f>
        <v>0</v>
      </c>
      <c r="K56" s="23">
        <f>0</f>
        <v>0</v>
      </c>
      <c r="L56" s="23">
        <f>14423.32</f>
        <v>14423.32</v>
      </c>
      <c r="M56" s="23">
        <f>77428.75</f>
        <v>77428.75</v>
      </c>
      <c r="N56" s="23">
        <f>11442.07</f>
        <v>11442.07</v>
      </c>
      <c r="O56" s="23">
        <f>0</f>
        <v>0</v>
      </c>
      <c r="P56" s="23">
        <f>0</f>
        <v>0</v>
      </c>
      <c r="Q56" s="23">
        <f>0</f>
        <v>0</v>
      </c>
    </row>
    <row r="57" spans="1:17" ht="33.75" customHeight="1">
      <c r="A57" s="17" t="s">
        <v>37</v>
      </c>
      <c r="B57" s="23">
        <f>498029796.48</f>
        <v>498029796.48</v>
      </c>
      <c r="C57" s="23">
        <f>498029796.48</f>
        <v>498029796.48</v>
      </c>
      <c r="D57" s="23">
        <f>410765561.28</f>
        <v>410765561.28</v>
      </c>
      <c r="E57" s="23">
        <f>20769749.69</f>
        <v>20769749.69</v>
      </c>
      <c r="F57" s="23">
        <f>11610.62</f>
        <v>11610.62</v>
      </c>
      <c r="G57" s="23">
        <f>389980512.83</f>
        <v>389980512.83</v>
      </c>
      <c r="H57" s="23">
        <f>3688.14</f>
        <v>3688.14</v>
      </c>
      <c r="I57" s="23">
        <f>0</f>
        <v>0</v>
      </c>
      <c r="J57" s="23">
        <f>8933.26</f>
        <v>8933.26</v>
      </c>
      <c r="K57" s="23">
        <f>217169.26</f>
        <v>217169.26</v>
      </c>
      <c r="L57" s="23">
        <f>11415290.62</f>
        <v>11415290.62</v>
      </c>
      <c r="M57" s="23">
        <f>74826523.08</f>
        <v>74826523.08</v>
      </c>
      <c r="N57" s="23">
        <f>796318.98</f>
        <v>796318.98</v>
      </c>
      <c r="O57" s="23">
        <f>0</f>
        <v>0</v>
      </c>
      <c r="P57" s="23">
        <f>0</f>
        <v>0</v>
      </c>
      <c r="Q57" s="23">
        <f>0</f>
        <v>0</v>
      </c>
    </row>
    <row r="67" spans="1:13" ht="64.5" customHeight="1">
      <c r="A67" s="34" t="s">
        <v>78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46" t="s">
        <v>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1" spans="2:12" ht="16.5" customHeight="1">
      <c r="B71" s="47" t="s">
        <v>0</v>
      </c>
      <c r="C71" s="48"/>
      <c r="D71" s="48"/>
      <c r="E71" s="49"/>
      <c r="F71" s="71" t="s">
        <v>67</v>
      </c>
      <c r="G71" s="26" t="s">
        <v>73</v>
      </c>
      <c r="H71" s="42"/>
      <c r="I71" s="42"/>
      <c r="J71" s="42"/>
      <c r="K71" s="42"/>
      <c r="L71" s="43"/>
    </row>
    <row r="72" spans="2:12" ht="13.5" customHeight="1">
      <c r="B72" s="50"/>
      <c r="C72" s="51"/>
      <c r="D72" s="51"/>
      <c r="E72" s="52"/>
      <c r="F72" s="72"/>
      <c r="G72" s="74" t="s">
        <v>68</v>
      </c>
      <c r="H72" s="25" t="s">
        <v>65</v>
      </c>
      <c r="I72" s="25" t="s">
        <v>66</v>
      </c>
      <c r="J72" s="25" t="s">
        <v>69</v>
      </c>
      <c r="K72" s="25" t="s">
        <v>70</v>
      </c>
      <c r="L72" s="29" t="s">
        <v>71</v>
      </c>
    </row>
    <row r="73" spans="2:12" ht="13.5" customHeight="1">
      <c r="B73" s="50"/>
      <c r="C73" s="51"/>
      <c r="D73" s="51"/>
      <c r="E73" s="52"/>
      <c r="F73" s="72"/>
      <c r="G73" s="74"/>
      <c r="H73" s="25"/>
      <c r="I73" s="25"/>
      <c r="J73" s="25"/>
      <c r="K73" s="25"/>
      <c r="L73" s="29"/>
    </row>
    <row r="74" spans="2:12" ht="11.25" customHeight="1">
      <c r="B74" s="50"/>
      <c r="C74" s="51"/>
      <c r="D74" s="51"/>
      <c r="E74" s="52"/>
      <c r="F74" s="72"/>
      <c r="G74" s="74"/>
      <c r="H74" s="25"/>
      <c r="I74" s="25"/>
      <c r="J74" s="25"/>
      <c r="K74" s="25"/>
      <c r="L74" s="29"/>
    </row>
    <row r="75" spans="2:12" ht="11.25" customHeight="1">
      <c r="B75" s="53"/>
      <c r="C75" s="54"/>
      <c r="D75" s="54"/>
      <c r="E75" s="55"/>
      <c r="F75" s="73"/>
      <c r="G75" s="74"/>
      <c r="H75" s="25"/>
      <c r="I75" s="25"/>
      <c r="J75" s="25"/>
      <c r="K75" s="25"/>
      <c r="L75" s="29"/>
    </row>
    <row r="76" spans="2:12" ht="11.25" customHeight="1">
      <c r="B76" s="25">
        <v>1</v>
      </c>
      <c r="C76" s="25"/>
      <c r="D76" s="25"/>
      <c r="E76" s="25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5"/>
      <c r="C77" s="25"/>
      <c r="D77" s="25"/>
      <c r="E77" s="25"/>
      <c r="F77" s="26" t="s">
        <v>74</v>
      </c>
      <c r="G77" s="27"/>
      <c r="H77" s="27"/>
      <c r="I77" s="27"/>
      <c r="J77" s="27"/>
      <c r="K77" s="27"/>
      <c r="L77" s="28"/>
    </row>
    <row r="78" spans="2:12" ht="33.75" customHeight="1">
      <c r="B78" s="39" t="s">
        <v>52</v>
      </c>
      <c r="C78" s="40"/>
      <c r="D78" s="40"/>
      <c r="E78" s="41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33.75" customHeight="1">
      <c r="B79" s="39" t="s">
        <v>53</v>
      </c>
      <c r="C79" s="40"/>
      <c r="D79" s="40"/>
      <c r="E79" s="41"/>
      <c r="F79" s="24">
        <f>0</f>
        <v>0</v>
      </c>
      <c r="G79" s="24">
        <f>0</f>
        <v>0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39" t="s">
        <v>54</v>
      </c>
      <c r="C80" s="40"/>
      <c r="D80" s="40"/>
      <c r="E80" s="41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1" spans="2:12" ht="30" customHeight="1">
      <c r="B81" s="39" t="s">
        <v>55</v>
      </c>
      <c r="C81" s="40"/>
      <c r="D81" s="40"/>
      <c r="E81" s="41"/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</row>
    <row r="82" spans="2:12" ht="33.75" customHeight="1">
      <c r="B82" s="39" t="s">
        <v>56</v>
      </c>
      <c r="C82" s="40"/>
      <c r="D82" s="40"/>
      <c r="E82" s="41"/>
      <c r="F82" s="24">
        <f>0</f>
        <v>0</v>
      </c>
      <c r="G82" s="24">
        <f>0</f>
        <v>0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</row>
    <row r="83" spans="2:12" ht="33.75" customHeight="1">
      <c r="B83" s="39" t="s">
        <v>57</v>
      </c>
      <c r="C83" s="40"/>
      <c r="D83" s="40"/>
      <c r="E83" s="41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4" spans="2:12" ht="39" customHeight="1">
      <c r="B84" s="39" t="s">
        <v>58</v>
      </c>
      <c r="C84" s="40"/>
      <c r="D84" s="40"/>
      <c r="E84" s="41"/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</row>
    <row r="87" spans="1:13" ht="75" customHeight="1">
      <c r="A87" s="34" t="s">
        <v>78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ht="13.5" customHeight="1">
      <c r="B88" s="4"/>
    </row>
    <row r="89" spans="2:11" ht="13.5" customHeight="1">
      <c r="B89" s="5"/>
      <c r="C89" s="26"/>
      <c r="D89" s="42"/>
      <c r="E89" s="42"/>
      <c r="F89" s="43"/>
      <c r="G89" s="26" t="s">
        <v>3</v>
      </c>
      <c r="H89" s="43"/>
      <c r="I89" s="26" t="s">
        <v>4</v>
      </c>
      <c r="J89" s="43"/>
      <c r="K89" s="5"/>
    </row>
    <row r="90" spans="2:11" ht="13.5" customHeight="1">
      <c r="B90" s="6"/>
      <c r="C90" s="56" t="s">
        <v>5</v>
      </c>
      <c r="D90" s="57"/>
      <c r="E90" s="57"/>
      <c r="F90" s="58"/>
      <c r="G90" s="62">
        <f>100</f>
        <v>100</v>
      </c>
      <c r="H90" s="63"/>
      <c r="I90" s="44">
        <f>155332918.09</f>
        <v>155332918.09</v>
      </c>
      <c r="J90" s="45"/>
      <c r="K90" s="7"/>
    </row>
    <row r="91" spans="2:11" ht="13.5" customHeight="1">
      <c r="B91" s="6"/>
      <c r="C91" s="59" t="s">
        <v>6</v>
      </c>
      <c r="D91" s="60"/>
      <c r="E91" s="60"/>
      <c r="F91" s="61"/>
      <c r="G91" s="64">
        <f>44</f>
        <v>44</v>
      </c>
      <c r="H91" s="65"/>
      <c r="I91" s="66">
        <f>-38064417.05</f>
        <v>-38064417.05</v>
      </c>
      <c r="J91" s="67"/>
      <c r="K91" s="7"/>
    </row>
    <row r="92" spans="2:11" ht="13.5" customHeight="1">
      <c r="B92" s="6"/>
      <c r="C92" s="56" t="s">
        <v>7</v>
      </c>
      <c r="D92" s="57"/>
      <c r="E92" s="57"/>
      <c r="F92" s="58"/>
      <c r="G92" s="62">
        <f>2</f>
        <v>2</v>
      </c>
      <c r="H92" s="63"/>
      <c r="I92" s="44">
        <f>0</f>
        <v>0</v>
      </c>
      <c r="J92" s="45"/>
      <c r="K92" s="7"/>
    </row>
  </sheetData>
  <sheetProtection/>
  <mergeCells count="79">
    <mergeCell ref="K72:K75"/>
    <mergeCell ref="F34:F37"/>
    <mergeCell ref="G34:G37"/>
    <mergeCell ref="H34:H37"/>
    <mergeCell ref="K34:K37"/>
    <mergeCell ref="I34:I37"/>
    <mergeCell ref="J34:J37"/>
    <mergeCell ref="A29:M29"/>
    <mergeCell ref="O33:Q33"/>
    <mergeCell ref="A31:M31"/>
    <mergeCell ref="B33:B37"/>
    <mergeCell ref="A33:A37"/>
    <mergeCell ref="C34:C37"/>
    <mergeCell ref="E34:E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I7:I10"/>
    <mergeCell ref="J7:J10"/>
    <mergeCell ref="B12:Q12"/>
    <mergeCell ref="B39:Q39"/>
    <mergeCell ref="Q7:Q10"/>
    <mergeCell ref="C33:N33"/>
    <mergeCell ref="N7:N10"/>
    <mergeCell ref="P7:P10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C90:F90"/>
    <mergeCell ref="C91:F91"/>
    <mergeCell ref="C92:F92"/>
    <mergeCell ref="G90:H90"/>
    <mergeCell ref="G89:H89"/>
    <mergeCell ref="G91:H91"/>
    <mergeCell ref="G92:H92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O34:O37"/>
    <mergeCell ref="D34:D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L72:L75"/>
    <mergeCell ref="O6:Q6"/>
    <mergeCell ref="O7:O10"/>
    <mergeCell ref="A67:M67"/>
    <mergeCell ref="L34:L37"/>
    <mergeCell ref="P34:P37"/>
    <mergeCell ref="Q34:Q37"/>
    <mergeCell ref="N34:N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2016-08-26T11:07:04Z</cp:lastPrinted>
  <dcterms:created xsi:type="dcterms:W3CDTF">2001-05-17T08:58:03Z</dcterms:created>
  <dcterms:modified xsi:type="dcterms:W3CDTF">2021-12-08T11:31:59Z</dcterms:modified>
  <cp:category/>
  <cp:version/>
  <cp:contentType/>
  <cp:contentStatus/>
</cp:coreProperties>
</file>