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hlusewicz\Desktop\maluch +2023-2029\Tworzenie -podmioty prywatne\Funkcjonowanie\"/>
    </mc:Choice>
  </mc:AlternateContent>
  <xr:revisionPtr revIDLastSave="0" documentId="8_{76DF9F64-948A-4523-9DE1-83811426D334}" xr6:coauthVersionLast="47" xr6:coauthVersionMax="47" xr10:uidLastSave="{00000000-0000-0000-0000-000000000000}"/>
  <bookViews>
    <workbookView xWindow="-120" yWindow="-120" windowWidth="29040" windowHeight="15840" tabRatio="782" xr2:uid="{00000000-000D-0000-FFFF-FFFF00000000}"/>
  </bookViews>
  <sheets>
    <sheet name="Wniosek o wypłatę " sheetId="1" r:id="rId1"/>
  </sheets>
  <definedNames>
    <definedName name="_xlnm.Print_Area" localSheetId="0">'Wniosek o wypłatę '!$A$1:$E$61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1" l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E17" i="1" l="1"/>
  <c r="F17" i="1" s="1"/>
  <c r="B26" i="1" s="1"/>
  <c r="F13" i="1"/>
  <c r="D13" i="1"/>
  <c r="E13" i="1" l="1"/>
  <c r="E14" i="1" s="1"/>
  <c r="D14" i="1"/>
  <c r="C14" i="1" s="1"/>
  <c r="B27" i="1"/>
  <c r="B33" i="1"/>
  <c r="B39" i="1"/>
  <c r="B45" i="1"/>
  <c r="B28" i="1"/>
  <c r="B34" i="1"/>
  <c r="B40" i="1"/>
  <c r="B46" i="1"/>
  <c r="B29" i="1"/>
  <c r="B35" i="1"/>
  <c r="B41" i="1"/>
  <c r="B47" i="1"/>
  <c r="B36" i="1"/>
  <c r="B42" i="1"/>
  <c r="B48" i="1"/>
  <c r="B37" i="1"/>
  <c r="B43" i="1"/>
  <c r="B49" i="1"/>
  <c r="B32" i="1"/>
  <c r="B38" i="1"/>
  <c r="B30" i="1"/>
  <c r="B31" i="1"/>
  <c r="B44" i="1"/>
  <c r="E15" i="1" l="1"/>
  <c r="D15" i="1"/>
  <c r="G13" i="1"/>
  <c r="F14" i="1"/>
  <c r="C15" i="1"/>
  <c r="F15" i="1" s="1"/>
  <c r="G38" i="1"/>
  <c r="C38" i="1" s="1"/>
  <c r="G39" i="1"/>
  <c r="C39" i="1" s="1"/>
  <c r="G40" i="1"/>
  <c r="C40" i="1" s="1"/>
  <c r="G41" i="1"/>
  <c r="C41" i="1" s="1"/>
  <c r="G42" i="1"/>
  <c r="C42" i="1" s="1"/>
  <c r="G43" i="1"/>
  <c r="C43" i="1" s="1"/>
  <c r="G44" i="1"/>
  <c r="C44" i="1" s="1"/>
  <c r="G45" i="1"/>
  <c r="C45" i="1" s="1"/>
  <c r="G46" i="1"/>
  <c r="C46" i="1" s="1"/>
  <c r="G47" i="1"/>
  <c r="C47" i="1" s="1"/>
  <c r="G48" i="1"/>
  <c r="C48" i="1" s="1"/>
  <c r="G49" i="1"/>
  <c r="C49" i="1" s="1"/>
  <c r="G27" i="1"/>
  <c r="G28" i="1"/>
  <c r="G29" i="1"/>
  <c r="G30" i="1"/>
  <c r="G31" i="1"/>
  <c r="G32" i="1"/>
  <c r="G33" i="1"/>
  <c r="G34" i="1"/>
  <c r="G35" i="1"/>
  <c r="G36" i="1"/>
  <c r="G37" i="1"/>
  <c r="G26" i="1"/>
  <c r="F27" i="1"/>
  <c r="C27" i="1" s="1"/>
  <c r="F28" i="1"/>
  <c r="C28" i="1" s="1"/>
  <c r="F29" i="1"/>
  <c r="C29" i="1" s="1"/>
  <c r="F30" i="1"/>
  <c r="C30" i="1" s="1"/>
  <c r="F31" i="1"/>
  <c r="C31" i="1" s="1"/>
  <c r="F32" i="1"/>
  <c r="C32" i="1" s="1"/>
  <c r="F33" i="1"/>
  <c r="C33" i="1" s="1"/>
  <c r="F34" i="1"/>
  <c r="C34" i="1" s="1"/>
  <c r="F35" i="1"/>
  <c r="C35" i="1" s="1"/>
  <c r="F36" i="1"/>
  <c r="C36" i="1" s="1"/>
  <c r="F37" i="1"/>
  <c r="C37" i="1" s="1"/>
  <c r="F26" i="1"/>
  <c r="C26" i="1" s="1"/>
  <c r="A22" i="1"/>
  <c r="H11" i="1"/>
  <c r="J11" i="1" s="1"/>
  <c r="H10" i="1"/>
  <c r="J10" i="1" s="1"/>
  <c r="G50" i="1" l="1"/>
  <c r="I11" i="1" s="1"/>
  <c r="F50" i="1"/>
  <c r="H50" i="1" l="1"/>
  <c r="I10" i="1"/>
  <c r="C50" i="1" l="1"/>
  <c r="B19" i="1" s="1"/>
  <c r="C19" i="1" s="1"/>
  <c r="C20" i="1" l="1"/>
  <c r="F51" i="1"/>
  <c r="G51" i="1"/>
  <c r="D19" i="1" l="1"/>
  <c r="D20" i="1" s="1"/>
  <c r="E53" i="1" l="1"/>
  <c r="D53" i="1"/>
</calcChain>
</file>

<file path=xl/sharedStrings.xml><?xml version="1.0" encoding="utf-8"?>
<sst xmlns="http://schemas.openxmlformats.org/spreadsheetml/2006/main" count="60" uniqueCount="46">
  <si>
    <t xml:space="preserve">Imię i nazwisko: </t>
  </si>
  <si>
    <t xml:space="preserve">telefon: </t>
  </si>
  <si>
    <t>e-mail:</t>
  </si>
  <si>
    <t>Osoba sporządzająca sprawozdanie:</t>
  </si>
  <si>
    <t>data:</t>
  </si>
  <si>
    <t>(Imię i Nazwisko oraz pełniona funkcja osoby uprawnionej)</t>
  </si>
  <si>
    <t>na pierwszy okres 12 miesięcy</t>
  </si>
  <si>
    <t>Numer Umowy:</t>
  </si>
  <si>
    <t>Data zawarcia:</t>
  </si>
  <si>
    <t>NA FUNKCJONOWANIE NOWYCH MIEJSC OPIEKI</t>
  </si>
  <si>
    <t>Nazwa Instytucji opieki:</t>
  </si>
  <si>
    <t>Adres Instytucji opieki:</t>
  </si>
  <si>
    <t>a</t>
  </si>
  <si>
    <t>b</t>
  </si>
  <si>
    <t>Liczba nowoutworzonych miejsc opieki:</t>
  </si>
  <si>
    <t>Kwota środków na 12 miesięcy:</t>
  </si>
  <si>
    <t>Kwota środków na 24 miesiące:</t>
  </si>
  <si>
    <t xml:space="preserve"> FERS, w tym:</t>
  </si>
  <si>
    <t>x</t>
  </si>
  <si>
    <r>
      <t>Wnioskuję o uruchomienie środków</t>
    </r>
    <r>
      <rPr>
        <b/>
        <sz val="12"/>
        <color rgb="FFFF0000"/>
        <rFont val="Calibri"/>
        <family val="2"/>
        <charset val="238"/>
        <scheme val="minor"/>
      </rPr>
      <t>*</t>
    </r>
  </si>
  <si>
    <t>na 12 msc</t>
  </si>
  <si>
    <t>na 24 msc</t>
  </si>
  <si>
    <t>I okres funkcjonowania</t>
  </si>
  <si>
    <t>II okres funkcjonowania</t>
  </si>
  <si>
    <t>Data wpisu nowych miejsc do Rejestru Żłobków:</t>
  </si>
  <si>
    <t>Kwota zapotrzebowania
FERS</t>
  </si>
  <si>
    <t>Data rozpoczęcia dofinansowania funkcjonowania miejsc opieki (zgodnie z umową):</t>
  </si>
  <si>
    <t>Nazwa Ostatecznego Odbiorcy Wsparcia :</t>
  </si>
  <si>
    <t>w ramach Programu rozwoju instytucji opieki nad dziećmi w wieku do lat 3 AKTYWNY MALUCH 2022-2029</t>
  </si>
  <si>
    <t>W zależności od okresu, na który wnioskujemy, należy uzupełnić 12 lub 24 miesiące.
Stawka na 1 miejsce - 836 zł miesięcznie * liczba miejsc utworzonych w ramach Programu = wysokość środków zapotrzebowania na miesiąc.</t>
  </si>
  <si>
    <t>Lp.</t>
  </si>
  <si>
    <t>Miesiąc obsadzenia nowych miejsc opieki (mm.rrrr)</t>
  </si>
  <si>
    <r>
      <t xml:space="preserve">Kwota </t>
    </r>
    <r>
      <rPr>
        <b/>
        <sz val="10"/>
        <color theme="1" tint="4.9989318521683403E-2"/>
        <rFont val="Calibri"/>
        <family val="2"/>
        <charset val="238"/>
        <scheme val="minor"/>
      </rPr>
      <t>przyznana</t>
    </r>
    <r>
      <rPr>
        <sz val="10"/>
        <color theme="1" tint="4.9989318521683403E-2"/>
        <rFont val="Calibri"/>
        <family val="2"/>
        <charset val="238"/>
        <scheme val="minor"/>
      </rPr>
      <t xml:space="preserve"> zgodnie z zawartą </t>
    </r>
    <r>
      <rPr>
        <b/>
        <sz val="10"/>
        <color theme="1" tint="4.9989318521683403E-2"/>
        <rFont val="Calibri"/>
        <family val="2"/>
        <charset val="238"/>
        <scheme val="minor"/>
      </rPr>
      <t>umową</t>
    </r>
    <r>
      <rPr>
        <sz val="10"/>
        <color theme="1" tint="4.9989318521683403E-2"/>
        <rFont val="Calibri"/>
        <family val="2"/>
        <charset val="238"/>
        <scheme val="minor"/>
      </rPr>
      <t>, w tym :</t>
    </r>
  </si>
  <si>
    <t>Środki europejskie - rozdz. 85516 par. 2007 (82,52% kwoty FERS):</t>
  </si>
  <si>
    <t>Środki dofinansowania w formie współfinansowania krajowego środków europejskich - rozdz. 85516 par. 2009  (17,48% kwoty FERS):</t>
  </si>
  <si>
    <t>na kolejny  okres 24 miesięcy</t>
  </si>
  <si>
    <r>
      <rPr>
        <b/>
        <i/>
        <sz val="14"/>
        <color rgb="FFFF0000"/>
        <rFont val="Calibri"/>
        <family val="2"/>
        <charset val="238"/>
        <scheme val="minor"/>
      </rPr>
      <t>*</t>
    </r>
    <r>
      <rPr>
        <b/>
        <i/>
        <sz val="14"/>
        <color theme="1"/>
        <rFont val="Calibri"/>
        <family val="2"/>
        <charset val="238"/>
        <scheme val="minor"/>
      </rPr>
      <t xml:space="preserve"> </t>
    </r>
    <r>
      <rPr>
        <b/>
        <i/>
        <sz val="10"/>
        <color theme="1"/>
        <rFont val="Calibri"/>
        <family val="2"/>
        <charset val="238"/>
        <scheme val="minor"/>
      </rPr>
      <t xml:space="preserve">należy wybrać z listy </t>
    </r>
  </si>
  <si>
    <t>Razem:</t>
  </si>
  <si>
    <t>c</t>
  </si>
  <si>
    <t>Środki dofinansowania w formie współfinansowania krajowego środków europejskich
 rozdz. 85516 par. 2009 
(17,48% kwoty FERS)</t>
  </si>
  <si>
    <t>Środki europejskie
rozdz. 85516 par. 2007 
 (82,52% kwoty FERS)</t>
  </si>
  <si>
    <t>nie</t>
  </si>
  <si>
    <t>-</t>
  </si>
  <si>
    <t>HARMONOGRAM - WNIOSEK O URUCHOMIENIE ŚRODKÓW</t>
  </si>
  <si>
    <t>Załącznik nr 1 do Umowy - Harmonogram-Wniosek</t>
  </si>
  <si>
    <t>Harmonogram - Wniosek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</si>
</sst>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mm/yyyy"/>
  </numFmts>
  <fonts count="4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u/>
      <sz val="10"/>
      <color theme="1"/>
      <name val="Calibri"/>
      <family val="2"/>
      <charset val="238"/>
      <scheme val="minor"/>
    </font>
    <font>
      <b/>
      <i/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i/>
      <u/>
      <sz val="8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rgb="FF00B05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8"/>
      <color theme="1" tint="0.3499862666707357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8"/>
      <color theme="1" tint="0.34998626667073579"/>
      <name val="Calibri"/>
      <family val="2"/>
      <charset val="238"/>
      <scheme val="minor"/>
    </font>
    <font>
      <sz val="8"/>
      <color theme="0" tint="-0.249977111117893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i/>
      <sz val="6"/>
      <color theme="1"/>
      <name val="Calibri"/>
      <family val="2"/>
      <charset val="238"/>
      <scheme val="minor"/>
    </font>
    <font>
      <sz val="6"/>
      <color theme="0" tint="-0.249977111117893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b/>
      <sz val="10"/>
      <color theme="1" tint="4.9989318521683403E-2"/>
      <name val="Calibri"/>
      <family val="2"/>
      <charset val="238"/>
      <scheme val="minor"/>
    </font>
    <font>
      <b/>
      <sz val="12"/>
      <color theme="1" tint="4.9989318521683403E-2"/>
      <name val="Calibri"/>
      <family val="2"/>
      <charset val="238"/>
      <scheme val="minor"/>
    </font>
    <font>
      <i/>
      <sz val="10"/>
      <color theme="1" tint="4.9989318521683403E-2"/>
      <name val="Calibri"/>
      <family val="2"/>
      <charset val="238"/>
      <scheme val="minor"/>
    </font>
    <font>
      <b/>
      <i/>
      <sz val="12"/>
      <color theme="1" tint="4.9989318521683403E-2"/>
      <name val="Calibri"/>
      <family val="2"/>
      <charset val="238"/>
      <scheme val="minor"/>
    </font>
    <font>
      <sz val="10"/>
      <color theme="1" tint="4.9989318521683403E-2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sz val="11"/>
      <color theme="1" tint="4.9989318521683403E-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0" fontId="2" fillId="0" borderId="0"/>
  </cellStyleXfs>
  <cellXfs count="137">
    <xf numFmtId="0" fontId="0" fillId="0" borderId="0" xfId="0"/>
    <xf numFmtId="0" fontId="5" fillId="0" borderId="0" xfId="0" applyFont="1"/>
    <xf numFmtId="0" fontId="10" fillId="0" borderId="0" xfId="0" applyFont="1" applyAlignment="1" applyProtection="1">
      <alignment wrapText="1"/>
      <protection locked="0"/>
    </xf>
    <xf numFmtId="0" fontId="3" fillId="0" borderId="0" xfId="0" applyFont="1"/>
    <xf numFmtId="0" fontId="8" fillId="0" borderId="0" xfId="0" applyFont="1" applyAlignment="1">
      <alignment vertical="center" wrapText="1"/>
    </xf>
    <xf numFmtId="0" fontId="3" fillId="4" borderId="0" xfId="0" applyFont="1" applyFill="1" applyAlignment="1">
      <alignment horizontal="center" vertical="center" wrapText="1"/>
    </xf>
    <xf numFmtId="0" fontId="8" fillId="0" borderId="0" xfId="0" applyFont="1"/>
    <xf numFmtId="0" fontId="12" fillId="0" borderId="0" xfId="0" applyFont="1"/>
    <xf numFmtId="0" fontId="7" fillId="0" borderId="0" xfId="3" applyFont="1" applyAlignment="1" applyProtection="1">
      <alignment horizontal="center" vertical="center" wrapText="1"/>
      <protection locked="0"/>
    </xf>
    <xf numFmtId="0" fontId="13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17" fillId="0" borderId="0" xfId="0" applyFont="1"/>
    <xf numFmtId="0" fontId="16" fillId="0" borderId="0" xfId="0" applyFont="1"/>
    <xf numFmtId="0" fontId="16" fillId="4" borderId="0" xfId="0" applyFont="1" applyFill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3" borderId="6" xfId="0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164" fontId="3" fillId="0" borderId="0" xfId="0" applyNumberFormat="1" applyFont="1" applyAlignment="1">
      <alignment horizontal="right" vertical="center"/>
    </xf>
    <xf numFmtId="164" fontId="12" fillId="3" borderId="11" xfId="0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right" vertical="center"/>
    </xf>
    <xf numFmtId="0" fontId="3" fillId="3" borderId="23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44" fontId="17" fillId="0" borderId="6" xfId="0" applyNumberFormat="1" applyFont="1" applyBorder="1" applyAlignment="1">
      <alignment horizontal="right" vertical="center"/>
    </xf>
    <xf numFmtId="0" fontId="17" fillId="0" borderId="6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/>
    </xf>
    <xf numFmtId="44" fontId="17" fillId="0" borderId="6" xfId="0" applyNumberFormat="1" applyFont="1" applyBorder="1" applyAlignment="1">
      <alignment horizontal="right"/>
    </xf>
    <xf numFmtId="44" fontId="22" fillId="0" borderId="6" xfId="0" applyNumberFormat="1" applyFont="1" applyBorder="1" applyAlignment="1">
      <alignment horizontal="right"/>
    </xf>
    <xf numFmtId="10" fontId="24" fillId="0" borderId="0" xfId="0" applyNumberFormat="1" applyFont="1" applyAlignment="1">
      <alignment horizontal="right" vertical="center"/>
    </xf>
    <xf numFmtId="164" fontId="8" fillId="3" borderId="15" xfId="0" applyNumberFormat="1" applyFont="1" applyFill="1" applyBorder="1" applyAlignment="1">
      <alignment horizontal="right" vertical="center"/>
    </xf>
    <xf numFmtId="164" fontId="8" fillId="3" borderId="16" xfId="0" applyNumberFormat="1" applyFont="1" applyFill="1" applyBorder="1" applyAlignment="1">
      <alignment horizontal="right" vertical="center"/>
    </xf>
    <xf numFmtId="10" fontId="28" fillId="0" borderId="0" xfId="2" applyNumberFormat="1" applyFont="1" applyAlignment="1">
      <alignment horizontal="right" vertical="center"/>
    </xf>
    <xf numFmtId="0" fontId="6" fillId="0" borderId="0" xfId="0" applyFont="1" applyAlignment="1">
      <alignment horizontal="center"/>
    </xf>
    <xf numFmtId="164" fontId="29" fillId="3" borderId="6" xfId="0" applyNumberFormat="1" applyFont="1" applyFill="1" applyBorder="1" applyAlignment="1">
      <alignment horizontal="right" vertical="center"/>
    </xf>
    <xf numFmtId="0" fontId="5" fillId="3" borderId="6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 vertical="center"/>
    </xf>
    <xf numFmtId="14" fontId="9" fillId="5" borderId="13" xfId="0" applyNumberFormat="1" applyFont="1" applyFill="1" applyBorder="1"/>
    <xf numFmtId="0" fontId="3" fillId="5" borderId="7" xfId="0" applyFont="1" applyFill="1" applyBorder="1" applyAlignment="1">
      <alignment horizontal="left" vertical="center"/>
    </xf>
    <xf numFmtId="0" fontId="23" fillId="0" borderId="0" xfId="0" applyFont="1" applyAlignment="1">
      <alignment horizontal="center" vertical="center" wrapText="1"/>
    </xf>
    <xf numFmtId="0" fontId="3" fillId="3" borderId="29" xfId="0" applyFont="1" applyFill="1" applyBorder="1" applyAlignment="1">
      <alignment horizontal="right" vertical="center" wrapText="1"/>
    </xf>
    <xf numFmtId="164" fontId="12" fillId="3" borderId="14" xfId="0" applyNumberFormat="1" applyFont="1" applyFill="1" applyBorder="1" applyAlignment="1">
      <alignment horizontal="center" vertical="center"/>
    </xf>
    <xf numFmtId="0" fontId="20" fillId="0" borderId="6" xfId="0" applyFont="1" applyBorder="1" applyAlignment="1">
      <alignment vertical="center" wrapText="1"/>
    </xf>
    <xf numFmtId="14" fontId="11" fillId="5" borderId="30" xfId="0" applyNumberFormat="1" applyFont="1" applyFill="1" applyBorder="1" applyAlignment="1">
      <alignment horizontal="center"/>
    </xf>
    <xf numFmtId="0" fontId="33" fillId="3" borderId="6" xfId="0" applyFont="1" applyFill="1" applyBorder="1" applyAlignment="1">
      <alignment horizontal="right" vertical="center" wrapText="1"/>
    </xf>
    <xf numFmtId="0" fontId="33" fillId="3" borderId="15" xfId="0" applyFont="1" applyFill="1" applyBorder="1" applyAlignment="1">
      <alignment horizontal="right" vertical="center" wrapText="1"/>
    </xf>
    <xf numFmtId="0" fontId="23" fillId="0" borderId="0" xfId="0" applyFont="1" applyAlignment="1">
      <alignment vertical="center" wrapText="1"/>
    </xf>
    <xf numFmtId="164" fontId="19" fillId="3" borderId="6" xfId="0" applyNumberFormat="1" applyFont="1" applyFill="1" applyBorder="1"/>
    <xf numFmtId="0" fontId="17" fillId="0" borderId="0" xfId="0" applyFont="1" applyAlignment="1">
      <alignment horizontal="right" vertical="center"/>
    </xf>
    <xf numFmtId="44" fontId="17" fillId="0" borderId="0" xfId="0" applyNumberFormat="1" applyFont="1" applyAlignment="1">
      <alignment horizontal="right" vertical="center"/>
    </xf>
    <xf numFmtId="0" fontId="3" fillId="3" borderId="23" xfId="0" applyFont="1" applyFill="1" applyBorder="1" applyAlignment="1">
      <alignment horizontal="right" vertical="center" wrapText="1"/>
    </xf>
    <xf numFmtId="0" fontId="3" fillId="3" borderId="14" xfId="0" applyFont="1" applyFill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right" vertical="center" wrapText="1"/>
    </xf>
    <xf numFmtId="0" fontId="35" fillId="3" borderId="6" xfId="0" applyFont="1" applyFill="1" applyBorder="1" applyAlignment="1">
      <alignment horizontal="right" vertical="center" wrapText="1"/>
    </xf>
    <xf numFmtId="0" fontId="3" fillId="5" borderId="22" xfId="0" applyFont="1" applyFill="1" applyBorder="1"/>
    <xf numFmtId="0" fontId="3" fillId="3" borderId="29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16" fillId="0" borderId="0" xfId="0" applyFont="1" applyAlignment="1">
      <alignment vertical="center"/>
    </xf>
    <xf numFmtId="4" fontId="33" fillId="3" borderId="6" xfId="0" applyNumberFormat="1" applyFont="1" applyFill="1" applyBorder="1" applyAlignment="1">
      <alignment horizontal="right" vertical="center" wrapText="1"/>
    </xf>
    <xf numFmtId="4" fontId="33" fillId="3" borderId="15" xfId="0" applyNumberFormat="1" applyFont="1" applyFill="1" applyBorder="1" applyAlignment="1">
      <alignment horizontal="right" vertical="center" wrapText="1"/>
    </xf>
    <xf numFmtId="4" fontId="31" fillId="3" borderId="6" xfId="0" applyNumberFormat="1" applyFont="1" applyFill="1" applyBorder="1" applyAlignment="1">
      <alignment horizontal="right" vertical="center" wrapText="1"/>
    </xf>
    <xf numFmtId="4" fontId="31" fillId="3" borderId="24" xfId="0" applyNumberFormat="1" applyFont="1" applyFill="1" applyBorder="1" applyAlignment="1">
      <alignment horizontal="right" vertical="center" wrapText="1"/>
    </xf>
    <xf numFmtId="14" fontId="3" fillId="5" borderId="7" xfId="0" applyNumberFormat="1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4" fontId="38" fillId="5" borderId="6" xfId="0" applyNumberFormat="1" applyFont="1" applyFill="1" applyBorder="1" applyAlignment="1">
      <alignment horizontal="right" vertical="center" wrapText="1"/>
    </xf>
    <xf numFmtId="14" fontId="6" fillId="2" borderId="22" xfId="0" applyNumberFormat="1" applyFont="1" applyFill="1" applyBorder="1" applyAlignment="1">
      <alignment horizontal="center" vertical="center" wrapText="1"/>
    </xf>
    <xf numFmtId="14" fontId="6" fillId="2" borderId="13" xfId="0" applyNumberFormat="1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/>
    </xf>
    <xf numFmtId="44" fontId="17" fillId="0" borderId="8" xfId="0" applyNumberFormat="1" applyFont="1" applyBorder="1" applyAlignment="1">
      <alignment horizontal="right"/>
    </xf>
    <xf numFmtId="44" fontId="22" fillId="0" borderId="8" xfId="0" applyNumberFormat="1" applyFont="1" applyBorder="1" applyAlignment="1">
      <alignment horizontal="right"/>
    </xf>
    <xf numFmtId="164" fontId="26" fillId="0" borderId="0" xfId="0" applyNumberFormat="1" applyFont="1"/>
    <xf numFmtId="2" fontId="13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2" fontId="27" fillId="0" borderId="0" xfId="0" applyNumberFormat="1" applyFont="1" applyAlignment="1">
      <alignment horizontal="right" vertical="center"/>
    </xf>
    <xf numFmtId="164" fontId="27" fillId="0" borderId="0" xfId="0" applyNumberFormat="1" applyFont="1" applyAlignment="1">
      <alignment horizontal="right" vertical="center"/>
    </xf>
    <xf numFmtId="165" fontId="17" fillId="0" borderId="6" xfId="0" applyNumberFormat="1" applyFont="1" applyBorder="1"/>
    <xf numFmtId="0" fontId="3" fillId="0" borderId="6" xfId="0" applyFont="1" applyBorder="1"/>
    <xf numFmtId="0" fontId="5" fillId="0" borderId="6" xfId="0" applyFont="1" applyBorder="1"/>
    <xf numFmtId="0" fontId="21" fillId="0" borderId="6" xfId="0" applyFont="1" applyBorder="1" applyAlignment="1">
      <alignment horizontal="center"/>
    </xf>
    <xf numFmtId="165" fontId="19" fillId="3" borderId="6" xfId="0" applyNumberFormat="1" applyFont="1" applyFill="1" applyBorder="1"/>
    <xf numFmtId="165" fontId="17" fillId="0" borderId="0" xfId="0" applyNumberFormat="1" applyFont="1"/>
    <xf numFmtId="14" fontId="11" fillId="5" borderId="21" xfId="0" applyNumberFormat="1" applyFont="1" applyFill="1" applyBorder="1" applyAlignment="1">
      <alignment horizontal="center"/>
    </xf>
    <xf numFmtId="0" fontId="32" fillId="0" borderId="3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3" fillId="0" borderId="0" xfId="0" applyFont="1" applyAlignment="1">
      <alignment horizontal="center" vertical="top" wrapText="1"/>
    </xf>
    <xf numFmtId="0" fontId="22" fillId="3" borderId="6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wrapText="1"/>
    </xf>
    <xf numFmtId="0" fontId="3" fillId="5" borderId="25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 wrapText="1"/>
    </xf>
    <xf numFmtId="0" fontId="3" fillId="5" borderId="19" xfId="0" applyFont="1" applyFill="1" applyBorder="1" applyAlignment="1">
      <alignment horizontal="center" wrapText="1"/>
    </xf>
    <xf numFmtId="0" fontId="3" fillId="5" borderId="4" xfId="0" applyFont="1" applyFill="1" applyBorder="1" applyAlignment="1">
      <alignment horizontal="center" wrapText="1"/>
    </xf>
    <xf numFmtId="0" fontId="3" fillId="5" borderId="18" xfId="0" applyFont="1" applyFill="1" applyBorder="1" applyAlignment="1">
      <alignment horizontal="center" wrapText="1"/>
    </xf>
    <xf numFmtId="0" fontId="14" fillId="0" borderId="0" xfId="0" applyFont="1" applyAlignment="1" applyProtection="1">
      <alignment horizontal="right" vertical="top" wrapText="1"/>
      <protection locked="0"/>
    </xf>
    <xf numFmtId="0" fontId="3" fillId="2" borderId="6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right" vertical="center" wrapText="1"/>
    </xf>
    <xf numFmtId="0" fontId="30" fillId="3" borderId="6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39" fillId="0" borderId="1" xfId="0" applyFont="1" applyBorder="1" applyAlignment="1">
      <alignment horizontal="center" vertical="center"/>
    </xf>
    <xf numFmtId="0" fontId="39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5" borderId="6" xfId="0" applyFont="1" applyFill="1" applyBorder="1" applyAlignment="1">
      <alignment horizontal="left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8" fillId="5" borderId="20" xfId="0" applyFont="1" applyFill="1" applyBorder="1" applyAlignment="1">
      <alignment horizontal="left" vertical="center"/>
    </xf>
    <xf numFmtId="0" fontId="8" fillId="5" borderId="21" xfId="0" applyFont="1" applyFill="1" applyBorder="1" applyAlignment="1">
      <alignment horizontal="left" vertical="center"/>
    </xf>
    <xf numFmtId="0" fontId="23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3" fillId="5" borderId="7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horizontal="left" vertical="center"/>
    </xf>
    <xf numFmtId="0" fontId="34" fillId="0" borderId="4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4" fillId="0" borderId="18" xfId="0" applyFont="1" applyBorder="1" applyAlignment="1">
      <alignment horizontal="center" vertical="center"/>
    </xf>
    <xf numFmtId="0" fontId="35" fillId="2" borderId="12" xfId="0" applyFont="1" applyFill="1" applyBorder="1" applyAlignment="1">
      <alignment horizontal="right" vertical="center" wrapText="1"/>
    </xf>
    <xf numFmtId="0" fontId="35" fillId="2" borderId="32" xfId="0" applyFont="1" applyFill="1" applyBorder="1" applyAlignment="1">
      <alignment horizontal="right" vertical="center" wrapText="1"/>
    </xf>
    <xf numFmtId="0" fontId="17" fillId="0" borderId="8" xfId="0" applyFont="1" applyBorder="1" applyAlignment="1">
      <alignment horizontal="right" vertical="center"/>
    </xf>
    <xf numFmtId="0" fontId="17" fillId="0" borderId="6" xfId="0" applyFont="1" applyBorder="1" applyAlignment="1">
      <alignment horizontal="right" vertical="center"/>
    </xf>
    <xf numFmtId="14" fontId="3" fillId="5" borderId="29" xfId="0" applyNumberFormat="1" applyFont="1" applyFill="1" applyBorder="1" applyAlignment="1">
      <alignment horizontal="left" vertical="center"/>
    </xf>
    <xf numFmtId="0" fontId="39" fillId="3" borderId="1" xfId="0" applyFont="1" applyFill="1" applyBorder="1" applyAlignment="1">
      <alignment horizontal="right" vertical="center"/>
    </xf>
    <xf numFmtId="0" fontId="39" fillId="3" borderId="17" xfId="0" applyFont="1" applyFill="1" applyBorder="1" applyAlignment="1">
      <alignment horizontal="right" vertical="center"/>
    </xf>
    <xf numFmtId="0" fontId="32" fillId="0" borderId="0" xfId="0" applyFont="1" applyAlignment="1">
      <alignment vertical="center"/>
    </xf>
    <xf numFmtId="0" fontId="32" fillId="0" borderId="19" xfId="0" applyFont="1" applyBorder="1" applyAlignment="1">
      <alignment vertical="center"/>
    </xf>
    <xf numFmtId="0" fontId="32" fillId="0" borderId="3" xfId="0" applyFont="1" applyBorder="1" applyAlignment="1">
      <alignment horizontal="right" vertical="center"/>
    </xf>
    <xf numFmtId="0" fontId="32" fillId="0" borderId="0" xfId="0" applyFont="1" applyBorder="1" applyAlignment="1">
      <alignment horizontal="right" vertical="center"/>
    </xf>
    <xf numFmtId="0" fontId="30" fillId="0" borderId="12" xfId="0" applyFont="1" applyBorder="1" applyAlignment="1">
      <alignment horizontal="right" vertical="center" wrapText="1"/>
    </xf>
    <xf numFmtId="0" fontId="30" fillId="0" borderId="26" xfId="0" applyFont="1" applyBorder="1" applyAlignment="1">
      <alignment horizontal="right" vertical="center" wrapText="1"/>
    </xf>
    <xf numFmtId="0" fontId="30" fillId="0" borderId="31" xfId="0" applyFont="1" applyBorder="1" applyAlignment="1">
      <alignment horizontal="right" vertical="center" wrapText="1"/>
    </xf>
  </cellXfs>
  <cellStyles count="4">
    <cellStyle name="Normalny" xfId="0" builtinId="0"/>
    <cellStyle name="Normalny 2" xfId="1" xr:uid="{00000000-0005-0000-0000-000001000000}"/>
    <cellStyle name="Normalny_Arkusz1" xfId="3" xr:uid="{00000000-0005-0000-0000-000002000000}"/>
    <cellStyle name="Procentowy" xfId="2" builtinId="5"/>
  </cellStyles>
  <dxfs count="3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FFCC"/>
      <color rgb="FFFFFF99"/>
      <color rgb="FFFFCCCC"/>
      <color rgb="FF660033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142875</xdr:rowOff>
    </xdr:from>
    <xdr:to>
      <xdr:col>1</xdr:col>
      <xdr:colOff>2234501</xdr:colOff>
      <xdr:row>0</xdr:row>
      <xdr:rowOff>695325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EB721D31-7A26-870A-F4FF-63B1710F0C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42875"/>
          <a:ext cx="2204565" cy="5524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636814</xdr:colOff>
      <xdr:row>58</xdr:row>
      <xdr:rowOff>38100</xdr:rowOff>
    </xdr:from>
    <xdr:to>
      <xdr:col>3</xdr:col>
      <xdr:colOff>1612446</xdr:colOff>
      <xdr:row>59</xdr:row>
      <xdr:rowOff>500272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97D3B05A-3954-87DC-93BF-3C4792E8EC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1614" y="14982825"/>
          <a:ext cx="5480957" cy="8050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72"/>
  <sheetViews>
    <sheetView tabSelected="1" view="pageBreakPreview" zoomScaleNormal="100" zoomScaleSheetLayoutView="100" workbookViewId="0">
      <selection activeCell="E20" sqref="E20"/>
    </sheetView>
  </sheetViews>
  <sheetFormatPr defaultColWidth="9.140625" defaultRowHeight="12.75" x14ac:dyDescent="0.2"/>
  <cols>
    <col min="1" max="1" width="4.5703125" style="3" customWidth="1"/>
    <col min="2" max="2" width="44.28515625" style="3" customWidth="1"/>
    <col min="3" max="3" width="23.28515625" style="3" customWidth="1"/>
    <col min="4" max="4" width="26.7109375" style="3" customWidth="1"/>
    <col min="5" max="5" width="27.28515625" style="3" customWidth="1"/>
    <col min="6" max="6" width="14.42578125" style="3" customWidth="1"/>
    <col min="7" max="7" width="13.28515625" style="3" customWidth="1"/>
    <col min="8" max="8" width="12.85546875" style="3" customWidth="1"/>
    <col min="9" max="9" width="13.7109375" style="3" customWidth="1"/>
    <col min="10" max="16384" width="9.140625" style="3"/>
  </cols>
  <sheetData>
    <row r="1" spans="1:20" ht="58.5" customHeight="1" x14ac:dyDescent="0.2">
      <c r="B1" s="2"/>
      <c r="C1" s="2"/>
      <c r="D1" s="102" t="s">
        <v>44</v>
      </c>
      <c r="E1" s="102"/>
      <c r="F1" s="2"/>
      <c r="G1" s="2"/>
      <c r="H1" s="2"/>
      <c r="I1" s="2"/>
    </row>
    <row r="2" spans="1:20" ht="13.5" thickBot="1" x14ac:dyDescent="0.25">
      <c r="B2" s="39"/>
      <c r="I2" s="1"/>
      <c r="J2" s="10" t="s">
        <v>6</v>
      </c>
    </row>
    <row r="3" spans="1:20" ht="14.65" customHeight="1" x14ac:dyDescent="0.2">
      <c r="A3" s="107" t="s">
        <v>43</v>
      </c>
      <c r="B3" s="108"/>
      <c r="C3" s="108"/>
      <c r="D3" s="108"/>
      <c r="E3" s="108"/>
      <c r="F3" s="4"/>
      <c r="G3" s="4"/>
      <c r="H3" s="4"/>
      <c r="I3" s="11"/>
      <c r="J3" s="10" t="s">
        <v>35</v>
      </c>
    </row>
    <row r="4" spans="1:20" ht="15.75" customHeight="1" x14ac:dyDescent="0.2">
      <c r="A4" s="91" t="s">
        <v>9</v>
      </c>
      <c r="B4" s="92"/>
      <c r="C4" s="92"/>
      <c r="D4" s="92"/>
      <c r="E4" s="92"/>
      <c r="F4" s="4"/>
      <c r="G4" s="4"/>
      <c r="H4" s="4"/>
      <c r="I4" s="11"/>
      <c r="J4" s="1"/>
    </row>
    <row r="5" spans="1:20" ht="15" customHeight="1" thickBot="1" x14ac:dyDescent="0.25">
      <c r="A5" s="109" t="s">
        <v>28</v>
      </c>
      <c r="B5" s="110"/>
      <c r="C5" s="110"/>
      <c r="D5" s="110"/>
      <c r="E5" s="110"/>
      <c r="I5" s="1"/>
      <c r="J5" s="1"/>
    </row>
    <row r="6" spans="1:20" x14ac:dyDescent="0.2">
      <c r="A6" s="22">
        <v>1</v>
      </c>
      <c r="B6" s="23" t="s">
        <v>7</v>
      </c>
      <c r="C6" s="62"/>
      <c r="D6" s="23" t="s">
        <v>8</v>
      </c>
      <c r="E6" s="43"/>
      <c r="H6" s="1"/>
      <c r="I6" s="1"/>
    </row>
    <row r="7" spans="1:20" x14ac:dyDescent="0.2">
      <c r="A7" s="24">
        <v>2</v>
      </c>
      <c r="B7" s="17" t="s">
        <v>27</v>
      </c>
      <c r="C7" s="111"/>
      <c r="D7" s="111"/>
      <c r="E7" s="111"/>
      <c r="I7" s="1"/>
      <c r="J7" s="1"/>
    </row>
    <row r="8" spans="1:20" x14ac:dyDescent="0.2">
      <c r="A8" s="24">
        <v>3</v>
      </c>
      <c r="B8" s="17" t="s">
        <v>10</v>
      </c>
      <c r="C8" s="111"/>
      <c r="D8" s="111"/>
      <c r="E8" s="111"/>
      <c r="I8" s="1"/>
      <c r="J8" s="1"/>
    </row>
    <row r="9" spans="1:20" x14ac:dyDescent="0.2">
      <c r="A9" s="25">
        <v>4</v>
      </c>
      <c r="B9" s="17" t="s">
        <v>11</v>
      </c>
      <c r="C9" s="118"/>
      <c r="D9" s="119"/>
      <c r="E9" s="119"/>
      <c r="I9" s="1"/>
      <c r="J9" s="1"/>
    </row>
    <row r="10" spans="1:20" ht="14.65" customHeight="1" x14ac:dyDescent="0.2">
      <c r="A10" s="24">
        <v>5</v>
      </c>
      <c r="B10" s="17" t="s">
        <v>14</v>
      </c>
      <c r="C10" s="111"/>
      <c r="D10" s="111"/>
      <c r="E10" s="111"/>
      <c r="F10" s="125" t="s">
        <v>15</v>
      </c>
      <c r="G10" s="126"/>
      <c r="H10" s="30">
        <f>C10*836*12</f>
        <v>0</v>
      </c>
      <c r="I10" s="29" t="b">
        <f>H10=F50</f>
        <v>1</v>
      </c>
      <c r="J10" s="1" t="b">
        <f>H10=D13</f>
        <v>1</v>
      </c>
    </row>
    <row r="11" spans="1:20" ht="33.75" customHeight="1" thickBot="1" x14ac:dyDescent="0.25">
      <c r="A11" s="63">
        <v>6</v>
      </c>
      <c r="B11" s="46" t="s">
        <v>24</v>
      </c>
      <c r="C11" s="127"/>
      <c r="D11" s="127"/>
      <c r="E11" s="127"/>
      <c r="F11" s="125" t="s">
        <v>16</v>
      </c>
      <c r="G11" s="126"/>
      <c r="H11" s="30">
        <f>C10*836*24</f>
        <v>0</v>
      </c>
      <c r="I11" s="29" t="b">
        <f>H11=G50</f>
        <v>1</v>
      </c>
      <c r="J11" s="1" t="b">
        <f>E13=H11</f>
        <v>1</v>
      </c>
    </row>
    <row r="12" spans="1:20" ht="33.75" customHeight="1" x14ac:dyDescent="0.2">
      <c r="A12" s="64">
        <v>7</v>
      </c>
      <c r="B12" s="123" t="s">
        <v>32</v>
      </c>
      <c r="C12" s="124"/>
      <c r="D12" s="73" t="s">
        <v>6</v>
      </c>
      <c r="E12" s="74" t="s">
        <v>35</v>
      </c>
      <c r="F12" s="54"/>
      <c r="G12" s="54"/>
      <c r="H12" s="55"/>
      <c r="I12" s="29"/>
      <c r="J12" s="1"/>
    </row>
    <row r="13" spans="1:20" s="18" customFormat="1" ht="27.75" customHeight="1" x14ac:dyDescent="0.25">
      <c r="A13" s="56" t="s">
        <v>12</v>
      </c>
      <c r="B13" s="61" t="s">
        <v>37</v>
      </c>
      <c r="C13" s="72"/>
      <c r="D13" s="68">
        <f>C13/3</f>
        <v>0</v>
      </c>
      <c r="E13" s="69">
        <f>C13-D13</f>
        <v>0</v>
      </c>
      <c r="F13" s="18" t="b">
        <f>C10*36*836=C13</f>
        <v>1</v>
      </c>
      <c r="G13" s="18" t="b">
        <f>C13=D13+E13</f>
        <v>1</v>
      </c>
      <c r="I13" s="58"/>
    </row>
    <row r="14" spans="1:20" s="59" customFormat="1" ht="25.5" x14ac:dyDescent="0.2">
      <c r="A14" s="56" t="s">
        <v>13</v>
      </c>
      <c r="B14" s="50" t="s">
        <v>33</v>
      </c>
      <c r="C14" s="66">
        <f>D14+E14</f>
        <v>0</v>
      </c>
      <c r="D14" s="66">
        <f>ROUNDDOWN(D13*0.8252,2)</f>
        <v>0</v>
      </c>
      <c r="E14" s="66">
        <f>ROUNDDOWN(E13*0.8252,2)</f>
        <v>0</v>
      </c>
      <c r="F14" s="59" t="b">
        <f>C14=D14+E14</f>
        <v>1</v>
      </c>
    </row>
    <row r="15" spans="1:20" s="59" customFormat="1" ht="39" thickBot="1" x14ac:dyDescent="0.25">
      <c r="A15" s="57" t="s">
        <v>38</v>
      </c>
      <c r="B15" s="51" t="s">
        <v>34</v>
      </c>
      <c r="C15" s="67">
        <f>C13-C14</f>
        <v>0</v>
      </c>
      <c r="D15" s="67">
        <f t="shared" ref="D15:E15" si="0">D13-D14</f>
        <v>0</v>
      </c>
      <c r="E15" s="67">
        <f t="shared" si="0"/>
        <v>0</v>
      </c>
      <c r="F15" s="59" t="b">
        <f>C15=D15+E15</f>
        <v>1</v>
      </c>
      <c r="I15" s="45"/>
      <c r="J15" s="60"/>
      <c r="K15" s="60"/>
      <c r="L15" s="60"/>
      <c r="M15" s="60"/>
    </row>
    <row r="16" spans="1:20" ht="17.25" customHeight="1" thickBot="1" x14ac:dyDescent="0.25">
      <c r="A16" s="21"/>
      <c r="B16" s="18"/>
      <c r="C16" s="18"/>
      <c r="D16" s="18"/>
      <c r="E16" s="19"/>
      <c r="F16" s="45"/>
      <c r="G16" s="116"/>
      <c r="H16" s="116"/>
      <c r="I16" s="116"/>
      <c r="J16" s="16"/>
      <c r="K16" s="16"/>
      <c r="L16" s="16"/>
      <c r="M16" s="16"/>
      <c r="O16" s="91"/>
      <c r="P16" s="92"/>
      <c r="Q16" s="92"/>
      <c r="R16" s="92"/>
      <c r="S16" s="92"/>
      <c r="T16" s="93"/>
    </row>
    <row r="17" spans="1:13" ht="17.649999999999999" customHeight="1" thickBot="1" x14ac:dyDescent="0.25">
      <c r="A17" s="128" t="s">
        <v>19</v>
      </c>
      <c r="B17" s="129"/>
      <c r="C17" s="114" t="s">
        <v>35</v>
      </c>
      <c r="D17" s="115"/>
      <c r="E17" s="65" t="str">
        <f>MID(C17,19,2)</f>
        <v>24</v>
      </c>
      <c r="F17" s="71">
        <f>LEN(E17)</f>
        <v>2</v>
      </c>
      <c r="G17" s="116"/>
      <c r="H17" s="116"/>
      <c r="I17" s="116"/>
      <c r="J17" s="1"/>
    </row>
    <row r="18" spans="1:13" ht="72" customHeight="1" x14ac:dyDescent="0.2">
      <c r="A18" s="112"/>
      <c r="B18" s="20" t="s">
        <v>17</v>
      </c>
      <c r="C18" s="26" t="s">
        <v>40</v>
      </c>
      <c r="D18" s="27" t="s">
        <v>39</v>
      </c>
      <c r="F18" s="52"/>
      <c r="G18" s="52"/>
      <c r="H18" s="52"/>
      <c r="I18" s="52"/>
      <c r="J18" s="16"/>
      <c r="K18" s="16"/>
      <c r="L18" s="16"/>
      <c r="M18" s="16"/>
    </row>
    <row r="19" spans="1:13" ht="22.7" customHeight="1" thickBot="1" x14ac:dyDescent="0.25">
      <c r="A19" s="113"/>
      <c r="B19" s="47">
        <f>C50</f>
        <v>0</v>
      </c>
      <c r="C19" s="36">
        <f>ROUNDDOWN(B19*0.8252,2)</f>
        <v>0</v>
      </c>
      <c r="D19" s="37">
        <f>B19-C19</f>
        <v>0</v>
      </c>
      <c r="F19" s="52"/>
      <c r="G19" s="52"/>
      <c r="H19" s="52"/>
      <c r="I19" s="52"/>
      <c r="J19" s="16"/>
      <c r="K19" s="16"/>
      <c r="L19" s="16"/>
      <c r="M19" s="16"/>
    </row>
    <row r="20" spans="1:13" ht="19.5" customHeight="1" x14ac:dyDescent="0.3">
      <c r="A20" s="7" t="s">
        <v>36</v>
      </c>
      <c r="C20" s="35" t="e">
        <f>C19/B19</f>
        <v>#DIV/0!</v>
      </c>
      <c r="D20" s="35" t="e">
        <f>D19/B19</f>
        <v>#DIV/0!</v>
      </c>
      <c r="F20" s="52"/>
      <c r="G20" s="52"/>
      <c r="H20" s="52"/>
      <c r="I20" s="52"/>
    </row>
    <row r="21" spans="1:13" ht="15.75" x14ac:dyDescent="0.2">
      <c r="A21" s="132" t="s">
        <v>45</v>
      </c>
      <c r="B21" s="133"/>
      <c r="C21" s="130"/>
      <c r="D21" s="130"/>
      <c r="E21" s="131"/>
    </row>
    <row r="22" spans="1:13" ht="0.75" customHeight="1" thickBot="1" x14ac:dyDescent="0.25">
      <c r="A22" s="120" t="str">
        <f>C17</f>
        <v>na kolejny  okres 24 miesięcy</v>
      </c>
      <c r="B22" s="121"/>
      <c r="C22" s="121"/>
      <c r="D22" s="121"/>
      <c r="E22" s="122"/>
    </row>
    <row r="23" spans="1:13" ht="25.5" customHeight="1" thickBot="1" x14ac:dyDescent="0.25">
      <c r="A23" s="134" t="s">
        <v>26</v>
      </c>
      <c r="B23" s="135"/>
      <c r="C23" s="136"/>
      <c r="D23" s="49"/>
      <c r="E23" s="90"/>
    </row>
    <row r="24" spans="1:13" ht="43.5" customHeight="1" x14ac:dyDescent="0.2">
      <c r="A24" s="95" t="s">
        <v>30</v>
      </c>
      <c r="B24" s="95" t="s">
        <v>31</v>
      </c>
      <c r="C24" s="105" t="s">
        <v>25</v>
      </c>
      <c r="D24" s="106"/>
      <c r="E24" s="106"/>
      <c r="F24" s="75" t="s">
        <v>22</v>
      </c>
      <c r="G24" s="31" t="s">
        <v>23</v>
      </c>
      <c r="H24" s="85"/>
      <c r="I24" s="85"/>
    </row>
    <row r="25" spans="1:13" ht="29.25" customHeight="1" x14ac:dyDescent="0.2">
      <c r="A25" s="95"/>
      <c r="B25" s="95"/>
      <c r="C25" s="105"/>
      <c r="D25" s="106"/>
      <c r="E25" s="106"/>
      <c r="F25" s="76" t="s">
        <v>20</v>
      </c>
      <c r="G25" s="32" t="s">
        <v>21</v>
      </c>
      <c r="H25" s="85"/>
      <c r="I25" s="85"/>
    </row>
    <row r="26" spans="1:13" ht="11.65" customHeight="1" x14ac:dyDescent="0.2">
      <c r="A26" s="41">
        <v>1</v>
      </c>
      <c r="B26" s="88">
        <f>IF($F$17=2,IF($E$17="12",H26,I26),"-")</f>
        <v>363</v>
      </c>
      <c r="C26" s="53">
        <f>IF($F$17=2,IF($E$17="12",F26,G26),0)</f>
        <v>0</v>
      </c>
      <c r="D26" s="89"/>
      <c r="E26" s="79"/>
      <c r="F26" s="77">
        <f>$C$10*836</f>
        <v>0</v>
      </c>
      <c r="G26" s="33">
        <f>$C$10*836</f>
        <v>0</v>
      </c>
      <c r="H26" s="84">
        <f>D23</f>
        <v>0</v>
      </c>
      <c r="I26" s="84">
        <f>EDATE(H37,1)</f>
        <v>363</v>
      </c>
      <c r="J26" s="3" t="s">
        <v>41</v>
      </c>
    </row>
    <row r="27" spans="1:13" ht="11.65" customHeight="1" x14ac:dyDescent="0.2">
      <c r="A27" s="41">
        <v>2</v>
      </c>
      <c r="B27" s="88">
        <f t="shared" ref="B27:B49" si="1">IF($F$17=2,IF($E$17="12",H27,I27),"-")</f>
        <v>394</v>
      </c>
      <c r="C27" s="53">
        <f t="shared" ref="C27:C49" si="2">IF($F$17=2,IF($E$17="12",F27,G27),0)</f>
        <v>0</v>
      </c>
      <c r="D27" s="89"/>
      <c r="E27" s="79"/>
      <c r="F27" s="77">
        <f t="shared" ref="F27:G49" si="3">$C$10*836</f>
        <v>0</v>
      </c>
      <c r="G27" s="33">
        <f t="shared" si="3"/>
        <v>0</v>
      </c>
      <c r="H27" s="84">
        <f>EDATE(H26,1)</f>
        <v>31</v>
      </c>
      <c r="I27" s="84">
        <f>EDATE(I26,1)</f>
        <v>394</v>
      </c>
    </row>
    <row r="28" spans="1:13" ht="11.65" customHeight="1" x14ac:dyDescent="0.2">
      <c r="A28" s="41">
        <v>3</v>
      </c>
      <c r="B28" s="88">
        <f t="shared" si="1"/>
        <v>425</v>
      </c>
      <c r="C28" s="53">
        <f t="shared" si="2"/>
        <v>0</v>
      </c>
      <c r="D28" s="89"/>
      <c r="E28" s="79"/>
      <c r="F28" s="77">
        <f t="shared" si="3"/>
        <v>0</v>
      </c>
      <c r="G28" s="33">
        <f t="shared" si="3"/>
        <v>0</v>
      </c>
      <c r="H28" s="84">
        <f t="shared" ref="H28:H37" si="4">EDATE(H27,1)</f>
        <v>59</v>
      </c>
      <c r="I28" s="84">
        <f t="shared" ref="I28:I49" si="5">EDATE(I27,1)</f>
        <v>425</v>
      </c>
    </row>
    <row r="29" spans="1:13" ht="11.65" customHeight="1" x14ac:dyDescent="0.2">
      <c r="A29" s="41">
        <v>4</v>
      </c>
      <c r="B29" s="88">
        <f t="shared" si="1"/>
        <v>453</v>
      </c>
      <c r="C29" s="53">
        <f t="shared" si="2"/>
        <v>0</v>
      </c>
      <c r="D29" s="89"/>
      <c r="E29" s="79"/>
      <c r="F29" s="77">
        <f t="shared" si="3"/>
        <v>0</v>
      </c>
      <c r="G29" s="33">
        <f t="shared" si="3"/>
        <v>0</v>
      </c>
      <c r="H29" s="84">
        <f t="shared" si="4"/>
        <v>88</v>
      </c>
      <c r="I29" s="84">
        <f t="shared" si="5"/>
        <v>453</v>
      </c>
    </row>
    <row r="30" spans="1:13" ht="11.65" customHeight="1" x14ac:dyDescent="0.2">
      <c r="A30" s="41">
        <v>5</v>
      </c>
      <c r="B30" s="88">
        <f t="shared" si="1"/>
        <v>484</v>
      </c>
      <c r="C30" s="53">
        <f t="shared" si="2"/>
        <v>0</v>
      </c>
      <c r="D30" s="89"/>
      <c r="E30" s="79"/>
      <c r="F30" s="77">
        <f t="shared" si="3"/>
        <v>0</v>
      </c>
      <c r="G30" s="33">
        <f t="shared" si="3"/>
        <v>0</v>
      </c>
      <c r="H30" s="84">
        <f t="shared" si="4"/>
        <v>119</v>
      </c>
      <c r="I30" s="84">
        <f t="shared" si="5"/>
        <v>484</v>
      </c>
    </row>
    <row r="31" spans="1:13" ht="11.65" customHeight="1" x14ac:dyDescent="0.2">
      <c r="A31" s="41">
        <v>6</v>
      </c>
      <c r="B31" s="88">
        <f t="shared" si="1"/>
        <v>514</v>
      </c>
      <c r="C31" s="53">
        <f t="shared" si="2"/>
        <v>0</v>
      </c>
      <c r="D31" s="89"/>
      <c r="E31" s="79"/>
      <c r="F31" s="77">
        <f t="shared" si="3"/>
        <v>0</v>
      </c>
      <c r="G31" s="33">
        <f t="shared" si="3"/>
        <v>0</v>
      </c>
      <c r="H31" s="84">
        <f t="shared" si="4"/>
        <v>149</v>
      </c>
      <c r="I31" s="84">
        <f t="shared" si="5"/>
        <v>514</v>
      </c>
    </row>
    <row r="32" spans="1:13" ht="11.65" customHeight="1" x14ac:dyDescent="0.2">
      <c r="A32" s="41">
        <v>7</v>
      </c>
      <c r="B32" s="88">
        <f t="shared" si="1"/>
        <v>545</v>
      </c>
      <c r="C32" s="53">
        <f t="shared" si="2"/>
        <v>0</v>
      </c>
      <c r="D32" s="89"/>
      <c r="E32" s="79"/>
      <c r="F32" s="77">
        <f t="shared" si="3"/>
        <v>0</v>
      </c>
      <c r="G32" s="33">
        <f t="shared" si="3"/>
        <v>0</v>
      </c>
      <c r="H32" s="84">
        <f t="shared" si="4"/>
        <v>180</v>
      </c>
      <c r="I32" s="84">
        <f t="shared" si="5"/>
        <v>545</v>
      </c>
    </row>
    <row r="33" spans="1:9" ht="11.65" customHeight="1" x14ac:dyDescent="0.2">
      <c r="A33" s="41">
        <v>8</v>
      </c>
      <c r="B33" s="88">
        <f t="shared" si="1"/>
        <v>575</v>
      </c>
      <c r="C33" s="53">
        <f t="shared" si="2"/>
        <v>0</v>
      </c>
      <c r="D33" s="89"/>
      <c r="E33" s="79"/>
      <c r="F33" s="77">
        <f t="shared" si="3"/>
        <v>0</v>
      </c>
      <c r="G33" s="33">
        <f t="shared" si="3"/>
        <v>0</v>
      </c>
      <c r="H33" s="84">
        <f t="shared" si="4"/>
        <v>210</v>
      </c>
      <c r="I33" s="84">
        <f t="shared" si="5"/>
        <v>575</v>
      </c>
    </row>
    <row r="34" spans="1:9" ht="11.65" customHeight="1" x14ac:dyDescent="0.2">
      <c r="A34" s="41">
        <v>9</v>
      </c>
      <c r="B34" s="88">
        <f t="shared" si="1"/>
        <v>606</v>
      </c>
      <c r="C34" s="53">
        <f t="shared" si="2"/>
        <v>0</v>
      </c>
      <c r="D34" s="89"/>
      <c r="E34" s="79"/>
      <c r="F34" s="77">
        <f t="shared" si="3"/>
        <v>0</v>
      </c>
      <c r="G34" s="33">
        <f t="shared" si="3"/>
        <v>0</v>
      </c>
      <c r="H34" s="84">
        <f t="shared" si="4"/>
        <v>241</v>
      </c>
      <c r="I34" s="84">
        <f t="shared" si="5"/>
        <v>606</v>
      </c>
    </row>
    <row r="35" spans="1:9" ht="11.65" customHeight="1" x14ac:dyDescent="0.2">
      <c r="A35" s="41">
        <v>10</v>
      </c>
      <c r="B35" s="88">
        <f t="shared" si="1"/>
        <v>637</v>
      </c>
      <c r="C35" s="53">
        <f t="shared" si="2"/>
        <v>0</v>
      </c>
      <c r="D35" s="89"/>
      <c r="E35" s="79"/>
      <c r="F35" s="77">
        <f t="shared" si="3"/>
        <v>0</v>
      </c>
      <c r="G35" s="33">
        <f t="shared" si="3"/>
        <v>0</v>
      </c>
      <c r="H35" s="84">
        <f t="shared" si="4"/>
        <v>272</v>
      </c>
      <c r="I35" s="84">
        <f t="shared" si="5"/>
        <v>637</v>
      </c>
    </row>
    <row r="36" spans="1:9" ht="11.65" customHeight="1" x14ac:dyDescent="0.2">
      <c r="A36" s="41">
        <v>11</v>
      </c>
      <c r="B36" s="88">
        <f t="shared" si="1"/>
        <v>667</v>
      </c>
      <c r="C36" s="53">
        <f t="shared" si="2"/>
        <v>0</v>
      </c>
      <c r="D36" s="89"/>
      <c r="E36" s="79"/>
      <c r="F36" s="77">
        <f t="shared" si="3"/>
        <v>0</v>
      </c>
      <c r="G36" s="33">
        <f t="shared" si="3"/>
        <v>0</v>
      </c>
      <c r="H36" s="84">
        <f t="shared" si="4"/>
        <v>302</v>
      </c>
      <c r="I36" s="84">
        <f t="shared" si="5"/>
        <v>667</v>
      </c>
    </row>
    <row r="37" spans="1:9" ht="11.65" customHeight="1" x14ac:dyDescent="0.2">
      <c r="A37" s="41">
        <v>12</v>
      </c>
      <c r="B37" s="88">
        <f t="shared" si="1"/>
        <v>698</v>
      </c>
      <c r="C37" s="53">
        <f t="shared" si="2"/>
        <v>0</v>
      </c>
      <c r="D37" s="89"/>
      <c r="E37" s="79"/>
      <c r="F37" s="77">
        <f t="shared" si="3"/>
        <v>0</v>
      </c>
      <c r="G37" s="33">
        <f t="shared" si="3"/>
        <v>0</v>
      </c>
      <c r="H37" s="84">
        <f t="shared" si="4"/>
        <v>333</v>
      </c>
      <c r="I37" s="84">
        <f t="shared" si="5"/>
        <v>698</v>
      </c>
    </row>
    <row r="38" spans="1:9" ht="11.65" customHeight="1" x14ac:dyDescent="0.2">
      <c r="A38" s="41">
        <v>13</v>
      </c>
      <c r="B38" s="88">
        <f t="shared" si="1"/>
        <v>728</v>
      </c>
      <c r="C38" s="53">
        <f t="shared" si="2"/>
        <v>0</v>
      </c>
      <c r="D38" s="89"/>
      <c r="E38" s="79"/>
      <c r="F38" s="77">
        <v>0</v>
      </c>
      <c r="G38" s="33">
        <f>$C$10*836</f>
        <v>0</v>
      </c>
      <c r="H38" s="85" t="s">
        <v>42</v>
      </c>
      <c r="I38" s="84">
        <f t="shared" si="5"/>
        <v>728</v>
      </c>
    </row>
    <row r="39" spans="1:9" ht="11.65" customHeight="1" x14ac:dyDescent="0.2">
      <c r="A39" s="41">
        <v>14</v>
      </c>
      <c r="B39" s="88">
        <f t="shared" si="1"/>
        <v>759</v>
      </c>
      <c r="C39" s="53">
        <f t="shared" si="2"/>
        <v>0</v>
      </c>
      <c r="D39" s="89"/>
      <c r="E39" s="79"/>
      <c r="F39" s="77">
        <v>0</v>
      </c>
      <c r="G39" s="33">
        <f t="shared" si="3"/>
        <v>0</v>
      </c>
      <c r="H39" s="85" t="s">
        <v>42</v>
      </c>
      <c r="I39" s="84">
        <f t="shared" si="5"/>
        <v>759</v>
      </c>
    </row>
    <row r="40" spans="1:9" ht="11.65" customHeight="1" x14ac:dyDescent="0.2">
      <c r="A40" s="41">
        <v>15</v>
      </c>
      <c r="B40" s="88">
        <f t="shared" si="1"/>
        <v>790</v>
      </c>
      <c r="C40" s="53">
        <f t="shared" si="2"/>
        <v>0</v>
      </c>
      <c r="D40" s="89"/>
      <c r="E40" s="79"/>
      <c r="F40" s="77">
        <v>0</v>
      </c>
      <c r="G40" s="33">
        <f t="shared" si="3"/>
        <v>0</v>
      </c>
      <c r="H40" s="85" t="s">
        <v>42</v>
      </c>
      <c r="I40" s="84">
        <f t="shared" si="5"/>
        <v>790</v>
      </c>
    </row>
    <row r="41" spans="1:9" ht="11.65" customHeight="1" x14ac:dyDescent="0.2">
      <c r="A41" s="41">
        <v>16</v>
      </c>
      <c r="B41" s="88">
        <f t="shared" si="1"/>
        <v>818</v>
      </c>
      <c r="C41" s="53">
        <f t="shared" si="2"/>
        <v>0</v>
      </c>
      <c r="D41" s="89"/>
      <c r="E41" s="79"/>
      <c r="F41" s="77">
        <v>0</v>
      </c>
      <c r="G41" s="33">
        <f t="shared" si="3"/>
        <v>0</v>
      </c>
      <c r="H41" s="85" t="s">
        <v>42</v>
      </c>
      <c r="I41" s="84">
        <f t="shared" si="5"/>
        <v>818</v>
      </c>
    </row>
    <row r="42" spans="1:9" ht="11.65" customHeight="1" x14ac:dyDescent="0.2">
      <c r="A42" s="41">
        <v>17</v>
      </c>
      <c r="B42" s="88">
        <f t="shared" si="1"/>
        <v>849</v>
      </c>
      <c r="C42" s="53">
        <f t="shared" si="2"/>
        <v>0</v>
      </c>
      <c r="D42" s="89"/>
      <c r="E42" s="79"/>
      <c r="F42" s="77">
        <v>0</v>
      </c>
      <c r="G42" s="33">
        <f t="shared" si="3"/>
        <v>0</v>
      </c>
      <c r="H42" s="85" t="s">
        <v>42</v>
      </c>
      <c r="I42" s="84">
        <f t="shared" si="5"/>
        <v>849</v>
      </c>
    </row>
    <row r="43" spans="1:9" ht="11.65" customHeight="1" x14ac:dyDescent="0.2">
      <c r="A43" s="41">
        <v>18</v>
      </c>
      <c r="B43" s="88">
        <f t="shared" si="1"/>
        <v>879</v>
      </c>
      <c r="C43" s="53">
        <f t="shared" si="2"/>
        <v>0</v>
      </c>
      <c r="D43" s="89"/>
      <c r="E43" s="79"/>
      <c r="F43" s="77">
        <v>0</v>
      </c>
      <c r="G43" s="33">
        <f t="shared" si="3"/>
        <v>0</v>
      </c>
      <c r="H43" s="85" t="s">
        <v>42</v>
      </c>
      <c r="I43" s="84">
        <f t="shared" si="5"/>
        <v>879</v>
      </c>
    </row>
    <row r="44" spans="1:9" ht="11.65" customHeight="1" x14ac:dyDescent="0.2">
      <c r="A44" s="41">
        <v>19</v>
      </c>
      <c r="B44" s="88">
        <f t="shared" si="1"/>
        <v>910</v>
      </c>
      <c r="C44" s="53">
        <f t="shared" si="2"/>
        <v>0</v>
      </c>
      <c r="D44" s="89"/>
      <c r="E44" s="79"/>
      <c r="F44" s="77">
        <v>0</v>
      </c>
      <c r="G44" s="33">
        <f t="shared" si="3"/>
        <v>0</v>
      </c>
      <c r="H44" s="85" t="s">
        <v>42</v>
      </c>
      <c r="I44" s="84">
        <f t="shared" si="5"/>
        <v>910</v>
      </c>
    </row>
    <row r="45" spans="1:9" ht="11.65" customHeight="1" x14ac:dyDescent="0.2">
      <c r="A45" s="41">
        <v>20</v>
      </c>
      <c r="B45" s="88">
        <f t="shared" si="1"/>
        <v>940</v>
      </c>
      <c r="C45" s="53">
        <f t="shared" si="2"/>
        <v>0</v>
      </c>
      <c r="D45" s="89"/>
      <c r="E45" s="79"/>
      <c r="F45" s="77">
        <v>0</v>
      </c>
      <c r="G45" s="33">
        <f t="shared" si="3"/>
        <v>0</v>
      </c>
      <c r="H45" s="85" t="s">
        <v>42</v>
      </c>
      <c r="I45" s="84">
        <f t="shared" si="5"/>
        <v>940</v>
      </c>
    </row>
    <row r="46" spans="1:9" ht="11.65" customHeight="1" x14ac:dyDescent="0.2">
      <c r="A46" s="41">
        <v>21</v>
      </c>
      <c r="B46" s="88">
        <f t="shared" si="1"/>
        <v>971</v>
      </c>
      <c r="C46" s="53">
        <f t="shared" si="2"/>
        <v>0</v>
      </c>
      <c r="D46" s="89"/>
      <c r="E46" s="79"/>
      <c r="F46" s="77">
        <v>0</v>
      </c>
      <c r="G46" s="33">
        <f t="shared" si="3"/>
        <v>0</v>
      </c>
      <c r="H46" s="86" t="s">
        <v>42</v>
      </c>
      <c r="I46" s="84">
        <f t="shared" si="5"/>
        <v>971</v>
      </c>
    </row>
    <row r="47" spans="1:9" ht="11.65" customHeight="1" x14ac:dyDescent="0.2">
      <c r="A47" s="41">
        <v>22</v>
      </c>
      <c r="B47" s="88">
        <f t="shared" si="1"/>
        <v>1002</v>
      </c>
      <c r="C47" s="53">
        <f t="shared" si="2"/>
        <v>0</v>
      </c>
      <c r="D47" s="89"/>
      <c r="E47" s="79"/>
      <c r="F47" s="77">
        <v>0</v>
      </c>
      <c r="G47" s="33">
        <f t="shared" si="3"/>
        <v>0</v>
      </c>
      <c r="H47" s="86" t="s">
        <v>42</v>
      </c>
      <c r="I47" s="84">
        <f t="shared" si="5"/>
        <v>1002</v>
      </c>
    </row>
    <row r="48" spans="1:9" ht="11.65" customHeight="1" x14ac:dyDescent="0.2">
      <c r="A48" s="41">
        <v>23</v>
      </c>
      <c r="B48" s="88">
        <f t="shared" si="1"/>
        <v>1032</v>
      </c>
      <c r="C48" s="53">
        <f t="shared" si="2"/>
        <v>0</v>
      </c>
      <c r="D48" s="89"/>
      <c r="E48" s="79"/>
      <c r="F48" s="77">
        <v>0</v>
      </c>
      <c r="G48" s="33">
        <f t="shared" si="3"/>
        <v>0</v>
      </c>
      <c r="H48" s="86" t="s">
        <v>42</v>
      </c>
      <c r="I48" s="84">
        <f t="shared" si="5"/>
        <v>1032</v>
      </c>
    </row>
    <row r="49" spans="1:13" ht="11.65" customHeight="1" x14ac:dyDescent="0.2">
      <c r="A49" s="41">
        <v>24</v>
      </c>
      <c r="B49" s="88">
        <f t="shared" si="1"/>
        <v>1063</v>
      </c>
      <c r="C49" s="53">
        <f t="shared" si="2"/>
        <v>0</v>
      </c>
      <c r="D49" s="89"/>
      <c r="E49" s="79"/>
      <c r="F49" s="77">
        <v>0</v>
      </c>
      <c r="G49" s="33">
        <f t="shared" si="3"/>
        <v>0</v>
      </c>
      <c r="H49" s="86" t="s">
        <v>42</v>
      </c>
      <c r="I49" s="84">
        <f t="shared" si="5"/>
        <v>1063</v>
      </c>
    </row>
    <row r="50" spans="1:13" ht="17.649999999999999" customHeight="1" x14ac:dyDescent="0.2">
      <c r="A50" s="48"/>
      <c r="B50" s="42" t="s">
        <v>18</v>
      </c>
      <c r="C50" s="40">
        <f>SUM(C26:C49)</f>
        <v>0</v>
      </c>
      <c r="D50" s="80"/>
      <c r="E50" s="81"/>
      <c r="F50" s="78">
        <f>SUM(F26:F49)</f>
        <v>0</v>
      </c>
      <c r="G50" s="34">
        <f>SUM(G26:G49)</f>
        <v>0</v>
      </c>
      <c r="H50" s="87" t="b">
        <f>F50+G50=C13</f>
        <v>1</v>
      </c>
      <c r="I50" s="86"/>
    </row>
    <row r="51" spans="1:13" ht="13.5" customHeight="1" x14ac:dyDescent="0.2">
      <c r="D51" s="82"/>
      <c r="E51" s="83"/>
      <c r="F51" s="28" t="str">
        <f>IF(C50=F50,"12 miesięcy","nie")</f>
        <v>12 miesięcy</v>
      </c>
      <c r="G51" s="28" t="str">
        <f>IF(C50=G50,"24 miesiące","nie")</f>
        <v>24 miesiące</v>
      </c>
      <c r="H51" s="1"/>
      <c r="I51" s="1"/>
    </row>
    <row r="52" spans="1:13" ht="30.75" customHeight="1" x14ac:dyDescent="0.2">
      <c r="A52" s="117" t="s">
        <v>29</v>
      </c>
      <c r="B52" s="117"/>
      <c r="C52" s="117"/>
      <c r="D52" s="117"/>
      <c r="E52" s="117"/>
      <c r="F52" s="28"/>
      <c r="G52" s="28"/>
      <c r="H52" s="1"/>
      <c r="I52" s="1"/>
    </row>
    <row r="53" spans="1:13" ht="13.5" customHeight="1" thickBot="1" x14ac:dyDescent="0.25">
      <c r="A53" s="6" t="s">
        <v>3</v>
      </c>
      <c r="D53" s="38" t="e">
        <f>D50/C50</f>
        <v>#DIV/0!</v>
      </c>
      <c r="E53" s="38" t="e">
        <f>E50/C50</f>
        <v>#DIV/0!</v>
      </c>
      <c r="F53" s="8"/>
      <c r="G53" s="16"/>
      <c r="H53" s="16"/>
      <c r="I53" s="16"/>
      <c r="J53" s="16"/>
      <c r="K53" s="16"/>
      <c r="L53" s="16"/>
      <c r="M53" s="16"/>
    </row>
    <row r="54" spans="1:13" ht="12.75" customHeight="1" x14ac:dyDescent="0.2">
      <c r="A54" s="104" t="s">
        <v>0</v>
      </c>
      <c r="B54" s="104"/>
      <c r="C54" s="44"/>
      <c r="D54" s="96"/>
      <c r="E54" s="97"/>
      <c r="G54" s="16"/>
      <c r="H54" s="16"/>
      <c r="I54" s="16"/>
      <c r="J54" s="16"/>
      <c r="K54" s="16"/>
      <c r="L54" s="16"/>
      <c r="M54" s="16"/>
    </row>
    <row r="55" spans="1:13" x14ac:dyDescent="0.2">
      <c r="A55" s="103" t="s">
        <v>1</v>
      </c>
      <c r="B55" s="103"/>
      <c r="C55" s="44"/>
      <c r="D55" s="98"/>
      <c r="E55" s="99"/>
    </row>
    <row r="56" spans="1:13" x14ac:dyDescent="0.2">
      <c r="A56" s="104" t="s">
        <v>2</v>
      </c>
      <c r="B56" s="104"/>
      <c r="C56" s="44"/>
      <c r="D56" s="98"/>
      <c r="E56" s="99"/>
    </row>
    <row r="57" spans="1:13" ht="13.5" thickBot="1" x14ac:dyDescent="0.25">
      <c r="A57" s="103" t="s">
        <v>4</v>
      </c>
      <c r="B57" s="103"/>
      <c r="C57" s="70"/>
      <c r="D57" s="100"/>
      <c r="E57" s="101"/>
    </row>
    <row r="58" spans="1:13" ht="17.25" customHeight="1" x14ac:dyDescent="0.2">
      <c r="D58" s="94" t="s">
        <v>5</v>
      </c>
      <c r="E58" s="94"/>
    </row>
    <row r="59" spans="1:13" ht="27" customHeight="1" x14ac:dyDescent="0.2">
      <c r="F59" s="12"/>
      <c r="G59" s="12"/>
      <c r="H59" s="12"/>
    </row>
    <row r="60" spans="1:13" ht="46.5" customHeight="1" x14ac:dyDescent="0.2">
      <c r="F60" s="12"/>
      <c r="G60" s="12"/>
      <c r="H60" s="12"/>
      <c r="I60" s="12"/>
    </row>
    <row r="61" spans="1:13" ht="12.75" customHeight="1" x14ac:dyDescent="0.2">
      <c r="F61" s="12"/>
      <c r="G61" s="12"/>
      <c r="H61" s="12"/>
      <c r="I61" s="12"/>
    </row>
    <row r="62" spans="1:13" x14ac:dyDescent="0.2">
      <c r="F62" s="13"/>
      <c r="G62" s="13"/>
      <c r="H62" s="13"/>
      <c r="I62" s="12"/>
    </row>
    <row r="63" spans="1:13" x14ac:dyDescent="0.2">
      <c r="F63" s="14"/>
      <c r="G63" s="14"/>
      <c r="H63" s="14"/>
      <c r="I63" s="15"/>
      <c r="J63" s="5"/>
      <c r="K63" s="5"/>
      <c r="L63" s="5"/>
    </row>
    <row r="64" spans="1:13" x14ac:dyDescent="0.2">
      <c r="F64" s="9"/>
      <c r="G64" s="9"/>
      <c r="H64" s="9"/>
    </row>
    <row r="65" ht="12.75" customHeight="1" x14ac:dyDescent="0.2"/>
    <row r="70" ht="40.5" customHeight="1" x14ac:dyDescent="0.2"/>
    <row r="71" ht="39.75" customHeight="1" x14ac:dyDescent="0.2"/>
    <row r="72" ht="15" customHeight="1" x14ac:dyDescent="0.2"/>
  </sheetData>
  <mergeCells count="32">
    <mergeCell ref="F10:G10"/>
    <mergeCell ref="F11:G11"/>
    <mergeCell ref="C10:E10"/>
    <mergeCell ref="C11:E11"/>
    <mergeCell ref="A21:B21"/>
    <mergeCell ref="C9:E9"/>
    <mergeCell ref="A23:C23"/>
    <mergeCell ref="A22:E22"/>
    <mergeCell ref="B12:C12"/>
    <mergeCell ref="D1:E1"/>
    <mergeCell ref="A57:B57"/>
    <mergeCell ref="A54:B54"/>
    <mergeCell ref="A55:B55"/>
    <mergeCell ref="A56:B56"/>
    <mergeCell ref="C24:C25"/>
    <mergeCell ref="D24:D25"/>
    <mergeCell ref="A3:E3"/>
    <mergeCell ref="A4:E4"/>
    <mergeCell ref="A5:E5"/>
    <mergeCell ref="E24:E25"/>
    <mergeCell ref="C7:E7"/>
    <mergeCell ref="A18:A19"/>
    <mergeCell ref="A17:B17"/>
    <mergeCell ref="C17:D17"/>
    <mergeCell ref="C8:E8"/>
    <mergeCell ref="O16:T16"/>
    <mergeCell ref="D58:E58"/>
    <mergeCell ref="A24:A25"/>
    <mergeCell ref="B24:B25"/>
    <mergeCell ref="D54:E57"/>
    <mergeCell ref="G16:I17"/>
    <mergeCell ref="A52:E52"/>
  </mergeCells>
  <phoneticPr fontId="19" type="noConversion"/>
  <conditionalFormatting sqref="C6:C11">
    <cfRule type="containsBlanks" dxfId="2" priority="17">
      <formula>LEN(TRIM(C6))=0</formula>
    </cfRule>
  </conditionalFormatting>
  <conditionalFormatting sqref="C17">
    <cfRule type="containsBlanks" dxfId="1" priority="16">
      <formula>LEN(TRIM(C17))=0</formula>
    </cfRule>
  </conditionalFormatting>
  <conditionalFormatting sqref="C54:C57">
    <cfRule type="containsBlanks" dxfId="0" priority="9">
      <formula>LEN(TRIM(C54))=0</formula>
    </cfRule>
  </conditionalFormatting>
  <dataValidations count="1">
    <dataValidation type="list" allowBlank="1" showInputMessage="1" showErrorMessage="1" sqref="C17:D17" xr:uid="{3A330F31-C06D-4CF2-87F0-018E108EA56A}">
      <formula1>$J$2:$J$4</formula1>
    </dataValidation>
  </dataValidations>
  <pageMargins left="0.7" right="0.7" top="0.75" bottom="0.75" header="0.3" footer="0.3"/>
  <pageSetup paperSize="9" scale="68" orientation="portrait" horizontalDpi="4294967294" verticalDpi="4294967294" r:id="rId1"/>
  <rowBreaks count="1" manualBreakCount="1">
    <brk id="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Wniosek o wypłatę </vt:lpstr>
      <vt:lpstr>'Wniosek o wypłatę 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Chłusewicz</dc:creator>
  <cp:lastModifiedBy>Marta Chłusewicz</cp:lastModifiedBy>
  <cp:lastPrinted>2024-06-11T11:12:55Z</cp:lastPrinted>
  <dcterms:created xsi:type="dcterms:W3CDTF">2020-10-30T08:00:33Z</dcterms:created>
  <dcterms:modified xsi:type="dcterms:W3CDTF">2024-12-17T15:14:01Z</dcterms:modified>
</cp:coreProperties>
</file>