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13110" yWindow="-210" windowWidth="12105" windowHeight="1233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408" i="1" l="1"/>
  <c r="P398" i="1"/>
  <c r="P407" i="1"/>
  <c r="P400" i="1"/>
  <c r="S399" i="1" l="1"/>
  <c r="T399" i="1" s="1"/>
  <c r="S400" i="1"/>
  <c r="S401" i="1"/>
  <c r="S402" i="1"/>
  <c r="S403" i="1"/>
  <c r="S404" i="1"/>
  <c r="S405" i="1"/>
  <c r="S406" i="1"/>
  <c r="S407" i="1"/>
  <c r="S408" i="1"/>
  <c r="S409" i="1"/>
  <c r="S410" i="1"/>
  <c r="S411" i="1"/>
  <c r="S412" i="1"/>
  <c r="S413" i="1"/>
  <c r="S398" i="1"/>
  <c r="R399" i="1"/>
  <c r="R400" i="1"/>
  <c r="R401" i="1"/>
  <c r="R402" i="1"/>
  <c r="R403" i="1"/>
  <c r="R404" i="1"/>
  <c r="R405" i="1"/>
  <c r="R406" i="1"/>
  <c r="R407" i="1"/>
  <c r="R408" i="1"/>
  <c r="R409" i="1"/>
  <c r="R410" i="1"/>
  <c r="R411" i="1"/>
  <c r="R412" i="1"/>
  <c r="R413" i="1"/>
  <c r="R398" i="1"/>
  <c r="Q399" i="1"/>
  <c r="Q400" i="1"/>
  <c r="Q401" i="1"/>
  <c r="Q402" i="1"/>
  <c r="Q403" i="1"/>
  <c r="Q404" i="1"/>
  <c r="Q405" i="1"/>
  <c r="Q406" i="1"/>
  <c r="Q407" i="1"/>
  <c r="Q408" i="1"/>
  <c r="Q409" i="1"/>
  <c r="Q410" i="1"/>
  <c r="Q411" i="1"/>
  <c r="Q412" i="1"/>
  <c r="Q413" i="1"/>
  <c r="Q398" i="1"/>
  <c r="P399" i="1"/>
  <c r="P401" i="1"/>
  <c r="P402" i="1"/>
  <c r="P403" i="1"/>
  <c r="P404" i="1"/>
  <c r="P405" i="1"/>
  <c r="P406" i="1"/>
  <c r="P409" i="1"/>
  <c r="P410" i="1"/>
  <c r="P411" i="1"/>
  <c r="P412" i="1"/>
  <c r="P413" i="1"/>
  <c r="O399" i="1"/>
  <c r="O400" i="1"/>
  <c r="O401" i="1"/>
  <c r="O402" i="1"/>
  <c r="O403" i="1"/>
  <c r="O404" i="1"/>
  <c r="O405" i="1"/>
  <c r="O406" i="1"/>
  <c r="O407" i="1"/>
  <c r="O408" i="1"/>
  <c r="O409" i="1"/>
  <c r="O410" i="1"/>
  <c r="O411" i="1"/>
  <c r="O412" i="1"/>
  <c r="O413" i="1"/>
  <c r="O398" i="1"/>
  <c r="N399" i="1"/>
  <c r="N400" i="1"/>
  <c r="N401" i="1"/>
  <c r="T401" i="1" s="1"/>
  <c r="N402" i="1"/>
  <c r="N403" i="1"/>
  <c r="N404" i="1"/>
  <c r="N405" i="1"/>
  <c r="T405" i="1" s="1"/>
  <c r="U405" i="1" s="1"/>
  <c r="N406" i="1"/>
  <c r="N407" i="1"/>
  <c r="T407" i="1" s="1"/>
  <c r="N408" i="1"/>
  <c r="N409" i="1"/>
  <c r="N410" i="1"/>
  <c r="N411" i="1"/>
  <c r="T411" i="1" s="1"/>
  <c r="U411" i="1" s="1"/>
  <c r="N412" i="1"/>
  <c r="N413" i="1"/>
  <c r="N398" i="1"/>
  <c r="L399" i="1"/>
  <c r="L400" i="1"/>
  <c r="L401" i="1"/>
  <c r="L402" i="1"/>
  <c r="L403" i="1"/>
  <c r="L404" i="1"/>
  <c r="L405" i="1"/>
  <c r="L406" i="1"/>
  <c r="L407" i="1"/>
  <c r="L408" i="1"/>
  <c r="L409" i="1"/>
  <c r="L410" i="1"/>
  <c r="L411" i="1"/>
  <c r="L412" i="1"/>
  <c r="L413" i="1"/>
  <c r="T406" i="1" l="1"/>
  <c r="U406" i="1" s="1"/>
  <c r="T402" i="1"/>
  <c r="U402" i="1" s="1"/>
  <c r="T403" i="1"/>
  <c r="U403" i="1" s="1"/>
  <c r="T412" i="1"/>
  <c r="U412" i="1" s="1"/>
  <c r="T410" i="1"/>
  <c r="U410" i="1" s="1"/>
  <c r="T413" i="1"/>
  <c r="U413" i="1" s="1"/>
  <c r="T409" i="1"/>
  <c r="U409" i="1" s="1"/>
  <c r="T408" i="1"/>
  <c r="U408" i="1" s="1"/>
  <c r="T404" i="1"/>
  <c r="U404" i="1" s="1"/>
  <c r="U399" i="1"/>
  <c r="U407" i="1"/>
  <c r="T398" i="1"/>
  <c r="U401" i="1"/>
  <c r="T400" i="1"/>
  <c r="U400" i="1" s="1"/>
  <c r="J226" i="1"/>
  <c r="V227" i="1" l="1"/>
  <c r="S227" i="1"/>
  <c r="P227" i="1"/>
  <c r="M227" i="1"/>
  <c r="J227" i="1"/>
  <c r="K455" i="1" l="1"/>
  <c r="K456" i="1"/>
  <c r="K454" i="1"/>
  <c r="H455" i="1"/>
  <c r="H456" i="1"/>
  <c r="H454" i="1"/>
  <c r="K457" i="1" l="1"/>
  <c r="H457" i="1"/>
  <c r="O25" i="1"/>
  <c r="I23" i="1" l="1"/>
  <c r="O22" i="1"/>
  <c r="T131" i="1" l="1"/>
  <c r="T132" i="1"/>
  <c r="T133" i="1"/>
  <c r="T134" i="1"/>
  <c r="T135" i="1"/>
  <c r="T130" i="1"/>
  <c r="R131" i="1"/>
  <c r="R132" i="1"/>
  <c r="R133" i="1"/>
  <c r="R134" i="1"/>
  <c r="R135" i="1"/>
  <c r="R130" i="1"/>
  <c r="P131" i="1"/>
  <c r="P132" i="1"/>
  <c r="P133" i="1"/>
  <c r="P134" i="1"/>
  <c r="P135" i="1"/>
  <c r="P130" i="1"/>
  <c r="M131" i="1"/>
  <c r="M132" i="1"/>
  <c r="M133" i="1"/>
  <c r="M134" i="1"/>
  <c r="M135" i="1"/>
  <c r="M130" i="1"/>
  <c r="H131" i="1"/>
  <c r="H132" i="1"/>
  <c r="H133" i="1"/>
  <c r="H134" i="1"/>
  <c r="H135" i="1"/>
  <c r="F131" i="1"/>
  <c r="F132" i="1"/>
  <c r="F133" i="1"/>
  <c r="F134" i="1"/>
  <c r="F135" i="1"/>
  <c r="D131" i="1"/>
  <c r="D132" i="1"/>
  <c r="D133" i="1"/>
  <c r="D134" i="1"/>
  <c r="D135" i="1"/>
  <c r="A131" i="1"/>
  <c r="A132" i="1"/>
  <c r="A133" i="1"/>
  <c r="A134" i="1"/>
  <c r="A135" i="1"/>
  <c r="R136" i="1" l="1"/>
  <c r="T136" i="1"/>
  <c r="P136" i="1"/>
  <c r="G481" i="1"/>
  <c r="G472" i="1"/>
  <c r="M302" i="1"/>
  <c r="L396" i="1"/>
  <c r="M268" i="1"/>
  <c r="G151" i="1"/>
  <c r="G19" i="1"/>
  <c r="G163" i="1"/>
  <c r="M127" i="1"/>
  <c r="A127" i="1"/>
  <c r="G51" i="1"/>
  <c r="E9" i="1"/>
  <c r="P485" i="1"/>
  <c r="M485" i="1"/>
  <c r="J485" i="1"/>
  <c r="G485" i="1"/>
  <c r="P484" i="1"/>
  <c r="M484" i="1"/>
  <c r="J484" i="1"/>
  <c r="G484" i="1"/>
  <c r="P483" i="1"/>
  <c r="P486" i="1" s="1"/>
  <c r="M483" i="1"/>
  <c r="M486" i="1" s="1"/>
  <c r="J483" i="1"/>
  <c r="J486" i="1" s="1"/>
  <c r="G483" i="1"/>
  <c r="G486" i="1" s="1"/>
  <c r="P476" i="1"/>
  <c r="M476" i="1"/>
  <c r="J476" i="1"/>
  <c r="G476" i="1"/>
  <c r="J475" i="1"/>
  <c r="M475" i="1"/>
  <c r="P475" i="1"/>
  <c r="G475" i="1"/>
  <c r="P474" i="1"/>
  <c r="M474" i="1"/>
  <c r="M477" i="1" s="1"/>
  <c r="J474" i="1"/>
  <c r="G474" i="1"/>
  <c r="Q441" i="1"/>
  <c r="N441" i="1"/>
  <c r="L441" i="1"/>
  <c r="L398" i="1"/>
  <c r="Q333" i="1"/>
  <c r="O333" i="1"/>
  <c r="Q332" i="1"/>
  <c r="O332" i="1"/>
  <c r="Q331" i="1"/>
  <c r="O331" i="1"/>
  <c r="Q330" i="1"/>
  <c r="O330" i="1"/>
  <c r="Q306" i="1"/>
  <c r="O306" i="1"/>
  <c r="M306" i="1"/>
  <c r="K306" i="1"/>
  <c r="Q305" i="1"/>
  <c r="O305" i="1"/>
  <c r="M305" i="1"/>
  <c r="K305" i="1"/>
  <c r="Q304" i="1"/>
  <c r="Q307" i="1" s="1"/>
  <c r="O304" i="1"/>
  <c r="M304" i="1"/>
  <c r="M307" i="1" s="1"/>
  <c r="K304" i="1"/>
  <c r="K307" i="1" s="1"/>
  <c r="Q272" i="1"/>
  <c r="O272" i="1"/>
  <c r="M272" i="1"/>
  <c r="K272" i="1"/>
  <c r="Q271" i="1"/>
  <c r="O271" i="1"/>
  <c r="M271" i="1"/>
  <c r="K271" i="1"/>
  <c r="Q270" i="1"/>
  <c r="O270" i="1"/>
  <c r="M270" i="1"/>
  <c r="K270" i="1"/>
  <c r="Q297" i="1"/>
  <c r="O297" i="1"/>
  <c r="Q296" i="1"/>
  <c r="O296" i="1"/>
  <c r="Q295" i="1"/>
  <c r="O295" i="1"/>
  <c r="Q294" i="1"/>
  <c r="O294" i="1"/>
  <c r="V226" i="1"/>
  <c r="S226" i="1"/>
  <c r="P226" i="1"/>
  <c r="M226" i="1"/>
  <c r="V225" i="1"/>
  <c r="S225" i="1"/>
  <c r="P225" i="1"/>
  <c r="M225" i="1"/>
  <c r="J225" i="1"/>
  <c r="V224" i="1"/>
  <c r="S224" i="1"/>
  <c r="P224" i="1"/>
  <c r="M224" i="1"/>
  <c r="J224" i="1"/>
  <c r="V223" i="1"/>
  <c r="S223" i="1"/>
  <c r="P223" i="1"/>
  <c r="M223" i="1"/>
  <c r="J223" i="1"/>
  <c r="V222" i="1"/>
  <c r="S222" i="1"/>
  <c r="P222" i="1"/>
  <c r="M222" i="1"/>
  <c r="J222" i="1"/>
  <c r="S166" i="1"/>
  <c r="S167" i="1"/>
  <c r="S168" i="1"/>
  <c r="S169" i="1"/>
  <c r="S170" i="1"/>
  <c r="S165" i="1"/>
  <c r="P166" i="1"/>
  <c r="P167" i="1"/>
  <c r="P168" i="1"/>
  <c r="P169" i="1"/>
  <c r="P170" i="1"/>
  <c r="P165" i="1"/>
  <c r="M166" i="1"/>
  <c r="M167" i="1"/>
  <c r="M168" i="1"/>
  <c r="M169" i="1"/>
  <c r="M170" i="1"/>
  <c r="M165" i="1"/>
  <c r="J166" i="1"/>
  <c r="J167" i="1"/>
  <c r="J168" i="1"/>
  <c r="J169" i="1"/>
  <c r="J170" i="1"/>
  <c r="J165" i="1"/>
  <c r="G166" i="1"/>
  <c r="G167" i="1"/>
  <c r="G168" i="1"/>
  <c r="G169" i="1"/>
  <c r="G170" i="1"/>
  <c r="G165" i="1"/>
  <c r="C166" i="1"/>
  <c r="C167" i="1"/>
  <c r="C168" i="1"/>
  <c r="C169" i="1"/>
  <c r="C170" i="1"/>
  <c r="C165" i="1"/>
  <c r="S154" i="1"/>
  <c r="S155" i="1"/>
  <c r="S156" i="1"/>
  <c r="S157" i="1"/>
  <c r="S158" i="1"/>
  <c r="S153" i="1"/>
  <c r="P154" i="1"/>
  <c r="P155" i="1"/>
  <c r="P156" i="1"/>
  <c r="P157" i="1"/>
  <c r="P158" i="1"/>
  <c r="P153" i="1"/>
  <c r="M154" i="1"/>
  <c r="M155" i="1"/>
  <c r="M156" i="1"/>
  <c r="M157" i="1"/>
  <c r="M158" i="1"/>
  <c r="M153" i="1"/>
  <c r="J154" i="1"/>
  <c r="J155" i="1"/>
  <c r="J156" i="1"/>
  <c r="J157" i="1"/>
  <c r="J158" i="1"/>
  <c r="J153" i="1"/>
  <c r="G154" i="1"/>
  <c r="G155" i="1"/>
  <c r="G156" i="1"/>
  <c r="G157" i="1"/>
  <c r="G158" i="1"/>
  <c r="G153" i="1"/>
  <c r="C154" i="1"/>
  <c r="C155" i="1"/>
  <c r="C156" i="1"/>
  <c r="C157" i="1"/>
  <c r="C158" i="1"/>
  <c r="C153" i="1"/>
  <c r="H130" i="1"/>
  <c r="F130" i="1"/>
  <c r="D130" i="1"/>
  <c r="A130" i="1"/>
  <c r="Q55" i="1"/>
  <c r="Q56" i="1"/>
  <c r="Q57" i="1"/>
  <c r="Q58" i="1"/>
  <c r="Q59" i="1"/>
  <c r="Q54" i="1"/>
  <c r="O55" i="1"/>
  <c r="O56" i="1"/>
  <c r="O57" i="1"/>
  <c r="O58" i="1"/>
  <c r="O59" i="1"/>
  <c r="O54" i="1"/>
  <c r="M55" i="1"/>
  <c r="M56" i="1"/>
  <c r="M57" i="1"/>
  <c r="M58" i="1"/>
  <c r="M59" i="1"/>
  <c r="M54" i="1"/>
  <c r="K55" i="1"/>
  <c r="K56" i="1"/>
  <c r="K57" i="1"/>
  <c r="K58" i="1"/>
  <c r="K59" i="1"/>
  <c r="K54" i="1"/>
  <c r="I55" i="1"/>
  <c r="U55" i="1" s="1"/>
  <c r="I56" i="1"/>
  <c r="U56" i="1" s="1"/>
  <c r="I57" i="1"/>
  <c r="U57" i="1" s="1"/>
  <c r="I58" i="1"/>
  <c r="U58" i="1" s="1"/>
  <c r="I59" i="1"/>
  <c r="U59" i="1" s="1"/>
  <c r="I54" i="1"/>
  <c r="U54" i="1" s="1"/>
  <c r="G54" i="1"/>
  <c r="G55" i="1"/>
  <c r="G56" i="1"/>
  <c r="G57" i="1"/>
  <c r="G58" i="1"/>
  <c r="G59"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J228" i="1" l="1"/>
  <c r="V228" i="1"/>
  <c r="S228" i="1"/>
  <c r="U398" i="1"/>
  <c r="P228" i="1"/>
  <c r="M228" i="1"/>
  <c r="S24" i="1"/>
  <c r="O307" i="1"/>
  <c r="G477" i="1"/>
  <c r="J477" i="1"/>
  <c r="Q334" i="1"/>
  <c r="S57" i="1"/>
  <c r="S27" i="1"/>
  <c r="S23" i="1"/>
  <c r="U25" i="1"/>
  <c r="S171" i="1"/>
  <c r="U26" i="1"/>
  <c r="P477" i="1"/>
  <c r="S54" i="1"/>
  <c r="S56" i="1"/>
  <c r="G159" i="1"/>
  <c r="M159" i="1"/>
  <c r="S159" i="1"/>
  <c r="F136" i="1"/>
  <c r="S58" i="1"/>
  <c r="S59" i="1"/>
  <c r="S25" i="1"/>
  <c r="U27" i="1"/>
  <c r="U23" i="1"/>
  <c r="S26" i="1"/>
  <c r="U22" i="1"/>
  <c r="O334" i="1"/>
  <c r="J171" i="1"/>
  <c r="P171" i="1"/>
  <c r="G171" i="1"/>
  <c r="M171" i="1"/>
  <c r="P159" i="1"/>
  <c r="J159" i="1"/>
  <c r="D136" i="1"/>
  <c r="H136" i="1"/>
  <c r="S55" i="1"/>
  <c r="U24" i="1"/>
  <c r="S414" i="1"/>
  <c r="R414" i="1"/>
  <c r="Q414" i="1"/>
  <c r="P414" i="1"/>
  <c r="O414" i="1"/>
  <c r="N414" i="1"/>
  <c r="L414" i="1"/>
  <c r="Q298" i="1"/>
  <c r="O298" i="1"/>
  <c r="Q273" i="1"/>
  <c r="O273" i="1"/>
  <c r="M273" i="1"/>
  <c r="K273" i="1"/>
  <c r="Q60" i="1"/>
  <c r="O60" i="1"/>
  <c r="M60" i="1"/>
  <c r="K60" i="1"/>
  <c r="I60" i="1"/>
  <c r="G60" i="1"/>
  <c r="Q28" i="1"/>
  <c r="O28" i="1"/>
  <c r="M28" i="1"/>
  <c r="K28" i="1"/>
  <c r="I28" i="1"/>
  <c r="G28" i="1"/>
  <c r="T414" i="1" l="1"/>
  <c r="U414" i="1"/>
  <c r="S28" i="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11-01', '2015-11-30'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11-01', '2015-11-30'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11-01', '2015-11-30'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11-01', '2015-11-30'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11-01', '2015-11-30'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11-01', '2015-11-30'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11-01', '2015-11-30'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11-01', '2015-11-30'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11-01', '2015-11-30'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11-01', '2015-11-30'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11-01', '2015-11-30'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11-01', '2015-11-30'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11-01', '2015-11-30'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11-01', '2015-11-30'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11-01', '2015-11-30'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11-01', '2015-11-30'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11-01', '2015-11-30' "/>
  </connection>
</connections>
</file>

<file path=xl/sharedStrings.xml><?xml version="1.0" encoding="utf-8"?>
<sst xmlns="http://schemas.openxmlformats.org/spreadsheetml/2006/main" count="953" uniqueCount="172">
  <si>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</si>
  <si>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</si>
  <si>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</si>
  <si>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</si>
  <si>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</si>
  <si>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</si>
  <si>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</si>
  <si>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</si>
  <si>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</si>
  <si>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</si>
  <si>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</si>
  <si>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</si>
  <si>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</si>
  <si>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</si>
  <si>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</si>
  <si>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</si>
  <si>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</si>
  <si>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</si>
  <si>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</si>
  <si>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</si>
  <si>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</si>
  <si>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</si>
  <si>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</si>
  <si>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</si>
  <si>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</si>
  <si>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</si>
  <si>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</si>
  <si>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</si>
  <si>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</si>
  <si>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</si>
  <si>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</si>
  <si>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</si>
  <si>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</si>
  <si>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</si>
  <si>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</si>
  <si>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</si>
  <si>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</si>
  <si>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</si>
  <si>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</si>
  <si>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</si>
  <si>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</si>
  <si>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</si>
  <si>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</si>
  <si>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</si>
  <si>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</si>
  <si>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</si>
  <si>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</si>
  <si>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</si>
  <si>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</si>
  <si>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</si>
  <si>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</si>
  <si>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</si>
  <si>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</si>
  <si>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</si>
  <si>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</si>
  <si>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</si>
  <si>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</si>
  <si>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</si>
  <si>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</si>
  <si>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</si>
  <si>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</si>
  <si>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</si>
  <si>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</si>
  <si>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</si>
  <si>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</si>
  <si>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</si>
  <si>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</si>
  <si>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</si>
  <si>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</si>
  <si>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</si>
  <si>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</si>
  <si>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</si>
  <si>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</si>
  <si>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</si>
  <si>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</si>
  <si>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</si>
  <si>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</si>
  <si>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</si>
  <si>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</si>
  <si>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</si>
  <si>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</si>
  <si>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</si>
  <si>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</si>
  <si>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</si>
  <si>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</si>
  <si>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</si>
  <si>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</si>
  <si>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</si>
  <si>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</si>
  <si>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</si>
  <si>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</si>
  <si>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</si>
  <si>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</si>
  <si>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</si>
  <si>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</si>
  <si>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</si>
  <si>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</si>
  <si>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</si>
  <si>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</si>
  <si>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</si>
  <si>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</si>
  <si>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</si>
  <si>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</si>
  <si>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</si>
  <si>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</si>
  <si>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</si>
  <si>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</si>
  <si>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</si>
  <si>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</si>
  <si>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</si>
  <si>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</si>
  <si>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</si>
  <si>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</si>
  <si>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</si>
  <si>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</si>
  <si>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</si>
  <si>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</si>
  <si>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</si>
  <si>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</si>
  <si>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</si>
  <si>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</si>
  <si>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</si>
  <si>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</si>
  <si>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</si>
  <si>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</si>
  <si>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</si>
  <si>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</si>
  <si>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</si>
  <si>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</si>
  <si>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</si>
  <si>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</si>
  <si>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</si>
  <si>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</si>
  <si>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</si>
  <si>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</si>
  <si>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</si>
  <si>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</si>
  <si>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</si>
  <si>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</si>
  <si>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</si>
  <si>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</si>
  <si>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</si>
  <si>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</si>
  <si>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GRUZJA</t>
  </si>
  <si>
    <t>TADŻYKISTAN</t>
  </si>
  <si>
    <t>WZNOWIENIA</t>
  </si>
  <si>
    <t>BELGIA</t>
  </si>
  <si>
    <t>SZWECJA</t>
  </si>
  <si>
    <t>WĘGRY</t>
  </si>
  <si>
    <t>WŁOCHY</t>
  </si>
  <si>
    <t>01.11.2015</t>
  </si>
  <si>
    <t>30.11.2015</t>
  </si>
  <si>
    <t>SYRIA</t>
  </si>
  <si>
    <t>LITWA</t>
  </si>
  <si>
    <t>24.11.2015 - 30.11.2015</t>
  </si>
  <si>
    <t>17.11.2015 - 23.11.2015</t>
  </si>
  <si>
    <t>10.11.2015 - 16.11.2015</t>
  </si>
  <si>
    <t>03.11.2015 - 09.11.2015</t>
  </si>
  <si>
    <t>27.10.2015 - 02.11.2015</t>
  </si>
  <si>
    <r>
      <rPr>
        <sz val="11"/>
        <rFont val="Calibri"/>
        <family val="2"/>
        <charset val="238"/>
        <scheme val="minor"/>
      </rPr>
      <t>Liczba cudzoziemców objętych wnioskami o przejęcie odpowiedzialności za wniosek o nadanie statusu uchodźcy złożony na terytorium innego państwa członkowskiego (tzw. IN) do końca listopada wyniosła 5 741 os. - średnio 522 os. miesięcznie. Polska wystąpiła z takim wnioskiem do innych krajów europejskich (OUT) w przypadku 227 os. (średnio 21 wniosków miesięcznie),</t>
    </r>
    <r>
      <rPr>
        <sz val="11"/>
        <color rgb="FFFF0000"/>
        <rFont val="Calibri"/>
        <family val="2"/>
        <charset val="238"/>
        <scheme val="minor"/>
      </rPr>
      <t xml:space="preserve"> </t>
    </r>
    <r>
      <rPr>
        <sz val="11"/>
        <rFont val="Calibri"/>
        <family val="2"/>
        <charset val="238"/>
        <scheme val="minor"/>
      </rPr>
      <t xml:space="preserve"> z czego 83%  wniosków IN oraz 54% wniosków OUT zostało rozpatrzonych pozytywnie. 60% wniosków IN oraz 31% wniosków OUT dotyczy współpracy z Niemcami. Poza tym osoby, które ubiegały się o ochronę międzynarodową w Polsce składały niezmiennie kolejne wnioski we Francji, Austrii, Szwecji  i Belgii. Z kolei dalsze wnioski OUT z Polski kierowane były  tradycyjnie głównie do  Węgier, Francji, Włoch, i na Litwę. Liczba wniosków IN w listopadzie jest najwyższa od początku roku (594).</t>
    </r>
  </si>
  <si>
    <t>W listopadzie 2015 r. Szef UdSC miał pod swoją opieką średnio 4 297 os. dziennie, najwięcej od początku roku, po raz pierwszy w 2015 r liczba beneficjentów pomocy socjalnej Szefa UdSC przekroczyła 4,4 tys. Zainteresowanie cudzoziemców funkcjonowaniem poza ośrodkami dla cudzoziemców jest wciąż wysokie, ale odsetek ten spada systematycznie od czerwca (67%). Aktualnie 57%. świadczeniobiorców wynajmuje mieszkania i utrzymuje się ze środków otrzymywanych z Urzędu (najniższy odsetek od początku 2015 r.), podczas gdy  w zeszłym roku z tej formy korzystało średnio 59% cudzoziemców.</t>
  </si>
  <si>
    <t xml:space="preserve">Do końca listopada 2015 r. cudzoziemcy złożyli 2 833 odwołania od decyzji organów pierwszej instancji: 59% (1 684) dotyczyła pobytu czasowego, 27% (760) zobowiązania do powrotu, a 9% (245) pobytu stałego i uzyskali 2452 decyzje Szefa UdSC w sprawach o legalizację pobytu na terytorium RP, z czego 43% (1 044) stanowiło utrzymanie decyzji, od której się odwołano. 11% postępowań odwoławczych (279) zakończyło się uchyleniem decyzji organu pierwszej instancji i udzieleniem zezwolenia, a 16% decyzji (393) uchylono i przekazano do ponownego rozpatrzenia. </t>
  </si>
  <si>
    <t>VII. Konsultacje wizowe</t>
  </si>
  <si>
    <t>VIII.  Informacja o Małym Ruchu Granicznym</t>
  </si>
  <si>
    <t>IX. Ogólne trendy</t>
  </si>
  <si>
    <t xml:space="preserve">W listopadzie przyjęto prawie 46,9 tys. wniosków w sprawie konsultacji wizowych, przy czym 94% z nich inicjowało inne państwo. W tym samym okresie wydano prawie 52,6 tys. decyzji - 95% z nich wobec wniosków innych państw. </t>
  </si>
  <si>
    <t xml:space="preserve">DANE W UJĘCIU ROCZNYM
Od początku roku złożono prawie 99.2 tys. wniosków w sprawach o udzielenie zezwolenia na pobyt, z czego:
*ponad  85,1 tys. wniosków dotyczących pobytu czasowego (86% ogółu),
*ponad 11,6 tys. - dotyczących pobytu stałego (12% ogółu),
* ponad 2,4 tys.- dotyczących zezwolenia na pobyt rezydenta UE (2% ogółu). 
Najliczniejszymi wnioskodawcami zezwoleń na pobyt łącznie są obywatele: Ukrainy - 63% (ponad 62,1 tys.). Pozostałe najliczniejsze obywatelstwa to: Chiny- 4% (4 086 os.), Białoruś- 4% (3 352 os.), Wietnam- 4% (3 437 os.), Rosja -3% (2 762 os.), Indie - 2% (2 225 os.), Turcja- 2% (1 827 os.),  Armenia-1% (1 277 os.), Stany Zjednoczone- 1% (1 171 os.) oraz Korea Południowa- 1% (1 108 os.). 
Wnioski dotyczące pobytu czasowego w największej liczbie złożyli obywatele: 
* Ukrainy - 63% (ponad 53,3 tys. os.), 
* Chin - 4% (3 714 os.), 
* Wietnamu - 4% (2 914 os.), 
* Rosji – 3% (2 248os.), 
* po 2% obywatele Indii (051 os.), Białorusi (1 908 os.) i Turcji (1 609 os.).
W sprawach dotyczących legalizacji pobytu stałego najliczniejsi wnioskodawcy pochodzą z: 
* Ukrainy - 69% (7 959os.), 
* Białorusi 13% (1 532 os.),
* Rosji - 4% (424 os.),
* Wietnamu- 2% (225 os.).
O zezwolenie na pobyt rezydenta UE najliczniej wnioskowali obywatele: 
* Ukrainy - 34% (836 os.),
* Wietnamu - 13% (298 os.),
* Chin - 12% (291 os.),
* Turcji - (116 os) – 5%
* po  4%: Indii (108 os.),Armenii (97 os.), Białorusi (92 os.), Rosji (90 os.).
91% ogółu powyższych postępowań zostało zakończonych udzieleniem zezwolenia na pobyt (po 91% decyzji pozytywnych - pobyt czasowy i pobyt stały, 81% - pobyt rezydenta długoterminowego UE).
W stosunku do analogicznego okresu w 2014 r., w bieżącym roku do końca października wpłynęło o 62% więcej wniosków legalizacyjnych (99 190/61 231). Odnośnie poszczególnych typów wniosków odnotowano wzrost  68% wniosków dotyczących pozwolenia na pobyt stały, wzrost  45% dotyczący wniosków na pobyt czasowy oraz 4% spadek wniosków o pozwolenie na pobyt rezydenta UE. Natomiast pomimo zmiany  liczby składanych wniosków, odsetek poszczególnych typów wniosków w ogólnej liczbie złożonych dokumentów pozostał bez znaczących zmian. 
W stosunku do analogicznego okresu w 2014 r. największe zmiany dotyczą obywateli Ukrainy (ponad 2-krotny wzrost: 62 139/26 162). W widocznym stopniu wzrosła także liczba wniosków  z Chin (+ 19%, 4 086/3 421), Indii (+26%, 2 225/1 962), natomiast spadła - z Wietnamu (-25% (3 437/ 4 572) i Armenii (-23%, 1 277/1 657). Wnioski dotyczące pobytu czasowego składali w 2015 r. częściej obywatele: Ukrainy (+152%, 53 344/21 127), Chin (+18%, 3 714/3 141), Indii (+40%, 2 051 /1 467), Arabii Saudyjskiej (+160%, 968/373), natomiast spadek zainteresowania pobytem czasowym widać szczególnie wśród obywateli Wietnamu (-25%, 2 914/3 891) i Armenii (-20%, 1 109/1 386). Spośród osób ubiegających się o pozwolenie na pobyt stały największy wzrost zanotowano w przypadku obywateli: Ukrainy (+89%, 7 959/4 221), Białorusi (+19%, 1 532/1 283) oraz Egiptu (+164%, 111/42). W przypadku zezwolenia na pobyt rezydenta UE wzrosła liczba wniosków głównie od obywateli: Chin (+55%, 291/188) i Nepalu (+48%, 83/56), spadła natomiast głównie od obywateli: Turcji (-18%, 132/157), Armenii (-38%, 97/157), Rosji (-30%, 90/129) i Białorusi (-32%, 92/135).
DANE W UJĘCIU MIESIĘCZNYM
Listopad 2015 r. powtarza trendy roczne. Najbardziej zainteresowani legalizacją pobytu byli obywatele Ukrainy (64%, 6 594 os.), Chin, Białorusi, Wietnamu, Rosji i – po 3%, Indii, Turcji, Arabii Saudyjskiej - po 2%. Spośród ponad 11 tys. złożonych wniosków 82% dotyczyło uzyskania zezwolenia na pobyt czasowy (Ukraina -64%,  5 818 os., Chiny – 4%, Wietnam i Indie - po 3%,  Rosja, Białoruś,  Turcja, Arabia Saudyjska, USA - po 2%), 9% zezwolenia na pobyt stały (Ukraina- 66%: 693 os., Białoruś -16%, Rosja- 4%, Wietnam i Egipt - 2%), a 2% zezwolenia pobytu rezydenta UE (Ukraina- 40%, 93 os., Chiny- 15%, Wietnam 8%, Turcja 7%).
</t>
  </si>
  <si>
    <t>Łącznie od początku roku większość zezwoleń MRG (65%) wydano tradycyjnie w Rosji, pozostałe 35% na Ukrainie. Wnioskodawcy otrzymali 158 odmów wydania zezwolenia: 91% (143) na Ukrainie, 9% (15) w Rosji. Ponadto unieważniono 256 zezwoleń: 92% (235) wydanych na Ukrainie, a 8%  (21) w Rosji. W porównaniu do poprzedniego miesiąca wydano 10% więcej zezwoleń (13 511), wartość ta należy do jednych wyższych zanotowanych w tym roku. Generalnie w okresie maj0listopad (poza sierpniem) wydano śr. 13,6 tys. zezwoleń miesięcznie, podczas gdy w okresie styczeń - kwiecień było to średnio 8,4 tys.</t>
  </si>
  <si>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4% postępowań prowadzonych wobec obywateli Ukrainy. Zdecydowana większość obywateli Ukrainy przybywających do Polski preferuje legalizację pobytu umożliwiającą podjęcie pracy (nie ma takiej możliwości w trakcie pierwszych 6 miesięcy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1.07.2015 r. - wynosi 194 tys.
• 27% wszystkich cudzoziemców posiadających zezwolenie na pobyt w RP stanowią obywatele Ukrainy (ok. 52 tys.). Kolejne obywatelstwa według liczebności to: Niemcy (21 tys.), Rosja (11 tys.),  Białoruś (11 tys.), Wietnam (10 tys.), Włochy (6 tys.), Francja (5 tys.) Chiny (5 tys.), Bułgaria  (5 tys.), Wielka Brytania (5 tys.), przy czym obywatele państw sąsiednich (Rosja i Białoruś) mają przewagę zezwoleń na pobyt stały (dawne osiedlenie się) oraz pobyt czasowy (dawne zamieszkanie)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Chińczycy, Białorusini,  i Rosjanie – około 30-40 tys. rocznie, w tym: ok. 20 tys. – w związku z pracą, ok. 8 tys. – małżeństwa z obywatelem RP, ok. 8 tys. studentów. Poza tym w Polsce na stałe osiedlają się głównie obywatele: Białorusi, Rosji, Wietnamu i Armenii.
• Obywatele Ukrainy posiadają 63 tysiące ważnych kart pobytu, co stanowi 27% populacji cudzoziemców w Polsce (ponad 23 tys. – pobyt stały, prawie 36 tys. – zezwolenie na pobyt czasowy, blisko 3 tys. - pobyt rezydenta długoterminowego UE, 90 osób - prawo pobytu członka rodziny obywatela UE, 24 osoby - prawo stałego pobytu członka rodziny obywatela UE,  ochrona uzupełniająca – 25, pobyt tolerowany -3, status uchodźcy – 3, pobyt ze względów humanitarnych - 194);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odwołań waha się pomiędzy 50 a 60% (na 01.07.2015- 756 odwołań na 1494 ogółem). </t>
  </si>
  <si>
    <t>Warszawa, 4 grudnia 2015 r.</t>
  </si>
  <si>
    <r>
      <rPr>
        <sz val="11"/>
        <rFont val="Calibri"/>
        <family val="2"/>
        <charset val="238"/>
        <scheme val="minor"/>
      </rPr>
      <t>DANE W UJĘCIU ROCZNYM
Od początku 2015 r. Szef Urzędu do Spraw Cudzoziemców wydał 11 044 decyzje dot. postępowań o nadanie statusu uchodźcy: 
* udzielił ochrony609 osobom (330 decyzji o nadaniu statusu uchodźcy, 157 decyzji o udzieleniu ochrony uzupełniającej, 122 zgody na pobyt tolerowany), 
* 2 665 os. uzyskało decyzję negatywną,
* 7 770 postępowań umorzono.</t>
    </r>
    <r>
      <rPr>
        <sz val="11"/>
        <color rgb="FFFF0000"/>
        <rFont val="Calibri"/>
        <family val="2"/>
        <charset val="238"/>
        <scheme val="minor"/>
      </rPr>
      <t xml:space="preserve"> 
</t>
    </r>
    <r>
      <rPr>
        <sz val="11"/>
        <rFont val="Calibri"/>
        <family val="2"/>
        <charset val="238"/>
        <scheme val="minor"/>
      </rPr>
      <t>Najliczniejszymi beneficjentami decyzji przyznających ochronę (status uchodźcy, ochrona uzupełniająca i pobyt tolerowany) są obywatele:
* Rosji (34%, po ok. połowie ochrona uzupełniająca oraz pobyt tolerowany + 20 statusów uchodźcy),
* Syrii (34%, prawie wszyscy posiadają status uchodźcy - 195 decyzji), 
*Iraku (7%, po około połowie ochrona uzupełniająca i status uchodźcy), 
* bezpaństwowcy (3%, prawie wszyscy posiadają status uchodźcy), 
* Afganistanu (2%, po połowie ochrona uzupełniająca i status uchodźcy), 
* Egiptu (2%, tylko status uchodźcy), 
* Białorusi (2%, głownie status uchodźcy), 
* Ukrainy (2%, po połowie ochrona uzupełniająca i pobyt tolerowany)
* Turkmenistanu (2%, tylko status uchodźcy).
* Armenii (2%, głównie pobyt tolerowany).</t>
    </r>
    <r>
      <rPr>
        <sz val="11"/>
        <color rgb="FFFF0000"/>
        <rFont val="Calibri"/>
        <family val="2"/>
        <charset val="238"/>
        <scheme val="minor"/>
      </rPr>
      <t xml:space="preserve">
</t>
    </r>
    <r>
      <rPr>
        <sz val="11"/>
        <rFont val="Calibri"/>
        <family val="2"/>
        <charset val="238"/>
        <scheme val="minor"/>
      </rPr>
      <t xml:space="preserve">
Najwięcej decyzji o nadaniu statusu uchodźcy uzyskali obywatele: Syrii - 195 os., Iraku -21 os., Rosji - 20 os., osoby bez obywatelstwa -16 os., obywatele Egiptu -15 os., Białorusi - 13 os., Turkmenistanu -12 os. Ochronę uzupełniającą udzielano głównie Rosjanom - 96 osób</t>
    </r>
    <r>
      <rPr>
        <sz val="11"/>
        <color rgb="FFFF0000"/>
        <rFont val="Calibri"/>
        <family val="2"/>
        <charset val="238"/>
        <scheme val="minor"/>
      </rPr>
      <t xml:space="preserve">  </t>
    </r>
    <r>
      <rPr>
        <sz val="11"/>
        <rFont val="Calibri"/>
        <family val="2"/>
        <charset val="238"/>
        <scheme val="minor"/>
      </rPr>
      <t>(+12 Rada ds. Uch.), Irakijczykom - 24 os., Erytrejczykom - 9 os., Afgańczykom – 7 os., Ukraińcom - 6 os. Pobyt tolerowany zdominowany jest przez obywateli Rosji - przyznano go 91 obywatelom FR</t>
    </r>
    <r>
      <rPr>
        <sz val="11"/>
        <color rgb="FFFF0000"/>
        <rFont val="Calibri"/>
        <family val="2"/>
        <charset val="238"/>
        <scheme val="minor"/>
      </rPr>
      <t xml:space="preserve"> (+5 Rada) </t>
    </r>
    <r>
      <rPr>
        <sz val="11"/>
        <rFont val="Calibri"/>
        <family val="2"/>
        <charset val="238"/>
        <scheme val="minor"/>
      </rPr>
      <t>oraz 10 obywatelom Armenii,</t>
    </r>
    <r>
      <rPr>
        <sz val="11"/>
        <color rgb="FFFF0000"/>
        <rFont val="Calibri"/>
        <family val="2"/>
        <charset val="238"/>
        <scheme val="minor"/>
      </rPr>
      <t xml:space="preserve"> </t>
    </r>
    <r>
      <rPr>
        <sz val="11"/>
        <rFont val="Calibri"/>
        <family val="2"/>
        <charset val="238"/>
        <scheme val="minor"/>
      </rPr>
      <t>po 6 obywatelom Gruzji i Ukrainy. Warto zauważyć, że Rada ds. Uchodźców wydała do 30.11.2015 r. 16 decyzji o udzieleniu ochrony wobec obywateli Ukrainy (2 x nadanie statusu uchodźcy + 14 x przyznanie ochrony uzupełniającej).</t>
    </r>
    <r>
      <rPr>
        <sz val="11"/>
        <color rgb="FFFF0000"/>
        <rFont val="Calibri"/>
        <family val="2"/>
        <charset val="238"/>
        <scheme val="minor"/>
      </rPr>
      <t xml:space="preserve">
</t>
    </r>
    <r>
      <rPr>
        <sz val="11"/>
        <rFont val="Calibri"/>
        <family val="2"/>
        <charset val="238"/>
        <scheme val="minor"/>
      </rPr>
      <t xml:space="preserve">
W porównaniu z analogicznym okresem 2014 r., w 2015 r. wydano o 48%  decyzji więcej oraz zanotowano wzrost w zakresie liczby wszystkich typów rozstrzygnięć wniosków o nadanie statusu uchodźcy z wyjątkiem udzielenia ochrony uzupełniającej. Proporcjonalny udział poszczególnych typów decyzji w stosunku do liczby wszystkich wydanych decyzji pozostał bez większych zmian. Szczegółowo przestawiając sytuację, widoczny jest:</t>
    </r>
    <r>
      <rPr>
        <sz val="11"/>
        <color rgb="FFFF0000"/>
        <rFont val="Calibri"/>
        <family val="2"/>
        <charset val="238"/>
        <scheme val="minor"/>
      </rPr>
      <t xml:space="preserve">
</t>
    </r>
    <r>
      <rPr>
        <sz val="11"/>
        <rFont val="Calibri"/>
        <family val="2"/>
        <charset val="238"/>
        <scheme val="minor"/>
      </rPr>
      <t>* wzrost łącznej liczby decyzji wydanych w 2015 r. o 48% 11 044/7 439),</t>
    </r>
    <r>
      <rPr>
        <sz val="11"/>
        <color rgb="FFFF0000"/>
        <rFont val="Calibri"/>
        <family val="2"/>
        <charset val="238"/>
        <scheme val="minor"/>
      </rPr>
      <t xml:space="preserve">
</t>
    </r>
    <r>
      <rPr>
        <sz val="11"/>
        <rFont val="Calibri"/>
        <family val="2"/>
        <charset val="238"/>
        <scheme val="minor"/>
      </rPr>
      <t>*spadek liczby decyzji o udzieleniu ochrony o 6%. (609/647),</t>
    </r>
    <r>
      <rPr>
        <sz val="11"/>
        <color rgb="FFFF0000"/>
        <rFont val="Calibri"/>
        <family val="2"/>
        <charset val="238"/>
        <scheme val="minor"/>
      </rPr>
      <t xml:space="preserve">
</t>
    </r>
    <r>
      <rPr>
        <sz val="11"/>
        <rFont val="Calibri"/>
        <family val="2"/>
        <charset val="238"/>
        <scheme val="minor"/>
      </rPr>
      <t>* wzrost liczby decyzji o nadaniu statusu uchodźcy o 43% w 2015 r. (330/231),</t>
    </r>
    <r>
      <rPr>
        <sz val="11"/>
        <color rgb="FFFF0000"/>
        <rFont val="Calibri"/>
        <family val="2"/>
        <charset val="238"/>
        <scheme val="minor"/>
      </rPr>
      <t xml:space="preserve">
</t>
    </r>
    <r>
      <rPr>
        <sz val="11"/>
        <rFont val="Calibri"/>
        <family val="2"/>
        <charset val="238"/>
        <scheme val="minor"/>
      </rPr>
      <t>* stała liczba decyzji o przyznaniu ochrony uzupełniającej (157/160),</t>
    </r>
    <r>
      <rPr>
        <sz val="11"/>
        <color rgb="FFFF0000"/>
        <rFont val="Calibri"/>
        <family val="2"/>
        <charset val="238"/>
        <scheme val="minor"/>
      </rPr>
      <t xml:space="preserve">
</t>
    </r>
    <r>
      <rPr>
        <sz val="11"/>
        <rFont val="Calibri"/>
        <family val="2"/>
        <charset val="238"/>
        <scheme val="minor"/>
      </rPr>
      <t>* wzrost liczby umorzeń postępowań o 54% w stosunku do 2014 r. (7 770/5 061),
* wzrost liczby decyzji o nieudzieleniu żadnej z form ochrony o 54%,(2 665/1 731).</t>
    </r>
    <r>
      <rPr>
        <sz val="11"/>
        <color rgb="FFFF0000"/>
        <rFont val="Calibri"/>
        <family val="2"/>
        <charset val="238"/>
        <scheme val="minor"/>
      </rPr>
      <t xml:space="preserve">
</t>
    </r>
    <r>
      <rPr>
        <sz val="11"/>
        <rFont val="Calibri"/>
        <family val="2"/>
        <charset val="238"/>
        <scheme val="minor"/>
      </rPr>
      <t>W 2015 r. uznawalność wynosi 15%, w analogicznym okresie 2014 r. wynosiła 16%, a w całym 2014 r. - 16%.
Średni okres trwania postępowania to 127 dni (4 miesiące i 5 dni).</t>
    </r>
    <r>
      <rPr>
        <sz val="11"/>
        <color rgb="FFFF0000"/>
        <rFont val="Calibri"/>
        <family val="2"/>
        <charset val="238"/>
        <scheme val="minor"/>
      </rPr>
      <t xml:space="preserve">
</t>
    </r>
    <r>
      <rPr>
        <sz val="11"/>
        <rFont val="Calibri"/>
        <family val="2"/>
        <charset val="238"/>
        <scheme val="minor"/>
      </rPr>
      <t>DANE W UJĘCIU MIESIĘCZNYM
Liczba decyzji wydanych miesięcznie przez Szefa Urzędu wykazuje tendencje wzrostową w porównaniu z październikiem 2015 oraz listopadem 2014 r. W sierpniu 2015 r. liczba wydanych decyzji  osiągnęła maksimum (1572), dalej spadała do października, w listopadzie ponownie wzrosła i w dalszym ciągu wynosi więcej niż w pierwszej połowie roku. Liczba wydana w tym miesiącu (1425 decyzji) jest trzecią największą od początku roku. Najliczniejszymi beneficjentami ochrony w listopadzie byli obywatele Rosji (15 os.), Kirgistanu (6 os.) oraz Chin i Iraku (po 3 os.).</t>
    </r>
    <r>
      <rPr>
        <sz val="11"/>
        <color rgb="FFFF0000"/>
        <rFont val="Calibri"/>
        <family val="2"/>
        <charset val="238"/>
        <scheme val="minor"/>
      </rPr>
      <t xml:space="preserve">
</t>
    </r>
  </si>
  <si>
    <t xml:space="preserve">UJĘCIE ROCZNE
Od początku 2015 r. wnioski o nadanie statusu uchodźcy 11 119 os., w tym 561 w ramach wznowienia postępowania, w listopadzie 2015 r. odpowiednio 1 268 i 25 os. Najliczniejszymi grupami wnioskującymi o ochronę byli niezmiennie obywatele Rosji (7 115 os., 64% ogółu) i Ukrainy (2159 os., 19% ogółu. W gronie pozostałych dominujących grup znalazły się również wnioski złożone przez obywateli  Tadżykistanu (446 os., 4% ogółu), Gruzji (373 os., 3% ogółu), Syrii (292 os., 3% ogółu), Armenii (172 os., 2% ogółu), Kirgistanu (135 os., 1% ogółu), Iraku (57 os., 1% ogółu), obywatele Wietnamu (50 os.) oraz bezpaństwowcy (41 os.). Porównując okres od początku roku 2015 r. z analogicznym okresem w 2014 roku można zaobserwować wzrost liczby złożonych wniosków o 47% - o 3 557 os. więcej, przy czym do najbardziej istotnych zmian można zaliczyć: 
*wzrost liczby aplikujących obywateli Rosji o 89% (7 1161/3 774); liczba wnioskodawców z FR wzrastała od stycznia 2015 r. do września 5-krotnie i od tego momentu spada, pozostając jednak w górnych przedziałach liczby wniosków złożonych miesięcznie. Oprócz powyższego udział odsetek wznowień postępowania na tle łącznej liczby wniosków składanych przez obywateli Rosji spadł z 34% w 2014 r. na 9% w 2015 r.,
* 6-krotny wzrost liczby wniosków składanych przez obywateli Tadżykistanu (446/78), w ciągu 10 miesięcy 2015 r. złożono dwa razy więcej wniosków niż w okresie 1992-2014,
* 3-krotny wzrost liczby wniosków składanych przez obywateli Syrii (292/101) wynikający głównie z przyjazdu w lipcu 2015 r. 50 rodzin syryjskich chrześcijan zorganizowanego z inicjatywy Fundacji Estera,
* 2-krotny wzrost wniosków składanych przez obywateli Iraku (57/27).
* spadek o 47% liczby wniosków składanych przez obywateli Gruzji (373/709).
UJĘCIE MIESIĘCZNE
Od stycznia 2015 r. liczba składanych miesięcznie  wniosków rosła do końca września i od tego momentu spada, pozostając jednak wciąż wysoka na tle wniosków składanych miesięcznie w pierwszej połowie roku. Okres lipiec-listopad charakteryzuje się najwyższą liczbą złożonych wniosków, niemal dwukrotnie wyższą niż w pierwszych 5 miesiącach roku. Tradycyjnie najliczniej o ochronę ubiegali się obywatele Rosji i Ukrainy, odpowiednio 921 os. (73% wszystkich wnioskodawców) i 11 os. (8% wszystkich wnioskodawców). W  gronie pozostałych dominujących grup znalazły się również wnioski złożone przez obywateli Tadżykistanu (68 os.), Armenii (35 os.), Gruzji (19 os.), Kirgistanu ( 7 os.) i Syrii (13 os.). 
W porównaniu do października 2015 r. wśród państw najliczniej składających wnioski widoczne są pewne zmiany: Rosja (-18% 921/1 129), Ukraina (+25%, 144/115), Tadżykistan (-13%, 68/78). Oprócz tego można zaobserwować wzrost liczby wniosków składanych przez obywateli Armenii (+59%, 35/22), Wietnamu (3-krotny, 11/4), Kazachstanu (2-krotny, 7/3).
W porównaniu do listopada 2014 r. wpłynęło głównie: 3-krotnie wniosków więcej od obywateli Rosji(921/298), 6-krotnie więcej wniosków z Tadżykistanu (68/11), prawie 3 razy więcej wniosków z Armenii (35/14) oraz 6 razy więcej wniosków z Wietnamu (11/2). Spadła natomiast liczba wnioskodawców głównie z Gruzji (-81% (19/102).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</si>
</sst>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05">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vertical="center"/>
      <protection locked="0"/>
    </xf>
    <xf numFmtId="0" fontId="22" fillId="0" borderId="0" xfId="0" applyFont="1" applyAlignment="1" applyProtection="1">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0" fontId="0" fillId="0" borderId="55" xfId="0" applyBorder="1" applyAlignment="1" applyProtection="1">
      <protection locked="0"/>
    </xf>
    <xf numFmtId="0" fontId="0" fillId="0" borderId="55" xfId="0" applyBorder="1" applyAlignment="1"/>
    <xf numFmtId="0" fontId="0" fillId="0" borderId="0" xfId="0" applyProtection="1">
      <protection locked="0"/>
    </xf>
    <xf numFmtId="0" fontId="0" fillId="0" borderId="0" xfId="0" applyProtection="1">
      <protection locked="0"/>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0" borderId="42" xfId="0" applyNumberFormat="1" applyFont="1" applyBorder="1" applyAlignment="1" applyProtection="1">
      <alignment horizontal="right" vertical="center"/>
    </xf>
    <xf numFmtId="3" fontId="36" fillId="0" borderId="42" xfId="0" applyNumberFormat="1" applyFont="1" applyBorder="1" applyAlignment="1" applyProtection="1">
      <alignment horizontal="right" vertical="center" wrapText="1"/>
    </xf>
    <xf numFmtId="3" fontId="36" fillId="0" borderId="43" xfId="0" applyNumberFormat="1" applyFont="1" applyBorder="1" applyAlignment="1" applyProtection="1">
      <alignment horizontal="right" vertical="center" wrapText="1"/>
    </xf>
    <xf numFmtId="0" fontId="35" fillId="36" borderId="10" xfId="0" applyFont="1" applyFill="1" applyBorder="1" applyAlignment="1" applyProtection="1">
      <alignment horizontal="center" vertical="center" textRotation="90"/>
      <protection locked="0"/>
    </xf>
    <xf numFmtId="0" fontId="35" fillId="36" borderId="32" xfId="0" applyFont="1" applyFill="1" applyBorder="1" applyAlignment="1" applyProtection="1">
      <alignment horizontal="center" vertical="center" textRotation="90"/>
      <protection locked="0"/>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5" fillId="36" borderId="2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protection locked="0"/>
    </xf>
    <xf numFmtId="0" fontId="35" fillId="36" borderId="25"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0" fillId="33" borderId="0" xfId="0" applyFill="1" applyAlignment="1" applyProtection="1">
      <alignment horizontal="left" vertical="top" wrapText="1"/>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3" fontId="36" fillId="0" borderId="10" xfId="0" applyNumberFormat="1" applyFont="1" applyBorder="1" applyAlignment="1" applyProtection="1">
      <alignment horizontal="right" vertical="center" wrapText="1"/>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49" xfId="10" applyNumberFormat="1" applyFont="1" applyFill="1" applyBorder="1" applyAlignment="1" applyProtection="1">
      <alignment horizontal="center" vertical="center"/>
    </xf>
    <xf numFmtId="3" fontId="35" fillId="35" borderId="50" xfId="10" applyNumberFormat="1" applyFont="1" applyFill="1" applyBorder="1" applyAlignment="1" applyProtection="1">
      <alignment horizontal="center" vertical="center"/>
    </xf>
    <xf numFmtId="3" fontId="36"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3" fontId="36" fillId="0" borderId="42" xfId="24" applyNumberFormat="1" applyFont="1" applyFill="1" applyBorder="1" applyAlignment="1" applyProtection="1">
      <alignment horizontal="right" vertical="center"/>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3" borderId="10" xfId="0" applyFont="1" applyFill="1" applyBorder="1" applyAlignment="1" applyProtection="1">
      <alignment horizontal="center" vertical="center" wrapText="1"/>
      <protection locked="0"/>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3" borderId="32" xfId="0" applyFont="1" applyFill="1" applyBorder="1" applyAlignment="1" applyProtection="1">
      <alignment horizontal="center" vertical="center" wrapText="1"/>
      <protection locked="0"/>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3" fontId="35" fillId="36" borderId="49" xfId="10" applyNumberFormat="1" applyFont="1" applyFill="1" applyBorder="1" applyAlignment="1" applyProtection="1">
      <alignment horizontal="center" vertical="center"/>
    </xf>
    <xf numFmtId="3" fontId="35" fillId="36" borderId="50" xfId="1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3" fontId="36" fillId="34" borderId="10" xfId="0" applyNumberFormat="1" applyFont="1" applyFill="1" applyBorder="1" applyAlignment="1" applyProtection="1">
      <alignment horizontal="right" vertical="center"/>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3" fontId="35" fillId="34" borderId="49" xfId="0" applyNumberFormat="1" applyFont="1" applyFill="1" applyBorder="1" applyAlignment="1" applyProtection="1">
      <alignment horizontal="center" vertical="center"/>
    </xf>
    <xf numFmtId="3" fontId="36" fillId="35" borderId="42" xfId="0" applyNumberFormat="1" applyFont="1" applyFill="1" applyBorder="1" applyAlignment="1" applyProtection="1">
      <alignment horizontal="right" vertical="center"/>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3" fontId="36" fillId="0" borderId="42" xfId="0" applyNumberFormat="1" applyFont="1" applyFill="1" applyBorder="1" applyAlignment="1" applyProtection="1">
      <alignment horizontal="right" vertical="center"/>
    </xf>
    <xf numFmtId="0" fontId="20" fillId="0" borderId="0" xfId="0" applyFont="1" applyAlignment="1" applyProtection="1">
      <alignment horizontal="left" vertical="center" wrapText="1"/>
      <protection locked="0"/>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3" fontId="36" fillId="36" borderId="10" xfId="24" applyNumberFormat="1" applyFont="1" applyFill="1" applyBorder="1" applyAlignment="1" applyProtection="1">
      <alignment horizontal="right"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0" fillId="33" borderId="0" xfId="0" applyFont="1" applyFill="1" applyAlignment="1" applyProtection="1">
      <alignment horizontal="left" vertical="top" wrapText="1"/>
      <protection locked="0"/>
    </xf>
    <xf numFmtId="3" fontId="35" fillId="34" borderId="50" xfId="0" applyNumberFormat="1" applyFont="1" applyFill="1" applyBorder="1" applyAlignment="1" applyProtection="1">
      <alignment horizontal="center" vertical="center"/>
    </xf>
    <xf numFmtId="3" fontId="36" fillId="0" borderId="10" xfId="0" applyNumberFormat="1" applyFont="1" applyFill="1" applyBorder="1" applyAlignment="1" applyProtection="1">
      <alignment horizontal="right" vertical="center"/>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3" fontId="36" fillId="0" borderId="32" xfId="0" applyNumberFormat="1" applyFont="1" applyBorder="1" applyAlignment="1" applyProtection="1">
      <alignment horizontal="right" vertical="center" wrapText="1"/>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5" fillId="35" borderId="17" xfId="44" applyFont="1" applyFill="1" applyBorder="1" applyAlignment="1" applyProtection="1">
      <alignment horizontal="center" vertical="center"/>
      <protection locked="0"/>
    </xf>
    <xf numFmtId="0" fontId="35" fillId="35" borderId="26" xfId="44" applyFont="1" applyFill="1" applyBorder="1" applyAlignment="1" applyProtection="1">
      <alignment horizontal="center" vertical="center"/>
      <protection locked="0"/>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14" fillId="33" borderId="0" xfId="0" applyFont="1" applyFill="1" applyAlignment="1" applyProtection="1">
      <alignment horizontal="left" vertical="top" wrapText="1"/>
      <protection locked="0"/>
    </xf>
    <xf numFmtId="0" fontId="0" fillId="33" borderId="0" xfId="0" applyFill="1" applyAlignment="1" applyProtection="1">
      <alignment horizontal="left" vertical="top"/>
      <protection locked="0"/>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0" fontId="36" fillId="34" borderId="10" xfId="43" applyFont="1" applyFill="1" applyBorder="1" applyAlignment="1" applyProtection="1">
      <alignment horizontal="right" vertical="center"/>
    </xf>
    <xf numFmtId="0" fontId="36" fillId="34" borderId="32" xfId="43" applyFont="1" applyFill="1" applyBorder="1" applyAlignment="1" applyProtection="1">
      <alignment horizontal="right" vertical="center"/>
    </xf>
    <xf numFmtId="0" fontId="36" fillId="35" borderId="10"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27" fillId="35" borderId="0" xfId="1"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35" fillId="35" borderId="10" xfId="44"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32"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wrapText="1"/>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6" fillId="35" borderId="11"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6" fillId="34" borderId="10"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6" borderId="49" xfId="10" applyFont="1" applyFill="1" applyBorder="1" applyAlignment="1" applyProtection="1">
      <alignment horizontal="center" vertical="center"/>
    </xf>
    <xf numFmtId="0" fontId="36" fillId="35" borderId="43" xfId="43" applyFont="1" applyFill="1" applyBorder="1" applyAlignment="1" applyProtection="1">
      <alignment horizontal="righ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5" fillId="36" borderId="53" xfId="10" applyFont="1" applyFill="1" applyBorder="1" applyAlignment="1" applyProtection="1">
      <alignment horizontal="center" vertical="center"/>
    </xf>
    <xf numFmtId="0" fontId="0" fillId="0" borderId="0" xfId="0" applyProtection="1">
      <protection locked="0"/>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2" fillId="0" borderId="0" xfId="0" applyFont="1" applyAlignment="1" applyProtection="1">
      <alignment horizontal="center" vertical="center" wrapText="1"/>
      <protection locked="0"/>
    </xf>
    <xf numFmtId="0" fontId="35" fillId="36" borderId="50" xfId="10" applyFont="1" applyFill="1" applyBorder="1" applyAlignment="1" applyProtection="1">
      <alignment horizontal="center" vertical="center"/>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5" borderId="10" xfId="0" applyFont="1" applyFill="1" applyBorder="1" applyAlignment="1" applyProtection="1">
      <alignment horizontal="right" vertical="center"/>
    </xf>
    <xf numFmtId="0" fontId="36" fillId="35" borderId="32" xfId="0" applyFont="1" applyFill="1" applyBorder="1" applyAlignment="1" applyProtection="1">
      <alignment horizontal="right" vertical="center"/>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6" fillId="35" borderId="42" xfId="0" applyFont="1" applyFill="1" applyBorder="1" applyAlignment="1" applyProtection="1">
      <alignment horizontal="right" vertical="center"/>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164" fontId="28" fillId="0" borderId="0" xfId="2" applyNumberFormat="1" applyFont="1" applyBorder="1" applyAlignment="1" applyProtection="1">
      <alignment horizontal="center"/>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xf>
    <xf numFmtId="0" fontId="35" fillId="35" borderId="26" xfId="0" applyFont="1" applyFill="1" applyBorder="1" applyAlignment="1" applyProtection="1">
      <alignment horizontal="center" vertical="center" textRotation="90" wrapText="1"/>
      <protection locked="0"/>
    </xf>
    <xf numFmtId="3" fontId="36" fillId="35" borderId="28" xfId="0" applyNumberFormat="1" applyFont="1" applyFill="1" applyBorder="1" applyAlignment="1" applyProtection="1">
      <alignment horizontal="right" vertical="center" wrapText="1"/>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3" fontId="36" fillId="36" borderId="42" xfId="24"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0" fontId="36" fillId="35" borderId="43" xfId="0" applyFont="1" applyFill="1" applyBorder="1" applyAlignment="1" applyProtection="1">
      <alignment horizontal="right" vertical="center"/>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35" xfId="43" applyFont="1" applyFill="1" applyBorder="1" applyAlignment="1" applyProtection="1">
      <alignment horizontal="right" vertical="center"/>
    </xf>
    <xf numFmtId="3" fontId="35" fillId="35" borderId="49" xfId="0" applyNumberFormat="1" applyFont="1" applyFill="1" applyBorder="1" applyAlignment="1" applyProtection="1">
      <alignment horizontal="center" vertical="center"/>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3" fontId="36"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0" fontId="20" fillId="0" borderId="40" xfId="0" applyFont="1" applyBorder="1" applyAlignment="1" applyProtection="1">
      <alignment horizontal="center"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5" fillId="35" borderId="50" xfId="0" applyNumberFormat="1" applyFont="1" applyFill="1" applyBorder="1" applyAlignment="1" applyProtection="1">
      <alignment horizontal="center" vertical="center"/>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2227</c:v>
                </c:pt>
                <c:pt idx="2">
                  <c:v>6292</c:v>
                </c:pt>
                <c:pt idx="4">
                  <c:v>203</c:v>
                </c:pt>
                <c:pt idx="6">
                  <c:v>489</c:v>
                </c:pt>
                <c:pt idx="8">
                  <c:v>140</c:v>
                </c:pt>
                <c:pt idx="10">
                  <c:v>334</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909</c:v>
                </c:pt>
                <c:pt idx="2">
                  <c:v>1524</c:v>
                </c:pt>
                <c:pt idx="4">
                  <c:v>256</c:v>
                </c:pt>
                <c:pt idx="6">
                  <c:v>534</c:v>
                </c:pt>
                <c:pt idx="8">
                  <c:v>70</c:v>
                </c:pt>
                <c:pt idx="10">
                  <c:v>101</c:v>
                </c:pt>
              </c:numCache>
            </c:numRef>
          </c:val>
        </c:ser>
        <c:ser>
          <c:idx val="2"/>
          <c:order val="2"/>
          <c:tx>
            <c:strRef>
              <c:f>'Meldunek tygodniowy'!$C$56</c:f>
              <c:strCache>
                <c:ptCount val="1"/>
                <c:pt idx="0">
                  <c:v>TADŻYKISTAN</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151</c:v>
                </c:pt>
                <c:pt idx="2">
                  <c:v>434</c:v>
                </c:pt>
                <c:pt idx="4">
                  <c:v>0</c:v>
                </c:pt>
                <c:pt idx="6">
                  <c:v>0</c:v>
                </c:pt>
                <c:pt idx="8">
                  <c:v>7</c:v>
                </c:pt>
                <c:pt idx="10">
                  <c:v>12</c:v>
                </c:pt>
              </c:numCache>
            </c:numRef>
          </c:val>
        </c:ser>
        <c:ser>
          <c:idx val="3"/>
          <c:order val="3"/>
          <c:tx>
            <c:strRef>
              <c:f>'Meldunek tygodniowy'!$C$57</c:f>
              <c:strCache>
                <c:ptCount val="1"/>
                <c:pt idx="0">
                  <c:v>GRUZJA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101</c:v>
                </c:pt>
                <c:pt idx="2">
                  <c:v>227</c:v>
                </c:pt>
                <c:pt idx="4">
                  <c:v>30</c:v>
                </c:pt>
                <c:pt idx="6">
                  <c:v>75</c:v>
                </c:pt>
                <c:pt idx="8">
                  <c:v>36</c:v>
                </c:pt>
                <c:pt idx="10">
                  <c:v>71</c:v>
                </c:pt>
              </c:numCache>
            </c:numRef>
          </c:val>
        </c:ser>
        <c:ser>
          <c:idx val="5"/>
          <c:order val="4"/>
          <c:tx>
            <c:strRef>
              <c:f>'Meldunek tygodniowy'!$C$58</c:f>
              <c:strCache>
                <c:ptCount val="1"/>
                <c:pt idx="0">
                  <c:v>SYRIA</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186</c:v>
                </c:pt>
                <c:pt idx="2">
                  <c:v>280</c:v>
                </c:pt>
                <c:pt idx="4">
                  <c:v>3</c:v>
                </c:pt>
                <c:pt idx="6">
                  <c:v>5</c:v>
                </c:pt>
                <c:pt idx="8">
                  <c:v>7</c:v>
                </c:pt>
                <c:pt idx="10">
                  <c:v>7</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386</c:v>
                </c:pt>
                <c:pt idx="2">
                  <c:v>610</c:v>
                </c:pt>
                <c:pt idx="4">
                  <c:v>65</c:v>
                </c:pt>
                <c:pt idx="6">
                  <c:v>88</c:v>
                </c:pt>
                <c:pt idx="8">
                  <c:v>23</c:v>
                </c:pt>
                <c:pt idx="10">
                  <c:v>36</c:v>
                </c:pt>
              </c:numCache>
            </c:numRef>
          </c:val>
        </c:ser>
        <c:dLbls>
          <c:showLegendKey val="0"/>
          <c:showVal val="0"/>
          <c:showCatName val="0"/>
          <c:showSerName val="0"/>
          <c:showPercent val="0"/>
          <c:showBubbleSize val="0"/>
        </c:dLbls>
        <c:gapWidth val="55"/>
        <c:gapDepth val="55"/>
        <c:shape val="box"/>
        <c:axId val="140639616"/>
        <c:axId val="140645504"/>
        <c:axId val="0"/>
      </c:bar3DChart>
      <c:catAx>
        <c:axId val="140639616"/>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140645504"/>
        <c:crosses val="autoZero"/>
        <c:auto val="1"/>
        <c:lblAlgn val="ctr"/>
        <c:lblOffset val="100"/>
        <c:noMultiLvlLbl val="0"/>
      </c:catAx>
      <c:valAx>
        <c:axId val="140645504"/>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140639616"/>
        <c:crosses val="autoZero"/>
        <c:crossBetween val="between"/>
      </c:valAx>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tygodniowy'!$B$223</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27.10.2015 - 02.11.2015</c:v>
                </c:pt>
                <c:pt idx="1">
                  <c:v>03.11.2015 - 09.11.2015</c:v>
                </c:pt>
                <c:pt idx="2">
                  <c:v>10.11.2015 - 16.11.2015</c:v>
                </c:pt>
                <c:pt idx="3">
                  <c:v>17.11.2015 - 23.11.2015</c:v>
                </c:pt>
                <c:pt idx="4">
                  <c:v>24.11.2015 - 30.11.2015</c:v>
                </c:pt>
              </c:strCache>
            </c:strRef>
          </c:cat>
          <c:val>
            <c:numRef>
              <c:f>('Meldunek tygodniowy'!$J$223,'Meldunek tygodniowy'!$M$223,'Meldunek tygodniowy'!$P$223,'Meldunek tygodniowy'!$S$223,'Meldunek tygodniowy'!$V$223)</c:f>
              <c:numCache>
                <c:formatCode>#,##0</c:formatCode>
                <c:ptCount val="5"/>
                <c:pt idx="0">
                  <c:v>1751</c:v>
                </c:pt>
                <c:pt idx="1">
                  <c:v>1812</c:v>
                </c:pt>
                <c:pt idx="2">
                  <c:v>1863</c:v>
                </c:pt>
                <c:pt idx="3">
                  <c:v>1877</c:v>
                </c:pt>
                <c:pt idx="4">
                  <c:v>1957</c:v>
                </c:pt>
              </c:numCache>
            </c:numRef>
          </c:val>
        </c:ser>
        <c:ser>
          <c:idx val="1"/>
          <c:order val="1"/>
          <c:tx>
            <c:strRef>
              <c:f>'Meldunek tygodniowy'!$B$224</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27.10.2015 - 02.11.2015</c:v>
                </c:pt>
                <c:pt idx="1">
                  <c:v>03.11.2015 - 09.11.2015</c:v>
                </c:pt>
                <c:pt idx="2">
                  <c:v>10.11.2015 - 16.11.2015</c:v>
                </c:pt>
                <c:pt idx="3">
                  <c:v>17.11.2015 - 23.11.2015</c:v>
                </c:pt>
                <c:pt idx="4">
                  <c:v>24.11.2015 - 30.11.2015</c:v>
                </c:pt>
              </c:strCache>
            </c:strRef>
          </c:cat>
          <c:val>
            <c:numRef>
              <c:f>('Meldunek tygodniowy'!$J$224,'Meldunek tygodniowy'!$M$224,'Meldunek tygodniowy'!$P$224,'Meldunek tygodniowy'!$S$224,'Meldunek tygodniowy'!$V$224)</c:f>
              <c:numCache>
                <c:formatCode>#,##0</c:formatCode>
                <c:ptCount val="5"/>
                <c:pt idx="0">
                  <c:v>2448</c:v>
                </c:pt>
                <c:pt idx="1">
                  <c:v>2464</c:v>
                </c:pt>
                <c:pt idx="2">
                  <c:v>2457</c:v>
                </c:pt>
                <c:pt idx="3">
                  <c:v>2440</c:v>
                </c:pt>
                <c:pt idx="4">
                  <c:v>2444</c:v>
                </c:pt>
              </c:numCache>
            </c:numRef>
          </c:val>
        </c:ser>
        <c:ser>
          <c:idx val="5"/>
          <c:order val="2"/>
          <c:tx>
            <c:strRef>
              <c:f>'Meldunek tygodniowy'!$B$227</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27.10.2015 - 02.11.2015</c:v>
                </c:pt>
                <c:pt idx="1">
                  <c:v>03.11.2015 - 09.11.2015</c:v>
                </c:pt>
                <c:pt idx="2">
                  <c:v>10.11.2015 - 16.11.2015</c:v>
                </c:pt>
                <c:pt idx="3">
                  <c:v>17.11.2015 - 23.11.2015</c:v>
                </c:pt>
                <c:pt idx="4">
                  <c:v>24.11.2015 - 30.11.2015</c:v>
                </c:pt>
              </c:strCache>
            </c:strRef>
          </c:cat>
          <c:val>
            <c:numRef>
              <c:f>('Meldunek tygodniowy'!$J$227,'Meldunek tygodniowy'!$M$227,'Meldunek tygodniowy'!$P$227,'Meldunek tygodniowy'!$S$227,'Meldunek tygodniowy'!$V$227)</c:f>
              <c:numCache>
                <c:formatCode>#,##0</c:formatCode>
                <c:ptCount val="5"/>
                <c:pt idx="0">
                  <c:v>2</c:v>
                </c:pt>
                <c:pt idx="1">
                  <c:v>2</c:v>
                </c:pt>
                <c:pt idx="2">
                  <c:v>2</c:v>
                </c:pt>
                <c:pt idx="3">
                  <c:v>2</c:v>
                </c:pt>
                <c:pt idx="4">
                  <c:v>2</c:v>
                </c:pt>
              </c:numCache>
            </c:numRef>
          </c:val>
        </c:ser>
        <c:dLbls>
          <c:showLegendKey val="0"/>
          <c:showVal val="1"/>
          <c:showCatName val="0"/>
          <c:showSerName val="0"/>
          <c:showPercent val="0"/>
          <c:showBubbleSize val="0"/>
        </c:dLbls>
        <c:gapWidth val="75"/>
        <c:gapDepth val="195"/>
        <c:shape val="cylinder"/>
        <c:axId val="140673024"/>
        <c:axId val="140674560"/>
        <c:axId val="0"/>
      </c:bar3DChart>
      <c:catAx>
        <c:axId val="140673024"/>
        <c:scaling>
          <c:orientation val="minMax"/>
        </c:scaling>
        <c:delete val="0"/>
        <c:axPos val="l"/>
        <c:numFmt formatCode="General" sourceLinked="0"/>
        <c:majorTickMark val="none"/>
        <c:minorTickMark val="none"/>
        <c:tickLblPos val="nextTo"/>
        <c:crossAx val="140674560"/>
        <c:crosses val="autoZero"/>
        <c:auto val="1"/>
        <c:lblAlgn val="ctr"/>
        <c:lblOffset val="100"/>
        <c:noMultiLvlLbl val="0"/>
      </c:catAx>
      <c:valAx>
        <c:axId val="140674560"/>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14067302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tygodniowy'!$C$398</c:f>
              <c:strCache>
                <c:ptCount val="1"/>
                <c:pt idx="0">
                  <c:v>pobyt czasowy</c:v>
                </c:pt>
              </c:strCache>
            </c:strRef>
          </c:tx>
          <c:spPr>
            <a:solidFill>
              <a:srgbClr val="FF000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tygodniowy'!$L$398:$T$398</c:f>
              <c:numCache>
                <c:formatCode>#,##0</c:formatCode>
                <c:ptCount val="9"/>
                <c:pt idx="0">
                  <c:v>1684</c:v>
                </c:pt>
                <c:pt idx="2">
                  <c:v>502</c:v>
                </c:pt>
                <c:pt idx="3">
                  <c:v>233</c:v>
                </c:pt>
                <c:pt idx="4">
                  <c:v>241</c:v>
                </c:pt>
                <c:pt idx="5">
                  <c:v>19</c:v>
                </c:pt>
                <c:pt idx="6">
                  <c:v>0</c:v>
                </c:pt>
                <c:pt idx="7">
                  <c:v>0</c:v>
                </c:pt>
                <c:pt idx="8">
                  <c:v>348</c:v>
                </c:pt>
              </c:numCache>
            </c:numRef>
          </c:val>
        </c:ser>
        <c:ser>
          <c:idx val="0"/>
          <c:order val="1"/>
          <c:tx>
            <c:strRef>
              <c:f>'Meldunek tygodniowy'!$C$399</c:f>
              <c:strCache>
                <c:ptCount val="1"/>
                <c:pt idx="0">
                  <c:v>pobyt stały</c:v>
                </c:pt>
              </c:strCache>
            </c:strRef>
          </c:tx>
          <c:spPr>
            <a:solidFill>
              <a:srgbClr val="FFC00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tygodniowy'!$L$399:$T$399</c:f>
              <c:numCache>
                <c:formatCode>#,##0</c:formatCode>
                <c:ptCount val="9"/>
                <c:pt idx="0">
                  <c:v>245</c:v>
                </c:pt>
                <c:pt idx="2">
                  <c:v>102</c:v>
                </c:pt>
                <c:pt idx="3">
                  <c:v>35</c:v>
                </c:pt>
                <c:pt idx="4">
                  <c:v>51</c:v>
                </c:pt>
                <c:pt idx="5">
                  <c:v>3</c:v>
                </c:pt>
                <c:pt idx="6">
                  <c:v>0</c:v>
                </c:pt>
                <c:pt idx="7">
                  <c:v>0</c:v>
                </c:pt>
                <c:pt idx="8">
                  <c:v>39</c:v>
                </c:pt>
              </c:numCache>
            </c:numRef>
          </c:val>
        </c:ser>
        <c:ser>
          <c:idx val="1"/>
          <c:order val="2"/>
          <c:tx>
            <c:strRef>
              <c:f>'Meldunek tygodniowy'!$C$400</c:f>
              <c:strCache>
                <c:ptCount val="1"/>
                <c:pt idx="0">
                  <c:v>pobyt rezydenta długoterminowego UE</c:v>
                </c:pt>
              </c:strCache>
            </c:strRef>
          </c:tx>
          <c:spPr>
            <a:solidFill>
              <a:srgbClr val="FFFF0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tygodniowy'!$L$400:$T$400</c:f>
              <c:numCache>
                <c:formatCode>#,##0</c:formatCode>
                <c:ptCount val="9"/>
                <c:pt idx="0">
                  <c:v>70</c:v>
                </c:pt>
                <c:pt idx="2">
                  <c:v>40</c:v>
                </c:pt>
                <c:pt idx="3">
                  <c:v>5</c:v>
                </c:pt>
                <c:pt idx="4">
                  <c:v>10</c:v>
                </c:pt>
                <c:pt idx="5">
                  <c:v>0</c:v>
                </c:pt>
                <c:pt idx="6">
                  <c:v>0</c:v>
                </c:pt>
                <c:pt idx="7">
                  <c:v>0</c:v>
                </c:pt>
                <c:pt idx="8">
                  <c:v>20</c:v>
                </c:pt>
              </c:numCache>
            </c:numRef>
          </c:val>
        </c:ser>
        <c:ser>
          <c:idx val="2"/>
          <c:order val="3"/>
          <c:tx>
            <c:strRef>
              <c:f>'Meldunek tygodniowy'!$C$401</c:f>
              <c:strCache>
                <c:ptCount val="1"/>
                <c:pt idx="0">
                  <c:v>prawo pobytu ob. UE</c:v>
                </c:pt>
              </c:strCache>
            </c:strRef>
          </c:tx>
          <c:spPr>
            <a:solidFill>
              <a:srgbClr val="92D05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tygodniowy'!$L$401:$T$401</c:f>
              <c:numCache>
                <c:formatCode>#,##0</c:formatCode>
                <c:ptCount val="9"/>
                <c:pt idx="0">
                  <c:v>3</c:v>
                </c:pt>
                <c:pt idx="2">
                  <c:v>1</c:v>
                </c:pt>
                <c:pt idx="3">
                  <c:v>0</c:v>
                </c:pt>
                <c:pt idx="4">
                  <c:v>1</c:v>
                </c:pt>
                <c:pt idx="5">
                  <c:v>0</c:v>
                </c:pt>
                <c:pt idx="6">
                  <c:v>0</c:v>
                </c:pt>
                <c:pt idx="7">
                  <c:v>0</c:v>
                </c:pt>
                <c:pt idx="8">
                  <c:v>0</c:v>
                </c:pt>
              </c:numCache>
            </c:numRef>
          </c:val>
        </c:ser>
        <c:ser>
          <c:idx val="3"/>
          <c:order val="4"/>
          <c:tx>
            <c:strRef>
              <c:f>'Meldunek tygodniowy'!$C$402</c:f>
              <c:strCache>
                <c:ptCount val="1"/>
                <c:pt idx="0">
                  <c:v>prawo stałego pobytu obywatela UE</c:v>
                </c:pt>
              </c:strCache>
            </c:strRef>
          </c:tx>
          <c:spPr>
            <a:solidFill>
              <a:srgbClr val="00B05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tygodniowy'!$L$402:$T$402</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tygodniowy'!$C$403</c:f>
              <c:strCache>
                <c:ptCount val="1"/>
                <c:pt idx="0">
                  <c:v>prawo pobytu członka rodziny ob. UE</c:v>
                </c:pt>
              </c:strCache>
            </c:strRef>
          </c:tx>
          <c:spPr>
            <a:solidFill>
              <a:srgbClr val="00B0F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tygodniowy'!$L$403:$T$403</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tygodniowy'!$C$404</c:f>
              <c:strCache>
                <c:ptCount val="1"/>
                <c:pt idx="0">
                  <c:v>prawo stałego pobytu członka rodziny ob.. UE</c:v>
                </c:pt>
              </c:strCache>
            </c:strRef>
          </c:tx>
          <c:spPr>
            <a:solidFill>
              <a:srgbClr val="0070C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tygodniowy'!$L$404:$T$404</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tygodniowy'!$C$405</c:f>
              <c:strCache>
                <c:ptCount val="1"/>
                <c:pt idx="0">
                  <c:v>pobyt tolerowany</c:v>
                </c:pt>
              </c:strCache>
            </c:strRef>
          </c:tx>
          <c:spPr>
            <a:solidFill>
              <a:srgbClr val="00206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tygodniowy'!$L$405:$T$405</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tygodniowy'!$C$406</c:f>
              <c:strCache>
                <c:ptCount val="1"/>
                <c:pt idx="0">
                  <c:v>pobyt humanitarny</c:v>
                </c:pt>
              </c:strCache>
            </c:strRef>
          </c:tx>
          <c:spPr>
            <a:solidFill>
              <a:srgbClr val="7030A0"/>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tygodniowy'!$L$406:$T$406</c:f>
              <c:numCache>
                <c:formatCode>#,##0</c:formatCode>
                <c:ptCount val="9"/>
                <c:pt idx="0">
                  <c:v>5</c:v>
                </c:pt>
                <c:pt idx="2">
                  <c:v>3</c:v>
                </c:pt>
                <c:pt idx="3">
                  <c:v>0</c:v>
                </c:pt>
                <c:pt idx="4">
                  <c:v>2</c:v>
                </c:pt>
                <c:pt idx="5">
                  <c:v>1</c:v>
                </c:pt>
                <c:pt idx="6">
                  <c:v>1</c:v>
                </c:pt>
                <c:pt idx="7">
                  <c:v>0</c:v>
                </c:pt>
                <c:pt idx="8">
                  <c:v>0</c:v>
                </c:pt>
              </c:numCache>
            </c:numRef>
          </c:val>
        </c:ser>
        <c:ser>
          <c:idx val="9"/>
          <c:order val="9"/>
          <c:tx>
            <c:strRef>
              <c:f>'Meldunek tygodniowy'!$C$407</c:f>
              <c:strCache>
                <c:ptCount val="1"/>
                <c:pt idx="0">
                  <c:v>wydalenie</c:v>
                </c:pt>
              </c:strCache>
            </c:strRef>
          </c:tx>
          <c:spPr>
            <a:solidFill>
              <a:schemeClr val="bg1">
                <a:lumMod val="85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tygodniowy'!$L$407:$T$407</c:f>
              <c:numCache>
                <c:formatCode>#,##0</c:formatCode>
                <c:ptCount val="9"/>
                <c:pt idx="0">
                  <c:v>17</c:v>
                </c:pt>
                <c:pt idx="2">
                  <c:v>7</c:v>
                </c:pt>
                <c:pt idx="3">
                  <c:v>0</c:v>
                </c:pt>
                <c:pt idx="4">
                  <c:v>3</c:v>
                </c:pt>
                <c:pt idx="5">
                  <c:v>2</c:v>
                </c:pt>
                <c:pt idx="6">
                  <c:v>0</c:v>
                </c:pt>
                <c:pt idx="7">
                  <c:v>0</c:v>
                </c:pt>
                <c:pt idx="8">
                  <c:v>12</c:v>
                </c:pt>
              </c:numCache>
            </c:numRef>
          </c:val>
        </c:ser>
        <c:ser>
          <c:idx val="10"/>
          <c:order val="10"/>
          <c:tx>
            <c:strRef>
              <c:f>'Meldunek tygodniowy'!$C$408</c:f>
              <c:strCache>
                <c:ptCount val="1"/>
                <c:pt idx="0">
                  <c:v>zobowiązanie do powrotu</c:v>
                </c:pt>
              </c:strCache>
            </c:strRef>
          </c:tx>
          <c:spPr>
            <a:solidFill>
              <a:schemeClr val="bg1">
                <a:lumMod val="65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tygodniowy'!$L$408:$T$408</c:f>
              <c:numCache>
                <c:formatCode>#,##0</c:formatCode>
                <c:ptCount val="9"/>
                <c:pt idx="0">
                  <c:v>760</c:v>
                </c:pt>
                <c:pt idx="2">
                  <c:v>358</c:v>
                </c:pt>
                <c:pt idx="3">
                  <c:v>5</c:v>
                </c:pt>
                <c:pt idx="4">
                  <c:v>84</c:v>
                </c:pt>
                <c:pt idx="5">
                  <c:v>33</c:v>
                </c:pt>
                <c:pt idx="6">
                  <c:v>3</c:v>
                </c:pt>
                <c:pt idx="7">
                  <c:v>0</c:v>
                </c:pt>
                <c:pt idx="8">
                  <c:v>243</c:v>
                </c:pt>
              </c:numCache>
            </c:numRef>
          </c:val>
        </c:ser>
        <c:ser>
          <c:idx val="11"/>
          <c:order val="11"/>
          <c:tx>
            <c:strRef>
              <c:f>'Meldunek tygodniowy'!$C$409</c:f>
              <c:strCache>
                <c:ptCount val="1"/>
                <c:pt idx="0">
                  <c:v>cofnięcie zakazu wjazdu</c:v>
                </c:pt>
              </c:strCache>
            </c:strRef>
          </c:tx>
          <c:spPr>
            <a:solidFill>
              <a:schemeClr val="tx1">
                <a:lumMod val="50000"/>
                <a:lumOff val="50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tygodniowy'!$L$409:$T$409</c:f>
              <c:numCache>
                <c:formatCode>#,##0</c:formatCode>
                <c:ptCount val="9"/>
                <c:pt idx="0">
                  <c:v>2</c:v>
                </c:pt>
                <c:pt idx="2">
                  <c:v>0</c:v>
                </c:pt>
                <c:pt idx="3">
                  <c:v>0</c:v>
                </c:pt>
                <c:pt idx="4">
                  <c:v>0</c:v>
                </c:pt>
                <c:pt idx="5">
                  <c:v>0</c:v>
                </c:pt>
                <c:pt idx="6">
                  <c:v>0</c:v>
                </c:pt>
                <c:pt idx="7">
                  <c:v>0</c:v>
                </c:pt>
                <c:pt idx="8">
                  <c:v>0</c:v>
                </c:pt>
              </c:numCache>
            </c:numRef>
          </c:val>
        </c:ser>
        <c:ser>
          <c:idx val="12"/>
          <c:order val="12"/>
          <c:tx>
            <c:strRef>
              <c:f>'Meldunek tygodniowy'!$C$410</c:f>
              <c:strCache>
                <c:ptCount val="1"/>
                <c:pt idx="0">
                  <c:v>zaproszenie</c:v>
                </c:pt>
              </c:strCache>
            </c:strRef>
          </c:tx>
          <c:spPr>
            <a:solidFill>
              <a:schemeClr val="tx1">
                <a:lumMod val="75000"/>
                <a:lumOff val="25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tygodniowy'!$L$410:$T$410</c:f>
              <c:numCache>
                <c:formatCode>#,##0</c:formatCode>
                <c:ptCount val="9"/>
                <c:pt idx="0">
                  <c:v>7</c:v>
                </c:pt>
                <c:pt idx="2">
                  <c:v>0</c:v>
                </c:pt>
                <c:pt idx="3">
                  <c:v>0</c:v>
                </c:pt>
                <c:pt idx="4">
                  <c:v>1</c:v>
                </c:pt>
                <c:pt idx="5">
                  <c:v>0</c:v>
                </c:pt>
                <c:pt idx="6">
                  <c:v>0</c:v>
                </c:pt>
                <c:pt idx="7">
                  <c:v>0</c:v>
                </c:pt>
                <c:pt idx="8">
                  <c:v>1</c:v>
                </c:pt>
              </c:numCache>
            </c:numRef>
          </c:val>
        </c:ser>
        <c:ser>
          <c:idx val="13"/>
          <c:order val="13"/>
          <c:tx>
            <c:strRef>
              <c:f>'Meldunek tygodniowy'!$C$411</c:f>
              <c:strCache>
                <c:ptCount val="1"/>
                <c:pt idx="0">
                  <c:v>polski dokument podróży</c:v>
                </c:pt>
              </c:strCache>
            </c:strRef>
          </c:tx>
          <c:spPr>
            <a:solidFill>
              <a:schemeClr val="tx1">
                <a:lumMod val="95000"/>
                <a:lumOff val="5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tygodniowy'!$L$411:$T$411</c:f>
              <c:numCache>
                <c:formatCode>#,##0</c:formatCode>
                <c:ptCount val="9"/>
                <c:pt idx="0">
                  <c:v>16</c:v>
                </c:pt>
                <c:pt idx="2">
                  <c:v>10</c:v>
                </c:pt>
                <c:pt idx="3">
                  <c:v>1</c:v>
                </c:pt>
                <c:pt idx="4">
                  <c:v>0</c:v>
                </c:pt>
                <c:pt idx="5">
                  <c:v>0</c:v>
                </c:pt>
                <c:pt idx="6">
                  <c:v>0</c:v>
                </c:pt>
                <c:pt idx="7">
                  <c:v>0</c:v>
                </c:pt>
                <c:pt idx="8">
                  <c:v>4</c:v>
                </c:pt>
              </c:numCache>
            </c:numRef>
          </c:val>
        </c:ser>
        <c:ser>
          <c:idx val="14"/>
          <c:order val="14"/>
          <c:tx>
            <c:strRef>
              <c:f>'Meldunek tygodniowy'!$C$412</c:f>
              <c:strCache>
                <c:ptCount val="1"/>
                <c:pt idx="0">
                  <c:v>polski dokument tożsamości cudzoziemca</c:v>
                </c:pt>
              </c:strCache>
            </c:strRef>
          </c:tx>
          <c:spPr>
            <a:solidFill>
              <a:schemeClr val="bg2">
                <a:lumMod val="90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tygodniowy'!$L$412:$T$412</c:f>
              <c:numCache>
                <c:formatCode>#,##0</c:formatCode>
                <c:ptCount val="9"/>
                <c:pt idx="0">
                  <c:v>1</c:v>
                </c:pt>
                <c:pt idx="2">
                  <c:v>1</c:v>
                </c:pt>
                <c:pt idx="3">
                  <c:v>0</c:v>
                </c:pt>
                <c:pt idx="4">
                  <c:v>0</c:v>
                </c:pt>
                <c:pt idx="5">
                  <c:v>0</c:v>
                </c:pt>
                <c:pt idx="6">
                  <c:v>0</c:v>
                </c:pt>
                <c:pt idx="7">
                  <c:v>0</c:v>
                </c:pt>
                <c:pt idx="8">
                  <c:v>1</c:v>
                </c:pt>
              </c:numCache>
            </c:numRef>
          </c:val>
        </c:ser>
        <c:ser>
          <c:idx val="15"/>
          <c:order val="15"/>
          <c:tx>
            <c:strRef>
              <c:f>'Meldunek tygodniowy'!$C$413</c:f>
              <c:strCache>
                <c:ptCount val="1"/>
                <c:pt idx="0">
                  <c:v>wiza (nowa + Schengen)</c:v>
                </c:pt>
              </c:strCache>
            </c:strRef>
          </c:tx>
          <c:spPr>
            <a:solidFill>
              <a:schemeClr val="bg2">
                <a:lumMod val="50000"/>
              </a:schemeClr>
            </a:solidFill>
          </c:spPr>
          <c:invertIfNegative val="0"/>
          <c:cat>
            <c:strRef>
              <c:f>'Meldunek tygodniowy'!$L$397:$T$397</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tygodniowy'!$L$413:$T$413</c:f>
              <c:numCache>
                <c:formatCode>#,##0</c:formatCode>
                <c:ptCount val="9"/>
                <c:pt idx="0">
                  <c:v>21</c:v>
                </c:pt>
                <c:pt idx="2">
                  <c:v>18</c:v>
                </c:pt>
                <c:pt idx="3">
                  <c:v>0</c:v>
                </c:pt>
                <c:pt idx="4">
                  <c:v>0</c:v>
                </c:pt>
                <c:pt idx="5">
                  <c:v>0</c:v>
                </c:pt>
                <c:pt idx="6">
                  <c:v>0</c:v>
                </c:pt>
                <c:pt idx="7">
                  <c:v>0</c:v>
                </c:pt>
                <c:pt idx="8">
                  <c:v>3</c:v>
                </c:pt>
              </c:numCache>
            </c:numRef>
          </c:val>
        </c:ser>
        <c:dLbls>
          <c:showLegendKey val="0"/>
          <c:showVal val="0"/>
          <c:showCatName val="0"/>
          <c:showSerName val="0"/>
          <c:showPercent val="0"/>
          <c:showBubbleSize val="0"/>
        </c:dLbls>
        <c:gapWidth val="55"/>
        <c:gapDepth val="55"/>
        <c:shape val="box"/>
        <c:axId val="140727808"/>
        <c:axId val="140729344"/>
        <c:axId val="0"/>
      </c:bar3DChart>
      <c:catAx>
        <c:axId val="140727808"/>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140729344"/>
        <c:crosses val="autoZero"/>
        <c:auto val="1"/>
        <c:lblAlgn val="ctr"/>
        <c:lblOffset val="100"/>
        <c:noMultiLvlLbl val="0"/>
      </c:catAx>
      <c:valAx>
        <c:axId val="140729344"/>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140727808"/>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283</c:v>
                </c:pt>
                <c:pt idx="2">
                  <c:v>841</c:v>
                </c:pt>
                <c:pt idx="4">
                  <c:v>25</c:v>
                </c:pt>
                <c:pt idx="6">
                  <c:v>58</c:v>
                </c:pt>
                <c:pt idx="8">
                  <c:v>8</c:v>
                </c:pt>
                <c:pt idx="10">
                  <c:v>22</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48</c:v>
                </c:pt>
                <c:pt idx="2">
                  <c:v>72</c:v>
                </c:pt>
                <c:pt idx="4">
                  <c:v>39</c:v>
                </c:pt>
                <c:pt idx="6">
                  <c:v>68</c:v>
                </c:pt>
                <c:pt idx="8">
                  <c:v>2</c:v>
                </c:pt>
                <c:pt idx="10">
                  <c:v>2</c:v>
                </c:pt>
              </c:numCache>
            </c:numRef>
          </c:val>
        </c:ser>
        <c:ser>
          <c:idx val="2"/>
          <c:order val="2"/>
          <c:tx>
            <c:strRef>
              <c:f>'Meldunek tygodniowy'!$C$24</c:f>
              <c:strCache>
                <c:ptCount val="1"/>
                <c:pt idx="0">
                  <c:v>TADŻYKISTAN</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18</c:v>
                </c:pt>
                <c:pt idx="2">
                  <c:v>68</c:v>
                </c:pt>
                <c:pt idx="4">
                  <c:v>0</c:v>
                </c:pt>
                <c:pt idx="6">
                  <c:v>0</c:v>
                </c:pt>
                <c:pt idx="8">
                  <c:v>0</c:v>
                </c:pt>
                <c:pt idx="10">
                  <c:v>0</c:v>
                </c:pt>
              </c:numCache>
            </c:numRef>
          </c:val>
        </c:ser>
        <c:ser>
          <c:idx val="3"/>
          <c:order val="3"/>
          <c:tx>
            <c:strRef>
              <c:f>'Meldunek tygodniowy'!$C$25</c:f>
              <c:strCache>
                <c:ptCount val="1"/>
                <c:pt idx="0">
                  <c:v>GRUZJA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8</c:v>
                </c:pt>
                <c:pt idx="2">
                  <c:v>13</c:v>
                </c:pt>
                <c:pt idx="4">
                  <c:v>3</c:v>
                </c:pt>
                <c:pt idx="6">
                  <c:v>6</c:v>
                </c:pt>
                <c:pt idx="8">
                  <c:v>0</c:v>
                </c:pt>
                <c:pt idx="10">
                  <c:v>0</c:v>
                </c:pt>
              </c:numCache>
            </c:numRef>
          </c:val>
        </c:ser>
        <c:ser>
          <c:idx val="5"/>
          <c:order val="4"/>
          <c:tx>
            <c:strRef>
              <c:f>'Meldunek tygodniowy'!$C$26</c:f>
              <c:strCache>
                <c:ptCount val="1"/>
                <c:pt idx="0">
                  <c:v>SYRIA</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12</c:v>
                </c:pt>
                <c:pt idx="2">
                  <c:v>13</c:v>
                </c:pt>
                <c:pt idx="4">
                  <c:v>0</c:v>
                </c:pt>
                <c:pt idx="6">
                  <c:v>0</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55</c:v>
                </c:pt>
                <c:pt idx="2">
                  <c:v>94</c:v>
                </c:pt>
                <c:pt idx="4">
                  <c:v>7</c:v>
                </c:pt>
                <c:pt idx="6">
                  <c:v>10</c:v>
                </c:pt>
                <c:pt idx="8">
                  <c:v>1</c:v>
                </c:pt>
                <c:pt idx="10">
                  <c:v>1</c:v>
                </c:pt>
              </c:numCache>
            </c:numRef>
          </c:val>
        </c:ser>
        <c:dLbls>
          <c:showLegendKey val="0"/>
          <c:showVal val="0"/>
          <c:showCatName val="0"/>
          <c:showSerName val="0"/>
          <c:showPercent val="0"/>
          <c:showBubbleSize val="0"/>
        </c:dLbls>
        <c:gapWidth val="55"/>
        <c:gapDepth val="55"/>
        <c:shape val="box"/>
        <c:axId val="140801152"/>
        <c:axId val="140802688"/>
        <c:axId val="0"/>
      </c:bar3DChart>
      <c:catAx>
        <c:axId val="140801152"/>
        <c:scaling>
          <c:orientation val="minMax"/>
        </c:scaling>
        <c:delete val="0"/>
        <c:axPos val="b"/>
        <c:numFmt formatCode="General" sourceLinked="0"/>
        <c:majorTickMark val="none"/>
        <c:minorTickMark val="none"/>
        <c:tickLblPos val="nextTo"/>
        <c:txPr>
          <a:bodyPr/>
          <a:lstStyle/>
          <a:p>
            <a:pPr algn="ctr">
              <a:defRPr/>
            </a:pPr>
            <a:endParaRPr lang="pl-PL"/>
          </a:p>
        </c:txPr>
        <c:crossAx val="140802688"/>
        <c:crosses val="autoZero"/>
        <c:auto val="1"/>
        <c:lblAlgn val="ctr"/>
        <c:lblOffset val="100"/>
        <c:noMultiLvlLbl val="0"/>
      </c:catAx>
      <c:valAx>
        <c:axId val="140802688"/>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140801152"/>
        <c:crosses val="autoZero"/>
        <c:crossBetween val="between"/>
      </c:valAx>
      <c:spPr>
        <a:noFill/>
        <a:ln w="25400">
          <a:noFill/>
        </a:ln>
      </c:spPr>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tygodniowy'!$G$270</c:f>
              <c:strCache>
                <c:ptCount val="1"/>
                <c:pt idx="0">
                  <c:v>pobyt czasowy</c:v>
                </c:pt>
              </c:strCache>
            </c:strRef>
          </c:tx>
          <c:spPr>
            <a:solidFill>
              <a:srgbClr val="FF000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tygodniowy'!$K$270,'Meldunek tygodniowy'!$M$270,'Meldunek tygodniowy'!$O$270,'Meldunek tygodniowy'!$Q$270)</c:f>
              <c:numCache>
                <c:formatCode>#,##0</c:formatCode>
                <c:ptCount val="4"/>
                <c:pt idx="0">
                  <c:v>9096</c:v>
                </c:pt>
                <c:pt idx="1">
                  <c:v>6377</c:v>
                </c:pt>
                <c:pt idx="2">
                  <c:v>485</c:v>
                </c:pt>
                <c:pt idx="3">
                  <c:v>228</c:v>
                </c:pt>
              </c:numCache>
            </c:numRef>
          </c:val>
        </c:ser>
        <c:ser>
          <c:idx val="2"/>
          <c:order val="1"/>
          <c:tx>
            <c:strRef>
              <c:f>'Meldunek tygodniowy'!$G$271</c:f>
              <c:strCache>
                <c:ptCount val="1"/>
                <c:pt idx="0">
                  <c:v>pobyt stały</c:v>
                </c:pt>
              </c:strCache>
            </c:strRef>
          </c:tx>
          <c:spPr>
            <a:solidFill>
              <a:srgbClr val="FFC00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tygodniowy'!$K$271,'Meldunek tygodniowy'!$M$271,'Meldunek tygodniowy'!$O$271,'Meldunek tygodniowy'!$Q$271)</c:f>
              <c:numCache>
                <c:formatCode>#,##0</c:formatCode>
                <c:ptCount val="4"/>
                <c:pt idx="0">
                  <c:v>1029</c:v>
                </c:pt>
                <c:pt idx="1">
                  <c:v>719</c:v>
                </c:pt>
                <c:pt idx="2">
                  <c:v>41</c:v>
                </c:pt>
                <c:pt idx="3">
                  <c:v>37</c:v>
                </c:pt>
              </c:numCache>
            </c:numRef>
          </c:val>
        </c:ser>
        <c:ser>
          <c:idx val="4"/>
          <c:order val="2"/>
          <c:tx>
            <c:strRef>
              <c:f>'Meldunek tygodniowy'!$G$272</c:f>
              <c:strCache>
                <c:ptCount val="1"/>
                <c:pt idx="0">
                  <c:v>pobyt rezyd. UE</c:v>
                </c:pt>
              </c:strCache>
            </c:strRef>
          </c:tx>
          <c:spPr>
            <a:solidFill>
              <a:srgbClr val="92D05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tygodniowy'!$K$272,'Meldunek tygodniowy'!$M$272,'Meldunek tygodniowy'!$O$272,'Meldunek tygodniowy'!$Q$272)</c:f>
              <c:numCache>
                <c:formatCode>#,##0</c:formatCode>
                <c:ptCount val="4"/>
                <c:pt idx="0">
                  <c:v>233</c:v>
                </c:pt>
                <c:pt idx="1">
                  <c:v>164</c:v>
                </c:pt>
                <c:pt idx="2">
                  <c:v>20</c:v>
                </c:pt>
                <c:pt idx="3">
                  <c:v>23</c:v>
                </c:pt>
              </c:numCache>
            </c:numRef>
          </c:val>
        </c:ser>
        <c:dLbls>
          <c:showLegendKey val="0"/>
          <c:showVal val="0"/>
          <c:showCatName val="0"/>
          <c:showSerName val="0"/>
          <c:showPercent val="0"/>
          <c:showBubbleSize val="0"/>
        </c:dLbls>
        <c:gapWidth val="150"/>
        <c:shape val="box"/>
        <c:axId val="141074816"/>
        <c:axId val="141076352"/>
        <c:axId val="0"/>
      </c:bar3DChart>
      <c:catAx>
        <c:axId val="141074816"/>
        <c:scaling>
          <c:orientation val="minMax"/>
        </c:scaling>
        <c:delete val="0"/>
        <c:axPos val="b"/>
        <c:numFmt formatCode="General" sourceLinked="0"/>
        <c:majorTickMark val="out"/>
        <c:minorTickMark val="none"/>
        <c:tickLblPos val="nextTo"/>
        <c:crossAx val="141076352"/>
        <c:crosses val="autoZero"/>
        <c:auto val="1"/>
        <c:lblAlgn val="ctr"/>
        <c:lblOffset val="100"/>
        <c:noMultiLvlLbl val="0"/>
      </c:catAx>
      <c:valAx>
        <c:axId val="141076352"/>
        <c:scaling>
          <c:orientation val="minMax"/>
        </c:scaling>
        <c:delete val="0"/>
        <c:axPos val="l"/>
        <c:majorGridlines/>
        <c:numFmt formatCode="#,##0" sourceLinked="1"/>
        <c:majorTickMark val="out"/>
        <c:minorTickMark val="none"/>
        <c:tickLblPos val="nextTo"/>
        <c:crossAx val="141074816"/>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tygodniowy'!$D$456</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tygodniowy'!$H$453:$M$453</c:f>
              <c:strCache>
                <c:ptCount val="4"/>
                <c:pt idx="0">
                  <c:v>wnioski</c:v>
                </c:pt>
                <c:pt idx="3">
                  <c:v>decyzje</c:v>
                </c:pt>
              </c:strCache>
            </c:strRef>
          </c:cat>
          <c:val>
            <c:numRef>
              <c:f>'Meldunek tygodniowy'!$H$456:$M$456</c:f>
              <c:numCache>
                <c:formatCode>#,##0</c:formatCode>
                <c:ptCount val="6"/>
                <c:pt idx="0">
                  <c:v>842</c:v>
                </c:pt>
                <c:pt idx="3">
                  <c:v>965</c:v>
                </c:pt>
              </c:numCache>
            </c:numRef>
          </c:val>
        </c:ser>
        <c:ser>
          <c:idx val="1"/>
          <c:order val="1"/>
          <c:tx>
            <c:strRef>
              <c:f>'Meldunek tygodniowy'!$D$455</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tygodniowy'!$H$453:$M$453</c:f>
              <c:strCache>
                <c:ptCount val="4"/>
                <c:pt idx="0">
                  <c:v>wnioski</c:v>
                </c:pt>
                <c:pt idx="3">
                  <c:v>decyzje</c:v>
                </c:pt>
              </c:strCache>
            </c:strRef>
          </c:cat>
          <c:val>
            <c:numRef>
              <c:f>'Meldunek tygodniowy'!$H$455:$M$455</c:f>
              <c:numCache>
                <c:formatCode>#,##0</c:formatCode>
                <c:ptCount val="6"/>
                <c:pt idx="0">
                  <c:v>1685</c:v>
                </c:pt>
                <c:pt idx="3">
                  <c:v>1757</c:v>
                </c:pt>
              </c:numCache>
            </c:numRef>
          </c:val>
        </c:ser>
        <c:ser>
          <c:idx val="0"/>
          <c:order val="2"/>
          <c:tx>
            <c:strRef>
              <c:f>'Meldunek tygodniowy'!$D$454</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tygodniowy'!$H$453:$M$453</c:f>
              <c:strCache>
                <c:ptCount val="4"/>
                <c:pt idx="0">
                  <c:v>wnioski</c:v>
                </c:pt>
                <c:pt idx="3">
                  <c:v>decyzje</c:v>
                </c:pt>
              </c:strCache>
            </c:strRef>
          </c:cat>
          <c:val>
            <c:numRef>
              <c:f>'Meldunek tygodniowy'!$H$454:$M$454</c:f>
              <c:numCache>
                <c:formatCode>#,##0</c:formatCode>
                <c:ptCount val="6"/>
                <c:pt idx="0">
                  <c:v>44341</c:v>
                </c:pt>
                <c:pt idx="3">
                  <c:v>49859</c:v>
                </c:pt>
              </c:numCache>
            </c:numRef>
          </c:val>
        </c:ser>
        <c:dLbls>
          <c:showLegendKey val="0"/>
          <c:showVal val="0"/>
          <c:showCatName val="0"/>
          <c:showSerName val="0"/>
          <c:showPercent val="0"/>
          <c:showBubbleSize val="0"/>
        </c:dLbls>
        <c:gapWidth val="150"/>
        <c:shape val="box"/>
        <c:axId val="141234944"/>
        <c:axId val="141236480"/>
        <c:axId val="141246464"/>
      </c:bar3DChart>
      <c:catAx>
        <c:axId val="141234944"/>
        <c:scaling>
          <c:orientation val="minMax"/>
        </c:scaling>
        <c:delete val="0"/>
        <c:axPos val="b"/>
        <c:numFmt formatCode="General" sourceLinked="1"/>
        <c:majorTickMark val="out"/>
        <c:minorTickMark val="none"/>
        <c:tickLblPos val="nextTo"/>
        <c:crossAx val="141236480"/>
        <c:crosses val="autoZero"/>
        <c:auto val="1"/>
        <c:lblAlgn val="ctr"/>
        <c:lblOffset val="100"/>
        <c:noMultiLvlLbl val="0"/>
      </c:catAx>
      <c:valAx>
        <c:axId val="141236480"/>
        <c:scaling>
          <c:orientation val="minMax"/>
        </c:scaling>
        <c:delete val="0"/>
        <c:axPos val="l"/>
        <c:majorGridlines/>
        <c:numFmt formatCode="#,##0" sourceLinked="1"/>
        <c:majorTickMark val="out"/>
        <c:minorTickMark val="none"/>
        <c:tickLblPos val="nextTo"/>
        <c:crossAx val="141234944"/>
        <c:crosses val="autoZero"/>
        <c:crossBetween val="between"/>
      </c:valAx>
      <c:serAx>
        <c:axId val="141246464"/>
        <c:scaling>
          <c:orientation val="minMax"/>
        </c:scaling>
        <c:delete val="0"/>
        <c:axPos val="b"/>
        <c:majorTickMark val="out"/>
        <c:minorTickMark val="none"/>
        <c:tickLblPos val="nextTo"/>
        <c:crossAx val="141236480"/>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tygodniowy'!$G$270</c:f>
              <c:strCache>
                <c:ptCount val="1"/>
                <c:pt idx="0">
                  <c:v>pobyt czasowy</c:v>
                </c:pt>
              </c:strCache>
            </c:strRef>
          </c:tx>
          <c:spPr>
            <a:solidFill>
              <a:srgbClr val="FF000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tygodniowy'!$K$270,'Meldunek tygodniowy'!$M$270,'Meldunek tygodniowy'!$O$270,'Meldunek tygodniowy'!$Q$270)</c:f>
              <c:numCache>
                <c:formatCode>#,##0</c:formatCode>
                <c:ptCount val="4"/>
                <c:pt idx="0">
                  <c:v>9096</c:v>
                </c:pt>
                <c:pt idx="1">
                  <c:v>6377</c:v>
                </c:pt>
                <c:pt idx="2">
                  <c:v>485</c:v>
                </c:pt>
                <c:pt idx="3">
                  <c:v>228</c:v>
                </c:pt>
              </c:numCache>
            </c:numRef>
          </c:val>
        </c:ser>
        <c:ser>
          <c:idx val="2"/>
          <c:order val="1"/>
          <c:tx>
            <c:strRef>
              <c:f>'Meldunek tygodniowy'!$G$271</c:f>
              <c:strCache>
                <c:ptCount val="1"/>
                <c:pt idx="0">
                  <c:v>pobyt stały</c:v>
                </c:pt>
              </c:strCache>
            </c:strRef>
          </c:tx>
          <c:spPr>
            <a:solidFill>
              <a:srgbClr val="FFC00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tygodniowy'!$K$271,'Meldunek tygodniowy'!$M$271,'Meldunek tygodniowy'!$O$271,'Meldunek tygodniowy'!$Q$271)</c:f>
              <c:numCache>
                <c:formatCode>#,##0</c:formatCode>
                <c:ptCount val="4"/>
                <c:pt idx="0">
                  <c:v>1029</c:v>
                </c:pt>
                <c:pt idx="1">
                  <c:v>719</c:v>
                </c:pt>
                <c:pt idx="2">
                  <c:v>41</c:v>
                </c:pt>
                <c:pt idx="3">
                  <c:v>37</c:v>
                </c:pt>
              </c:numCache>
            </c:numRef>
          </c:val>
        </c:ser>
        <c:ser>
          <c:idx val="4"/>
          <c:order val="2"/>
          <c:tx>
            <c:strRef>
              <c:f>'Meldunek tygodniowy'!$G$272</c:f>
              <c:strCache>
                <c:ptCount val="1"/>
                <c:pt idx="0">
                  <c:v>pobyt rezyd. UE</c:v>
                </c:pt>
              </c:strCache>
            </c:strRef>
          </c:tx>
          <c:spPr>
            <a:solidFill>
              <a:srgbClr val="92D050"/>
            </a:solidFill>
          </c:spPr>
          <c:invertIfNegative val="0"/>
          <c:cat>
            <c:multiLvlStrRef>
              <c:f>('Meldunek tygodniowy'!$K$268:$K$269,'Meldunek tygodniowy'!$M$268:$M$269,'Meldunek tygodniowy'!$O$268:$O$269,'Meldunek tygodniowy'!$Q$268:$Q$269)</c:f>
              <c:multiLvlStrCache>
                <c:ptCount val="4"/>
                <c:lvl>
                  <c:pt idx="1">
                    <c:v>pozytywne</c:v>
                  </c:pt>
                  <c:pt idx="2">
                    <c:v>negatywne</c:v>
                  </c:pt>
                  <c:pt idx="3">
                    <c:v>umorzenia</c:v>
                  </c:pt>
                </c:lvl>
                <c:lvl>
                  <c:pt idx="0">
                    <c:v>wnioski</c:v>
                  </c:pt>
                  <c:pt idx="1">
                    <c:v>decyzje 01.11.2015 - 30.11.2015 r.</c:v>
                  </c:pt>
                </c:lvl>
              </c:multiLvlStrCache>
            </c:multiLvlStrRef>
          </c:cat>
          <c:val>
            <c:numRef>
              <c:f>('Meldunek tygodniowy'!$K$272,'Meldunek tygodniowy'!$M$272,'Meldunek tygodniowy'!$O$272,'Meldunek tygodniowy'!$Q$272)</c:f>
              <c:numCache>
                <c:formatCode>#,##0</c:formatCode>
                <c:ptCount val="4"/>
                <c:pt idx="0">
                  <c:v>233</c:v>
                </c:pt>
                <c:pt idx="1">
                  <c:v>164</c:v>
                </c:pt>
                <c:pt idx="2">
                  <c:v>20</c:v>
                </c:pt>
                <c:pt idx="3">
                  <c:v>23</c:v>
                </c:pt>
              </c:numCache>
            </c:numRef>
          </c:val>
        </c:ser>
        <c:dLbls>
          <c:showLegendKey val="0"/>
          <c:showVal val="0"/>
          <c:showCatName val="0"/>
          <c:showSerName val="0"/>
          <c:showPercent val="0"/>
          <c:showBubbleSize val="0"/>
        </c:dLbls>
        <c:gapWidth val="150"/>
        <c:shape val="box"/>
        <c:axId val="141292672"/>
        <c:axId val="141294208"/>
        <c:axId val="0"/>
      </c:bar3DChart>
      <c:catAx>
        <c:axId val="141292672"/>
        <c:scaling>
          <c:orientation val="minMax"/>
        </c:scaling>
        <c:delete val="0"/>
        <c:axPos val="b"/>
        <c:numFmt formatCode="General" sourceLinked="0"/>
        <c:majorTickMark val="out"/>
        <c:minorTickMark val="none"/>
        <c:tickLblPos val="nextTo"/>
        <c:crossAx val="141294208"/>
        <c:crosses val="autoZero"/>
        <c:auto val="1"/>
        <c:lblAlgn val="ctr"/>
        <c:lblOffset val="100"/>
        <c:noMultiLvlLbl val="0"/>
      </c:catAx>
      <c:valAx>
        <c:axId val="141294208"/>
        <c:scaling>
          <c:orientation val="minMax"/>
        </c:scaling>
        <c:delete val="0"/>
        <c:axPos val="l"/>
        <c:majorGridlines/>
        <c:numFmt formatCode="#,##0" sourceLinked="1"/>
        <c:majorTickMark val="out"/>
        <c:minorTickMark val="none"/>
        <c:tickLblPos val="nextTo"/>
        <c:crossAx val="141292672"/>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63</xdr:row>
      <xdr:rowOff>52389</xdr:rowOff>
    </xdr:from>
    <xdr:to>
      <xdr:col>24</xdr:col>
      <xdr:colOff>19051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234</xdr:row>
      <xdr:rowOff>65086</xdr:rowOff>
    </xdr:from>
    <xdr:to>
      <xdr:col>23</xdr:col>
      <xdr:colOff>9525</xdr:colOff>
      <xdr:row>248</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415</xdr:row>
      <xdr:rowOff>69397</xdr:rowOff>
    </xdr:from>
    <xdr:to>
      <xdr:col>23</xdr:col>
      <xdr:colOff>1</xdr:colOff>
      <xdr:row>437</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274</xdr:row>
      <xdr:rowOff>9526</xdr:rowOff>
    </xdr:from>
    <xdr:to>
      <xdr:col>23</xdr:col>
      <xdr:colOff>9525</xdr:colOff>
      <xdr:row>288</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22412</xdr:colOff>
      <xdr:row>457</xdr:row>
      <xdr:rowOff>120183</xdr:rowOff>
    </xdr:from>
    <xdr:to>
      <xdr:col>20</xdr:col>
      <xdr:colOff>260537</xdr:colOff>
      <xdr:row>464</xdr:row>
      <xdr:rowOff>156883</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144</xdr:row>
      <xdr:rowOff>0</xdr:rowOff>
    </xdr:from>
    <xdr:to>
      <xdr:col>20</xdr:col>
      <xdr:colOff>234084</xdr:colOff>
      <xdr:row>144</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312</xdr:row>
      <xdr:rowOff>0</xdr:rowOff>
    </xdr:from>
    <xdr:to>
      <xdr:col>22</xdr:col>
      <xdr:colOff>266700</xdr:colOff>
      <xdr:row>325</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86</xdr:row>
      <xdr:rowOff>31751</xdr:rowOff>
    </xdr:from>
    <xdr:to>
      <xdr:col>25</xdr:col>
      <xdr:colOff>21167</xdr:colOff>
      <xdr:row>119</xdr:row>
      <xdr:rowOff>0</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137</xdr:row>
      <xdr:rowOff>0</xdr:rowOff>
    </xdr:from>
    <xdr:to>
      <xdr:col>25</xdr:col>
      <xdr:colOff>10584</xdr:colOff>
      <xdr:row>144</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172</xdr:row>
      <xdr:rowOff>190499</xdr:rowOff>
    </xdr:from>
    <xdr:to>
      <xdr:col>25</xdr:col>
      <xdr:colOff>10584</xdr:colOff>
      <xdr:row>215</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252</xdr:row>
      <xdr:rowOff>0</xdr:rowOff>
    </xdr:from>
    <xdr:to>
      <xdr:col>25</xdr:col>
      <xdr:colOff>10584</xdr:colOff>
      <xdr:row>257</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335</xdr:row>
      <xdr:rowOff>190499</xdr:rowOff>
    </xdr:from>
    <xdr:to>
      <xdr:col>25</xdr:col>
      <xdr:colOff>10584</xdr:colOff>
      <xdr:row>389</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442</xdr:row>
      <xdr:rowOff>0</xdr:rowOff>
    </xdr:from>
    <xdr:to>
      <xdr:col>25</xdr:col>
      <xdr:colOff>10584</xdr:colOff>
      <xdr:row>447</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465</xdr:row>
      <xdr:rowOff>0</xdr:rowOff>
    </xdr:from>
    <xdr:to>
      <xdr:col>25</xdr:col>
      <xdr:colOff>10584</xdr:colOff>
      <xdr:row>467</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488</xdr:row>
      <xdr:rowOff>0</xdr:rowOff>
    </xdr:from>
    <xdr:to>
      <xdr:col>25</xdr:col>
      <xdr:colOff>10584</xdr:colOff>
      <xdr:row>494</xdr:row>
      <xdr:rowOff>0</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497</xdr:row>
      <xdr:rowOff>190499</xdr:rowOff>
    </xdr:from>
    <xdr:to>
      <xdr:col>25</xdr:col>
      <xdr:colOff>10584</xdr:colOff>
      <xdr:row>535</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548"/>
  <sheetViews>
    <sheetView tabSelected="1" topLeftCell="A322" zoomScale="70" zoomScaleNormal="70" zoomScalePageLayoutView="70" workbookViewId="0">
      <selection activeCell="D330" sqref="D330"/>
    </sheetView>
  </sheetViews>
  <sheetFormatPr defaultColWidth="4.140625" defaultRowHeight="15" x14ac:dyDescent="0.25"/>
  <cols>
    <col min="1" max="13" width="5" style="3" customWidth="1"/>
    <col min="14" max="14" width="8.140625" style="3" customWidth="1"/>
    <col min="15" max="24" width="5" style="3" customWidth="1"/>
    <col min="25" max="25" width="3.85546875" style="6" customWidth="1"/>
    <col min="26" max="16384" width="4.140625" style="3"/>
  </cols>
  <sheetData>
    <row r="1" spans="1:29" x14ac:dyDescent="0.25">
      <c r="T1" s="60"/>
      <c r="U1" s="61"/>
      <c r="V1" s="61"/>
      <c r="W1" s="61"/>
      <c r="X1" s="61"/>
      <c r="Y1" s="61"/>
      <c r="Z1" s="61"/>
      <c r="AA1" s="61"/>
      <c r="AB1" s="61"/>
      <c r="AC1" s="61"/>
    </row>
    <row r="2" spans="1:29" x14ac:dyDescent="0.25">
      <c r="Q2" s="5"/>
      <c r="T2" s="61"/>
      <c r="U2" s="61"/>
      <c r="V2" s="61"/>
      <c r="W2" s="61"/>
      <c r="X2" s="61"/>
      <c r="Y2" s="61"/>
      <c r="Z2" s="61"/>
      <c r="AA2" s="61"/>
      <c r="AB2" s="61"/>
      <c r="AC2" s="61"/>
    </row>
    <row r="3" spans="1:29" x14ac:dyDescent="0.25">
      <c r="T3" s="61"/>
      <c r="U3" s="61"/>
      <c r="V3" s="61"/>
      <c r="W3" s="61"/>
      <c r="X3" s="61"/>
      <c r="Y3" s="61"/>
      <c r="Z3" s="61"/>
      <c r="AA3" s="61"/>
      <c r="AB3" s="61"/>
      <c r="AC3" s="61"/>
    </row>
    <row r="4" spans="1:29" x14ac:dyDescent="0.25">
      <c r="T4" s="61"/>
      <c r="U4" s="61"/>
      <c r="V4" s="61"/>
      <c r="W4" s="61"/>
      <c r="X4" s="61"/>
      <c r="Y4" s="61"/>
      <c r="Z4" s="61"/>
      <c r="AA4" s="61"/>
      <c r="AB4" s="61"/>
      <c r="AC4" s="61"/>
    </row>
    <row r="5" spans="1:29" x14ac:dyDescent="0.25">
      <c r="E5" s="187" t="s">
        <v>67</v>
      </c>
      <c r="F5" s="187"/>
      <c r="G5" s="187"/>
      <c r="H5" s="187"/>
      <c r="I5" s="187"/>
      <c r="J5" s="187"/>
      <c r="K5" s="187"/>
      <c r="L5" s="187"/>
      <c r="M5" s="187"/>
      <c r="N5" s="187"/>
      <c r="O5" s="187"/>
      <c r="P5" s="187"/>
      <c r="Q5" s="187"/>
      <c r="T5" s="61"/>
      <c r="U5" s="61"/>
      <c r="V5" s="61"/>
      <c r="W5" s="61"/>
      <c r="X5" s="61"/>
      <c r="Y5" s="61"/>
      <c r="Z5" s="61"/>
      <c r="AA5" s="61"/>
      <c r="AB5" s="61"/>
      <c r="AC5" s="61"/>
    </row>
    <row r="6" spans="1:29" x14ac:dyDescent="0.25">
      <c r="E6" s="187"/>
      <c r="F6" s="187"/>
      <c r="G6" s="187"/>
      <c r="H6" s="187"/>
      <c r="I6" s="187"/>
      <c r="J6" s="187"/>
      <c r="K6" s="187"/>
      <c r="L6" s="187"/>
      <c r="M6" s="187"/>
      <c r="N6" s="187"/>
      <c r="O6" s="187"/>
      <c r="P6" s="187"/>
      <c r="Q6" s="187"/>
      <c r="T6" s="61"/>
      <c r="U6" s="61"/>
      <c r="V6" s="61"/>
      <c r="W6" s="61"/>
      <c r="X6" s="61"/>
      <c r="Y6" s="61"/>
      <c r="Z6" s="61"/>
      <c r="AA6" s="61"/>
      <c r="AB6" s="61"/>
      <c r="AC6" s="61"/>
    </row>
    <row r="7" spans="1:29" x14ac:dyDescent="0.25">
      <c r="E7" s="187"/>
      <c r="F7" s="187"/>
      <c r="G7" s="187"/>
      <c r="H7" s="187"/>
      <c r="I7" s="187"/>
      <c r="J7" s="187"/>
      <c r="K7" s="187"/>
      <c r="L7" s="187"/>
      <c r="M7" s="187"/>
      <c r="N7" s="187"/>
      <c r="O7" s="187"/>
      <c r="P7" s="187"/>
      <c r="Q7" s="187"/>
      <c r="T7" s="61"/>
      <c r="U7" s="61"/>
      <c r="V7" s="61"/>
      <c r="W7" s="61"/>
      <c r="X7" s="61"/>
      <c r="Y7" s="61"/>
      <c r="Z7" s="61"/>
      <c r="AA7" s="61"/>
      <c r="AB7" s="61"/>
      <c r="AC7" s="61"/>
    </row>
    <row r="8" spans="1:29" x14ac:dyDescent="0.25">
      <c r="E8" s="187"/>
      <c r="F8" s="187"/>
      <c r="G8" s="187"/>
      <c r="H8" s="187"/>
      <c r="I8" s="187"/>
      <c r="J8" s="187"/>
      <c r="K8" s="187"/>
      <c r="L8" s="187"/>
      <c r="M8" s="187"/>
      <c r="N8" s="187"/>
      <c r="O8" s="187"/>
      <c r="P8" s="187"/>
      <c r="Q8" s="187"/>
      <c r="T8" s="61"/>
      <c r="U8" s="61"/>
      <c r="V8" s="61"/>
      <c r="W8" s="61"/>
      <c r="X8" s="61"/>
      <c r="Y8" s="61"/>
      <c r="Z8" s="61"/>
      <c r="AA8" s="61"/>
      <c r="AB8" s="61"/>
      <c r="AC8" s="61"/>
    </row>
    <row r="9" spans="1:29" ht="19.5" x14ac:dyDescent="0.3">
      <c r="E9" s="246" t="str">
        <f>CONCATENATE("w okresie ",Arkusz18!A2," - ",Arkusz18!B2," r.")</f>
        <v>w okresie 01.11.2015 - 30.11.2015 r.</v>
      </c>
      <c r="F9" s="246"/>
      <c r="G9" s="246"/>
      <c r="H9" s="246"/>
      <c r="I9" s="246"/>
      <c r="J9" s="246"/>
      <c r="K9" s="246"/>
      <c r="L9" s="246"/>
      <c r="M9" s="246"/>
      <c r="N9" s="246"/>
      <c r="O9" s="246"/>
      <c r="P9" s="246"/>
      <c r="Q9" s="246"/>
      <c r="T9" s="61"/>
      <c r="U9" s="61"/>
      <c r="V9" s="61"/>
      <c r="W9" s="61"/>
      <c r="X9" s="61"/>
      <c r="Y9" s="61"/>
      <c r="Z9" s="61"/>
      <c r="AA9" s="61"/>
      <c r="AB9" s="61"/>
      <c r="AC9" s="61"/>
    </row>
    <row r="10" spans="1:29" x14ac:dyDescent="0.25">
      <c r="T10" s="61"/>
      <c r="U10" s="61"/>
      <c r="V10" s="61"/>
      <c r="W10" s="61"/>
      <c r="X10" s="61"/>
      <c r="Y10" s="61"/>
      <c r="Z10" s="61"/>
      <c r="AA10" s="61"/>
      <c r="AB10" s="61"/>
      <c r="AC10" s="61"/>
    </row>
    <row r="11" spans="1:29" x14ac:dyDescent="0.25">
      <c r="T11" s="61"/>
      <c r="U11" s="61"/>
      <c r="V11" s="61"/>
      <c r="W11" s="61"/>
      <c r="X11" s="61"/>
      <c r="Y11" s="61"/>
      <c r="Z11" s="61"/>
      <c r="AA11" s="61"/>
      <c r="AB11" s="61"/>
      <c r="AC11" s="61"/>
    </row>
    <row r="12" spans="1:29" x14ac:dyDescent="0.25">
      <c r="T12" s="61"/>
      <c r="U12" s="61"/>
      <c r="V12" s="61"/>
      <c r="W12" s="61"/>
      <c r="X12" s="61"/>
      <c r="Y12" s="61"/>
      <c r="Z12" s="61"/>
      <c r="AA12" s="61"/>
      <c r="AB12" s="61"/>
      <c r="AC12" s="61"/>
    </row>
    <row r="13" spans="1:29" x14ac:dyDescent="0.25">
      <c r="T13" s="61"/>
      <c r="U13" s="61"/>
      <c r="V13" s="61"/>
      <c r="W13" s="61"/>
      <c r="X13" s="61"/>
      <c r="Y13" s="61"/>
      <c r="Z13" s="61"/>
      <c r="AA13" s="61"/>
      <c r="AB13" s="61"/>
      <c r="AC13" s="61"/>
    </row>
    <row r="14" spans="1:29" ht="18" x14ac:dyDescent="0.25">
      <c r="A14" s="8" t="s">
        <v>68</v>
      </c>
      <c r="F14" s="9"/>
      <c r="T14" s="61"/>
      <c r="U14" s="61"/>
      <c r="V14" s="61"/>
      <c r="W14" s="61"/>
      <c r="X14" s="61"/>
      <c r="Y14" s="61"/>
      <c r="Z14" s="61"/>
      <c r="AA14" s="61"/>
      <c r="AB14" s="61"/>
      <c r="AC14" s="61"/>
    </row>
    <row r="15" spans="1:29" x14ac:dyDescent="0.25">
      <c r="F15" s="9"/>
      <c r="T15" s="61"/>
      <c r="U15" s="61"/>
      <c r="V15" s="61"/>
      <c r="W15" s="61"/>
      <c r="X15" s="61"/>
      <c r="Y15" s="61"/>
      <c r="Z15" s="61"/>
      <c r="AA15" s="61"/>
      <c r="AB15" s="61"/>
      <c r="AC15" s="61"/>
    </row>
    <row r="16" spans="1:29" x14ac:dyDescent="0.25">
      <c r="A16" s="190" t="s">
        <v>2</v>
      </c>
      <c r="B16" s="190"/>
      <c r="C16" s="190"/>
      <c r="D16" s="190"/>
      <c r="E16" s="190"/>
      <c r="F16" s="190"/>
      <c r="G16" s="190"/>
      <c r="H16" s="190"/>
      <c r="I16" s="190"/>
      <c r="J16" s="190"/>
      <c r="K16" s="190"/>
      <c r="L16" s="190"/>
      <c r="M16" s="190"/>
      <c r="N16" s="190"/>
      <c r="O16" s="190"/>
      <c r="P16" s="190"/>
      <c r="Q16" s="190"/>
      <c r="R16" s="190"/>
      <c r="S16" s="190"/>
      <c r="T16" s="190"/>
      <c r="U16" s="190"/>
    </row>
    <row r="17" spans="1:22" x14ac:dyDescent="0.25">
      <c r="A17" s="10"/>
      <c r="B17" s="10"/>
      <c r="C17" s="10"/>
      <c r="D17" s="10"/>
      <c r="E17" s="10"/>
      <c r="F17" s="10"/>
      <c r="G17" s="10"/>
      <c r="H17" s="10"/>
      <c r="I17" s="10"/>
      <c r="J17" s="10"/>
      <c r="K17" s="10"/>
      <c r="L17" s="10"/>
      <c r="M17" s="10"/>
      <c r="N17" s="10"/>
      <c r="O17" s="10"/>
      <c r="P17" s="10"/>
      <c r="Q17" s="10"/>
      <c r="R17" s="10"/>
      <c r="S17" s="10"/>
      <c r="T17" s="10"/>
      <c r="U17" s="10"/>
    </row>
    <row r="18" spans="1:22"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2" x14ac:dyDescent="0.25">
      <c r="C19" s="274" t="s">
        <v>0</v>
      </c>
      <c r="D19" s="275"/>
      <c r="E19" s="275"/>
      <c r="F19" s="275"/>
      <c r="G19" s="282" t="str">
        <f>CONCATENATE(Arkusz18!A2," - ",Arkusz18!B2," r.")</f>
        <v>01.11.2015 - 30.11.2015 r.</v>
      </c>
      <c r="H19" s="283"/>
      <c r="I19" s="283"/>
      <c r="J19" s="283"/>
      <c r="K19" s="283"/>
      <c r="L19" s="283"/>
      <c r="M19" s="283"/>
      <c r="N19" s="283"/>
      <c r="O19" s="283"/>
      <c r="P19" s="283"/>
      <c r="Q19" s="283"/>
      <c r="R19" s="283"/>
      <c r="S19" s="283"/>
      <c r="T19" s="283"/>
      <c r="U19" s="283"/>
      <c r="V19" s="284"/>
    </row>
    <row r="20" spans="1:22" x14ac:dyDescent="0.25">
      <c r="C20" s="276"/>
      <c r="D20" s="189"/>
      <c r="E20" s="189"/>
      <c r="F20" s="189"/>
      <c r="G20" s="170" t="s">
        <v>31</v>
      </c>
      <c r="H20" s="195"/>
      <c r="I20" s="195"/>
      <c r="J20" s="196"/>
      <c r="K20" s="170" t="s">
        <v>32</v>
      </c>
      <c r="L20" s="195"/>
      <c r="M20" s="195"/>
      <c r="N20" s="196"/>
      <c r="O20" s="170" t="s">
        <v>107</v>
      </c>
      <c r="P20" s="195"/>
      <c r="Q20" s="195"/>
      <c r="R20" s="196"/>
      <c r="S20" s="170" t="s">
        <v>54</v>
      </c>
      <c r="T20" s="195"/>
      <c r="U20" s="195"/>
      <c r="V20" s="171"/>
    </row>
    <row r="21" spans="1:22" ht="15" customHeight="1" x14ac:dyDescent="0.25">
      <c r="C21" s="276"/>
      <c r="D21" s="189"/>
      <c r="E21" s="189"/>
      <c r="F21" s="189"/>
      <c r="G21" s="197" t="s">
        <v>30</v>
      </c>
      <c r="H21" s="198"/>
      <c r="I21" s="170" t="s">
        <v>10</v>
      </c>
      <c r="J21" s="196"/>
      <c r="K21" s="197" t="s">
        <v>33</v>
      </c>
      <c r="L21" s="198"/>
      <c r="M21" s="170" t="s">
        <v>10</v>
      </c>
      <c r="N21" s="196"/>
      <c r="O21" s="197" t="s">
        <v>30</v>
      </c>
      <c r="P21" s="198"/>
      <c r="Q21" s="170" t="s">
        <v>10</v>
      </c>
      <c r="R21" s="196"/>
      <c r="S21" s="197" t="s">
        <v>30</v>
      </c>
      <c r="T21" s="198"/>
      <c r="U21" s="170" t="s">
        <v>10</v>
      </c>
      <c r="V21" s="171"/>
    </row>
    <row r="22" spans="1:22" x14ac:dyDescent="0.25">
      <c r="C22" s="216" t="str">
        <f>Arkusz2!B2</f>
        <v>ROSJA</v>
      </c>
      <c r="D22" s="217"/>
      <c r="E22" s="217"/>
      <c r="F22" s="217"/>
      <c r="G22" s="184">
        <f>Arkusz2!F2</f>
        <v>283</v>
      </c>
      <c r="H22" s="186"/>
      <c r="I22" s="184">
        <f>Arkusz2!F8</f>
        <v>841</v>
      </c>
      <c r="J22" s="186"/>
      <c r="K22" s="184">
        <f>Arkusz2!F14</f>
        <v>25</v>
      </c>
      <c r="L22" s="186"/>
      <c r="M22" s="184">
        <f>Arkusz2!F20</f>
        <v>58</v>
      </c>
      <c r="N22" s="186"/>
      <c r="O22" s="184">
        <f>Arkusz2!F26</f>
        <v>8</v>
      </c>
      <c r="P22" s="186"/>
      <c r="Q22" s="184">
        <f>Arkusz2!F32</f>
        <v>22</v>
      </c>
      <c r="R22" s="186"/>
      <c r="S22" s="184">
        <f>SUM(G22,K22,O22)</f>
        <v>316</v>
      </c>
      <c r="T22" s="186"/>
      <c r="U22" s="184">
        <f>SUM(I22,M22,Q22)</f>
        <v>921</v>
      </c>
      <c r="V22" s="185"/>
    </row>
    <row r="23" spans="1:22" x14ac:dyDescent="0.25">
      <c r="C23" s="247" t="str">
        <f>Arkusz2!B3</f>
        <v>UKRAINA</v>
      </c>
      <c r="D23" s="248"/>
      <c r="E23" s="248"/>
      <c r="F23" s="248"/>
      <c r="G23" s="167">
        <f>Arkusz2!F3</f>
        <v>48</v>
      </c>
      <c r="H23" s="169"/>
      <c r="I23" s="167">
        <f>Arkusz2!F9</f>
        <v>72</v>
      </c>
      <c r="J23" s="169"/>
      <c r="K23" s="167">
        <f>Arkusz2!F15</f>
        <v>39</v>
      </c>
      <c r="L23" s="169"/>
      <c r="M23" s="167">
        <f>Arkusz2!F21</f>
        <v>68</v>
      </c>
      <c r="N23" s="169"/>
      <c r="O23" s="167">
        <f>Arkusz2!F27</f>
        <v>2</v>
      </c>
      <c r="P23" s="169"/>
      <c r="Q23" s="167">
        <f>Arkusz2!F33</f>
        <v>2</v>
      </c>
      <c r="R23" s="169"/>
      <c r="S23" s="167">
        <f t="shared" ref="S23:S27" si="0">SUM(G23,K23,O23)</f>
        <v>89</v>
      </c>
      <c r="T23" s="169"/>
      <c r="U23" s="167">
        <f t="shared" ref="U23:U27" si="1">SUM(I23,M23,Q23)</f>
        <v>142</v>
      </c>
      <c r="V23" s="168"/>
    </row>
    <row r="24" spans="1:22" x14ac:dyDescent="0.25">
      <c r="C24" s="216" t="str">
        <f>Arkusz2!B4</f>
        <v>TADŻYKISTAN</v>
      </c>
      <c r="D24" s="217"/>
      <c r="E24" s="217"/>
      <c r="F24" s="217"/>
      <c r="G24" s="184">
        <f>Arkusz2!F4</f>
        <v>18</v>
      </c>
      <c r="H24" s="186"/>
      <c r="I24" s="184">
        <f>Arkusz2!F10</f>
        <v>68</v>
      </c>
      <c r="J24" s="186"/>
      <c r="K24" s="184">
        <f>Arkusz2!F16</f>
        <v>0</v>
      </c>
      <c r="L24" s="186"/>
      <c r="M24" s="184">
        <f>Arkusz2!F22</f>
        <v>0</v>
      </c>
      <c r="N24" s="186"/>
      <c r="O24" s="184">
        <f>Arkusz2!F28</f>
        <v>0</v>
      </c>
      <c r="P24" s="186"/>
      <c r="Q24" s="184">
        <f>Arkusz2!F34</f>
        <v>0</v>
      </c>
      <c r="R24" s="186"/>
      <c r="S24" s="184">
        <f t="shared" si="0"/>
        <v>18</v>
      </c>
      <c r="T24" s="186"/>
      <c r="U24" s="184">
        <f t="shared" si="1"/>
        <v>68</v>
      </c>
      <c r="V24" s="185"/>
    </row>
    <row r="25" spans="1:22" x14ac:dyDescent="0.25">
      <c r="C25" s="247" t="str">
        <f>Arkusz2!B5</f>
        <v>GRUZJA</v>
      </c>
      <c r="D25" s="248"/>
      <c r="E25" s="248"/>
      <c r="F25" s="248"/>
      <c r="G25" s="167">
        <f>Arkusz2!F5</f>
        <v>8</v>
      </c>
      <c r="H25" s="169"/>
      <c r="I25" s="167">
        <f>Arkusz2!F11</f>
        <v>13</v>
      </c>
      <c r="J25" s="169"/>
      <c r="K25" s="167">
        <f>Arkusz2!F17</f>
        <v>3</v>
      </c>
      <c r="L25" s="169"/>
      <c r="M25" s="167">
        <f>Arkusz2!F23</f>
        <v>6</v>
      </c>
      <c r="N25" s="169"/>
      <c r="O25" s="167">
        <f>Arkusz2!F29</f>
        <v>0</v>
      </c>
      <c r="P25" s="169"/>
      <c r="Q25" s="167">
        <f>Arkusz2!F35</f>
        <v>0</v>
      </c>
      <c r="R25" s="169"/>
      <c r="S25" s="167">
        <f t="shared" si="0"/>
        <v>11</v>
      </c>
      <c r="T25" s="169"/>
      <c r="U25" s="167">
        <f t="shared" si="1"/>
        <v>19</v>
      </c>
      <c r="V25" s="168"/>
    </row>
    <row r="26" spans="1:22" x14ac:dyDescent="0.25">
      <c r="C26" s="216" t="str">
        <f>Arkusz2!B6</f>
        <v>SYRIA</v>
      </c>
      <c r="D26" s="217"/>
      <c r="E26" s="217"/>
      <c r="F26" s="217"/>
      <c r="G26" s="184">
        <f>Arkusz2!F6</f>
        <v>12</v>
      </c>
      <c r="H26" s="186"/>
      <c r="I26" s="184">
        <f>Arkusz2!F12</f>
        <v>13</v>
      </c>
      <c r="J26" s="186"/>
      <c r="K26" s="184">
        <f>Arkusz2!F18</f>
        <v>0</v>
      </c>
      <c r="L26" s="186"/>
      <c r="M26" s="184">
        <f>Arkusz2!F24</f>
        <v>0</v>
      </c>
      <c r="N26" s="186"/>
      <c r="O26" s="184">
        <f>Arkusz2!F30</f>
        <v>0</v>
      </c>
      <c r="P26" s="186"/>
      <c r="Q26" s="184">
        <f>Arkusz2!F36</f>
        <v>0</v>
      </c>
      <c r="R26" s="186"/>
      <c r="S26" s="184">
        <f t="shared" si="0"/>
        <v>12</v>
      </c>
      <c r="T26" s="186"/>
      <c r="U26" s="184">
        <f t="shared" si="1"/>
        <v>13</v>
      </c>
      <c r="V26" s="185"/>
    </row>
    <row r="27" spans="1:22" ht="15.75" thickBot="1" x14ac:dyDescent="0.3">
      <c r="C27" s="218" t="str">
        <f>Arkusz2!B7</f>
        <v>Pozostałe</v>
      </c>
      <c r="D27" s="219"/>
      <c r="E27" s="219"/>
      <c r="F27" s="219"/>
      <c r="G27" s="199">
        <f>Arkusz2!F7</f>
        <v>55</v>
      </c>
      <c r="H27" s="200"/>
      <c r="I27" s="199">
        <f>Arkusz2!F13</f>
        <v>94</v>
      </c>
      <c r="J27" s="200"/>
      <c r="K27" s="199">
        <f>Arkusz2!F19</f>
        <v>7</v>
      </c>
      <c r="L27" s="200"/>
      <c r="M27" s="199">
        <f>Arkusz2!F25</f>
        <v>10</v>
      </c>
      <c r="N27" s="200"/>
      <c r="O27" s="199">
        <f>Arkusz2!F31</f>
        <v>1</v>
      </c>
      <c r="P27" s="200"/>
      <c r="Q27" s="199">
        <f>Arkusz2!F37</f>
        <v>1</v>
      </c>
      <c r="R27" s="200"/>
      <c r="S27" s="199">
        <f t="shared" si="0"/>
        <v>63</v>
      </c>
      <c r="T27" s="200"/>
      <c r="U27" s="199">
        <f t="shared" si="1"/>
        <v>105</v>
      </c>
      <c r="V27" s="285"/>
    </row>
    <row r="28" spans="1:22" ht="15.75" thickBot="1" x14ac:dyDescent="0.3">
      <c r="C28" s="277" t="s">
        <v>1</v>
      </c>
      <c r="D28" s="278"/>
      <c r="E28" s="278"/>
      <c r="F28" s="278"/>
      <c r="G28" s="182">
        <f>SUM(G22:G27)</f>
        <v>424</v>
      </c>
      <c r="H28" s="183"/>
      <c r="I28" s="182">
        <f>SUM(I22:I27)</f>
        <v>1101</v>
      </c>
      <c r="J28" s="183"/>
      <c r="K28" s="182">
        <f>SUM(K22:K27)</f>
        <v>74</v>
      </c>
      <c r="L28" s="183"/>
      <c r="M28" s="182">
        <f>SUM(M22:M27)</f>
        <v>142</v>
      </c>
      <c r="N28" s="183"/>
      <c r="O28" s="182">
        <f>SUM(O22:O27)</f>
        <v>11</v>
      </c>
      <c r="P28" s="183"/>
      <c r="Q28" s="182">
        <f>SUM(Q22:Q27)</f>
        <v>25</v>
      </c>
      <c r="R28" s="183"/>
      <c r="S28" s="182">
        <f>SUM(S22:S27)</f>
        <v>509</v>
      </c>
      <c r="T28" s="183"/>
      <c r="U28" s="182">
        <f>SUM(U22:U27)</f>
        <v>1268</v>
      </c>
      <c r="V28" s="214"/>
    </row>
    <row r="32" spans="1:22"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15"/>
      <c r="E40" s="215"/>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274" t="s">
        <v>0</v>
      </c>
      <c r="D51" s="275"/>
      <c r="E51" s="275"/>
      <c r="F51" s="275"/>
      <c r="G51" s="191" t="str">
        <f>CONCATENATE(Arkusz18!C2," - ",Arkusz18!B2," r.")</f>
        <v>01.01.2015 - 30.11.2015 r.</v>
      </c>
      <c r="H51" s="191"/>
      <c r="I51" s="191"/>
      <c r="J51" s="191"/>
      <c r="K51" s="191"/>
      <c r="L51" s="191"/>
      <c r="M51" s="191"/>
      <c r="N51" s="191"/>
      <c r="O51" s="191"/>
      <c r="P51" s="191"/>
      <c r="Q51" s="191"/>
      <c r="R51" s="191"/>
      <c r="S51" s="191"/>
      <c r="T51" s="191"/>
      <c r="U51" s="191"/>
      <c r="V51" s="192"/>
    </row>
    <row r="52" spans="1:26" x14ac:dyDescent="0.25">
      <c r="C52" s="276"/>
      <c r="D52" s="189"/>
      <c r="E52" s="189"/>
      <c r="F52" s="189"/>
      <c r="G52" s="189" t="s">
        <v>31</v>
      </c>
      <c r="H52" s="189"/>
      <c r="I52" s="189"/>
      <c r="J52" s="189"/>
      <c r="K52" s="189" t="s">
        <v>32</v>
      </c>
      <c r="L52" s="189"/>
      <c r="M52" s="189"/>
      <c r="N52" s="189"/>
      <c r="O52" s="189" t="s">
        <v>145</v>
      </c>
      <c r="P52" s="189"/>
      <c r="Q52" s="189"/>
      <c r="R52" s="189"/>
      <c r="S52" s="189" t="s">
        <v>54</v>
      </c>
      <c r="T52" s="189"/>
      <c r="U52" s="189"/>
      <c r="V52" s="193"/>
    </row>
    <row r="53" spans="1:26" x14ac:dyDescent="0.25">
      <c r="C53" s="276"/>
      <c r="D53" s="189"/>
      <c r="E53" s="189"/>
      <c r="F53" s="189"/>
      <c r="G53" s="194" t="s">
        <v>30</v>
      </c>
      <c r="H53" s="194"/>
      <c r="I53" s="189" t="s">
        <v>10</v>
      </c>
      <c r="J53" s="189"/>
      <c r="K53" s="194" t="s">
        <v>33</v>
      </c>
      <c r="L53" s="194"/>
      <c r="M53" s="189" t="s">
        <v>10</v>
      </c>
      <c r="N53" s="189"/>
      <c r="O53" s="194" t="s">
        <v>30</v>
      </c>
      <c r="P53" s="194"/>
      <c r="Q53" s="189" t="s">
        <v>10</v>
      </c>
      <c r="R53" s="189"/>
      <c r="S53" s="194" t="s">
        <v>30</v>
      </c>
      <c r="T53" s="194"/>
      <c r="U53" s="189" t="s">
        <v>10</v>
      </c>
      <c r="V53" s="193"/>
    </row>
    <row r="54" spans="1:26" x14ac:dyDescent="0.25">
      <c r="C54" s="216" t="str">
        <f>Arkusz3!B2</f>
        <v>ROSJA</v>
      </c>
      <c r="D54" s="217"/>
      <c r="E54" s="217"/>
      <c r="F54" s="217"/>
      <c r="G54" s="178">
        <f>Arkusz3!F2</f>
        <v>2227</v>
      </c>
      <c r="H54" s="178"/>
      <c r="I54" s="178">
        <f>Arkusz3!F8</f>
        <v>6292</v>
      </c>
      <c r="J54" s="178"/>
      <c r="K54" s="178">
        <f>Arkusz3!F14</f>
        <v>203</v>
      </c>
      <c r="L54" s="178"/>
      <c r="M54" s="178">
        <f>Arkusz3!F20</f>
        <v>489</v>
      </c>
      <c r="N54" s="178"/>
      <c r="O54" s="178">
        <f>Arkusz3!F26</f>
        <v>140</v>
      </c>
      <c r="P54" s="178"/>
      <c r="Q54" s="178">
        <f>Arkusz3!F32</f>
        <v>334</v>
      </c>
      <c r="R54" s="178"/>
      <c r="S54" s="178">
        <f>SUM(G54,K54,O54)</f>
        <v>2570</v>
      </c>
      <c r="T54" s="178"/>
      <c r="U54" s="178">
        <f>SUM(I54,M54,Q54)</f>
        <v>7115</v>
      </c>
      <c r="V54" s="179"/>
    </row>
    <row r="55" spans="1:26" x14ac:dyDescent="0.25">
      <c r="C55" s="247" t="str">
        <f>Arkusz3!B3</f>
        <v>UKRAINA</v>
      </c>
      <c r="D55" s="248"/>
      <c r="E55" s="248"/>
      <c r="F55" s="248"/>
      <c r="G55" s="180">
        <f>Arkusz3!F3</f>
        <v>909</v>
      </c>
      <c r="H55" s="180"/>
      <c r="I55" s="180">
        <f>Arkusz3!F9</f>
        <v>1524</v>
      </c>
      <c r="J55" s="180"/>
      <c r="K55" s="180">
        <f>Arkusz3!F15</f>
        <v>256</v>
      </c>
      <c r="L55" s="180"/>
      <c r="M55" s="180">
        <f>Arkusz3!F21</f>
        <v>534</v>
      </c>
      <c r="N55" s="180"/>
      <c r="O55" s="180">
        <f>Arkusz3!F27</f>
        <v>70</v>
      </c>
      <c r="P55" s="180"/>
      <c r="Q55" s="180">
        <f>Arkusz3!F33</f>
        <v>101</v>
      </c>
      <c r="R55" s="180"/>
      <c r="S55" s="180">
        <f t="shared" ref="S55:S59" si="2">SUM(G55,K55,O55)</f>
        <v>1235</v>
      </c>
      <c r="T55" s="180"/>
      <c r="U55" s="180">
        <f t="shared" ref="U55:U59" si="3">SUM(I55,M55,Q55)</f>
        <v>2159</v>
      </c>
      <c r="V55" s="181"/>
    </row>
    <row r="56" spans="1:26" x14ac:dyDescent="0.25">
      <c r="C56" s="216" t="str">
        <f>Arkusz3!B4</f>
        <v>TADŻYKISTAN</v>
      </c>
      <c r="D56" s="217"/>
      <c r="E56" s="217"/>
      <c r="F56" s="217"/>
      <c r="G56" s="178">
        <f>Arkusz3!F4</f>
        <v>151</v>
      </c>
      <c r="H56" s="178"/>
      <c r="I56" s="178">
        <f>Arkusz3!F10</f>
        <v>434</v>
      </c>
      <c r="J56" s="178"/>
      <c r="K56" s="178">
        <f>Arkusz3!F16</f>
        <v>0</v>
      </c>
      <c r="L56" s="178"/>
      <c r="M56" s="178">
        <f>Arkusz3!F22</f>
        <v>0</v>
      </c>
      <c r="N56" s="178"/>
      <c r="O56" s="178">
        <f>Arkusz3!F28</f>
        <v>7</v>
      </c>
      <c r="P56" s="178"/>
      <c r="Q56" s="178">
        <f>Arkusz3!F34</f>
        <v>12</v>
      </c>
      <c r="R56" s="178"/>
      <c r="S56" s="178">
        <f t="shared" si="2"/>
        <v>158</v>
      </c>
      <c r="T56" s="178"/>
      <c r="U56" s="178">
        <f t="shared" si="3"/>
        <v>446</v>
      </c>
      <c r="V56" s="179"/>
    </row>
    <row r="57" spans="1:26" x14ac:dyDescent="0.25">
      <c r="C57" s="247" t="str">
        <f>Arkusz3!B5</f>
        <v>GRUZJA</v>
      </c>
      <c r="D57" s="248"/>
      <c r="E57" s="248"/>
      <c r="F57" s="248"/>
      <c r="G57" s="180">
        <f>Arkusz3!F5</f>
        <v>101</v>
      </c>
      <c r="H57" s="180"/>
      <c r="I57" s="180">
        <f>Arkusz3!F11</f>
        <v>227</v>
      </c>
      <c r="J57" s="180"/>
      <c r="K57" s="180">
        <f>Arkusz3!F17</f>
        <v>30</v>
      </c>
      <c r="L57" s="180"/>
      <c r="M57" s="180">
        <f>Arkusz3!F23</f>
        <v>75</v>
      </c>
      <c r="N57" s="180"/>
      <c r="O57" s="180">
        <f>Arkusz3!F29</f>
        <v>36</v>
      </c>
      <c r="P57" s="180"/>
      <c r="Q57" s="180">
        <f>Arkusz3!F35</f>
        <v>71</v>
      </c>
      <c r="R57" s="180"/>
      <c r="S57" s="180">
        <f t="shared" si="2"/>
        <v>167</v>
      </c>
      <c r="T57" s="180"/>
      <c r="U57" s="180">
        <f t="shared" si="3"/>
        <v>373</v>
      </c>
      <c r="V57" s="181"/>
    </row>
    <row r="58" spans="1:26" x14ac:dyDescent="0.25">
      <c r="C58" s="216" t="str">
        <f>Arkusz3!B6</f>
        <v>SYRIA</v>
      </c>
      <c r="D58" s="217"/>
      <c r="E58" s="217"/>
      <c r="F58" s="217"/>
      <c r="G58" s="178">
        <f>Arkusz3!F6</f>
        <v>186</v>
      </c>
      <c r="H58" s="178"/>
      <c r="I58" s="178">
        <f>Arkusz3!F12</f>
        <v>280</v>
      </c>
      <c r="J58" s="178"/>
      <c r="K58" s="178">
        <f>Arkusz3!F18</f>
        <v>3</v>
      </c>
      <c r="L58" s="178"/>
      <c r="M58" s="178">
        <f>Arkusz3!F24</f>
        <v>5</v>
      </c>
      <c r="N58" s="178"/>
      <c r="O58" s="178">
        <f>Arkusz3!F30</f>
        <v>7</v>
      </c>
      <c r="P58" s="178"/>
      <c r="Q58" s="178">
        <f>Arkusz3!F36</f>
        <v>7</v>
      </c>
      <c r="R58" s="178"/>
      <c r="S58" s="178">
        <f t="shared" si="2"/>
        <v>196</v>
      </c>
      <c r="T58" s="178"/>
      <c r="U58" s="178">
        <f t="shared" si="3"/>
        <v>292</v>
      </c>
      <c r="V58" s="179"/>
    </row>
    <row r="59" spans="1:26" ht="15.75" thickBot="1" x14ac:dyDescent="0.3">
      <c r="C59" s="218" t="str">
        <f>Arkusz3!B7</f>
        <v>Pozostałe</v>
      </c>
      <c r="D59" s="219"/>
      <c r="E59" s="219"/>
      <c r="F59" s="219"/>
      <c r="G59" s="188">
        <f>Arkusz3!F7</f>
        <v>386</v>
      </c>
      <c r="H59" s="188"/>
      <c r="I59" s="188">
        <f>Arkusz3!F13</f>
        <v>610</v>
      </c>
      <c r="J59" s="188"/>
      <c r="K59" s="188">
        <f>Arkusz3!F19</f>
        <v>65</v>
      </c>
      <c r="L59" s="188"/>
      <c r="M59" s="188">
        <f>Arkusz3!F25</f>
        <v>88</v>
      </c>
      <c r="N59" s="188"/>
      <c r="O59" s="188">
        <f>Arkusz3!F31</f>
        <v>23</v>
      </c>
      <c r="P59" s="188"/>
      <c r="Q59" s="188">
        <f>Arkusz3!F37</f>
        <v>36</v>
      </c>
      <c r="R59" s="188"/>
      <c r="S59" s="188">
        <f t="shared" si="2"/>
        <v>474</v>
      </c>
      <c r="T59" s="188"/>
      <c r="U59" s="188">
        <f t="shared" si="3"/>
        <v>734</v>
      </c>
      <c r="V59" s="208"/>
    </row>
    <row r="60" spans="1:26" ht="15.75" thickBot="1" x14ac:dyDescent="0.3">
      <c r="C60" s="220" t="s">
        <v>1</v>
      </c>
      <c r="D60" s="221"/>
      <c r="E60" s="221"/>
      <c r="F60" s="221"/>
      <c r="G60" s="207">
        <f>SUM(G54:G59)</f>
        <v>3960</v>
      </c>
      <c r="H60" s="207"/>
      <c r="I60" s="207">
        <f>SUM(I54:I59)</f>
        <v>9367</v>
      </c>
      <c r="J60" s="207"/>
      <c r="K60" s="207">
        <f>SUM(K54:K59)</f>
        <v>557</v>
      </c>
      <c r="L60" s="207"/>
      <c r="M60" s="207">
        <f>SUM(M54:M59)</f>
        <v>1191</v>
      </c>
      <c r="N60" s="207"/>
      <c r="O60" s="207">
        <f>SUM(O54:O59)</f>
        <v>283</v>
      </c>
      <c r="P60" s="207"/>
      <c r="Q60" s="207">
        <f>SUM(Q54:Q59)</f>
        <v>561</v>
      </c>
      <c r="R60" s="207"/>
      <c r="S60" s="207">
        <f>SUM(S54:S59)</f>
        <v>4800</v>
      </c>
      <c r="T60" s="207"/>
      <c r="U60" s="207">
        <f>SUM(U54:U59)</f>
        <v>11119</v>
      </c>
      <c r="V60" s="223"/>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222" t="s">
        <v>69</v>
      </c>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15"/>
      <c r="E75" s="215"/>
    </row>
    <row r="80" spans="4:26" x14ac:dyDescent="0.25">
      <c r="V80" s="18"/>
      <c r="W80" s="18"/>
      <c r="X80" s="18"/>
      <c r="Y80" s="19"/>
      <c r="Z80" s="18"/>
    </row>
    <row r="81" spans="1:26" x14ac:dyDescent="0.25">
      <c r="V81" s="18"/>
      <c r="W81" s="18"/>
      <c r="X81" s="18"/>
      <c r="Y81" s="19"/>
      <c r="Z81" s="18"/>
    </row>
    <row r="82" spans="1:26"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26"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26"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26"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row>
    <row r="86" spans="1:26"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26" x14ac:dyDescent="0.25">
      <c r="A87" s="82" t="s">
        <v>171</v>
      </c>
      <c r="B87" s="82"/>
      <c r="C87" s="82"/>
      <c r="D87" s="82"/>
      <c r="E87" s="82"/>
      <c r="F87" s="82"/>
      <c r="G87" s="82"/>
      <c r="H87" s="82"/>
      <c r="I87" s="82"/>
      <c r="J87" s="82"/>
      <c r="K87" s="82"/>
      <c r="L87" s="82"/>
      <c r="M87" s="82"/>
      <c r="N87" s="82"/>
      <c r="O87" s="82"/>
      <c r="P87" s="82"/>
      <c r="Q87" s="82"/>
      <c r="R87" s="82"/>
      <c r="S87" s="82"/>
      <c r="T87" s="82"/>
      <c r="U87" s="82"/>
      <c r="V87" s="82"/>
      <c r="W87" s="82"/>
      <c r="X87" s="82"/>
      <c r="Y87" s="82"/>
    </row>
    <row r="88" spans="1:26"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row>
    <row r="89" spans="1:26" s="58" customFormat="1"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row>
    <row r="90" spans="1:26" s="58" customFormat="1"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row>
    <row r="91" spans="1:26" s="58" customFormat="1"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row>
    <row r="92" spans="1:26" s="58" customFormat="1"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row>
    <row r="93" spans="1:26" s="58" customFormat="1"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row>
    <row r="94" spans="1:26" s="58" customFormat="1"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row>
    <row r="95" spans="1:26" s="58" customFormat="1"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row>
    <row r="96" spans="1:26" s="58" customFormat="1"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row>
    <row r="97" spans="1:25" s="58" customFormat="1"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row>
    <row r="98" spans="1:25" s="58" customFormat="1"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row>
    <row r="99" spans="1:25" s="58" customFormat="1"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row>
    <row r="100" spans="1:25" s="58" customFormat="1"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row>
    <row r="101" spans="1:25" s="58" customFormat="1"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row>
    <row r="102" spans="1:25" s="58" customFormat="1"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row>
    <row r="103" spans="1:25" s="58" customFormat="1"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row>
    <row r="104" spans="1:25" s="58" customFormat="1"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row>
    <row r="105" spans="1:25" s="58" customFormat="1"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row>
    <row r="106" spans="1:25" s="58" customFormat="1"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row>
    <row r="107" spans="1:25" s="58" customFormat="1"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row>
    <row r="108" spans="1:25" s="58" customFormat="1"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row>
    <row r="109" spans="1:25" s="58" customFormat="1"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row>
    <row r="110" spans="1:25"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row>
    <row r="111" spans="1:25"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row>
    <row r="112" spans="1:25"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row>
    <row r="113" spans="1:25"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row>
    <row r="114" spans="1:25"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row>
    <row r="115" spans="1:25"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row>
    <row r="116" spans="1:25"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row>
    <row r="117" spans="1:25" s="63" customFormat="1"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row>
    <row r="118" spans="1:25" s="63" customFormat="1"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row>
    <row r="119" spans="1:25" s="58" customFormat="1"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row>
    <row r="123" spans="1:25" x14ac:dyDescent="0.25">
      <c r="A123" s="149" t="s">
        <v>70</v>
      </c>
      <c r="B123" s="149"/>
      <c r="C123" s="149"/>
      <c r="D123" s="149"/>
      <c r="E123" s="149"/>
      <c r="F123" s="149"/>
      <c r="G123" s="149"/>
      <c r="H123" s="149"/>
      <c r="I123" s="149"/>
      <c r="J123" s="149"/>
      <c r="K123" s="149"/>
      <c r="L123" s="149"/>
      <c r="M123" s="149"/>
      <c r="N123" s="149"/>
      <c r="O123" s="149"/>
      <c r="P123" s="149"/>
      <c r="Q123" s="149"/>
      <c r="R123" s="149"/>
      <c r="S123" s="149"/>
      <c r="T123" s="149"/>
      <c r="U123" s="149"/>
    </row>
    <row r="124" spans="1:25"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6" spans="1:25" ht="15.75" thickBot="1" x14ac:dyDescent="0.3"/>
    <row r="127" spans="1:25" x14ac:dyDescent="0.25">
      <c r="A127" s="209" t="str">
        <f>CONCATENATE(Arkusz18!C2," - ",Arkusz18!B2," r.")</f>
        <v>01.01.2015 - 30.11.2015 r.</v>
      </c>
      <c r="B127" s="210"/>
      <c r="C127" s="210"/>
      <c r="D127" s="210"/>
      <c r="E127" s="210"/>
      <c r="F127" s="210"/>
      <c r="G127" s="210"/>
      <c r="H127" s="210"/>
      <c r="I127" s="211"/>
      <c r="M127" s="209" t="str">
        <f>CONCATENATE(Arkusz18!C2," - ",Arkusz18!B2," r.")</f>
        <v>01.01.2015 - 30.11.2015 r.</v>
      </c>
      <c r="N127" s="210"/>
      <c r="O127" s="210"/>
      <c r="P127" s="210"/>
      <c r="Q127" s="210"/>
      <c r="R127" s="210"/>
      <c r="S127" s="210"/>
      <c r="T127" s="210"/>
      <c r="U127" s="211"/>
    </row>
    <row r="128" spans="1:25" ht="15" customHeight="1" x14ac:dyDescent="0.25">
      <c r="A128" s="230" t="s">
        <v>55</v>
      </c>
      <c r="B128" s="231"/>
      <c r="C128" s="232"/>
      <c r="D128" s="203" t="s">
        <v>56</v>
      </c>
      <c r="E128" s="204"/>
      <c r="F128" s="203" t="s">
        <v>57</v>
      </c>
      <c r="G128" s="204"/>
      <c r="H128" s="203" t="s">
        <v>53</v>
      </c>
      <c r="I128" s="212"/>
      <c r="M128" s="230" t="s">
        <v>55</v>
      </c>
      <c r="N128" s="231"/>
      <c r="O128" s="232"/>
      <c r="P128" s="203" t="s">
        <v>58</v>
      </c>
      <c r="Q128" s="204"/>
      <c r="R128" s="203" t="s">
        <v>57</v>
      </c>
      <c r="S128" s="204"/>
      <c r="T128" s="203" t="s">
        <v>53</v>
      </c>
      <c r="U128" s="212"/>
    </row>
    <row r="129" spans="1:25" ht="46.5" customHeight="1" x14ac:dyDescent="0.25">
      <c r="A129" s="233"/>
      <c r="B129" s="234"/>
      <c r="C129" s="235"/>
      <c r="D129" s="205"/>
      <c r="E129" s="206"/>
      <c r="F129" s="205"/>
      <c r="G129" s="206"/>
      <c r="H129" s="205"/>
      <c r="I129" s="213"/>
      <c r="M129" s="233"/>
      <c r="N129" s="234"/>
      <c r="O129" s="235"/>
      <c r="P129" s="205"/>
      <c r="Q129" s="206"/>
      <c r="R129" s="205"/>
      <c r="S129" s="206"/>
      <c r="T129" s="205"/>
      <c r="U129" s="213"/>
    </row>
    <row r="130" spans="1:25" ht="15" customHeight="1" x14ac:dyDescent="0.25">
      <c r="A130" s="224" t="str">
        <f>Arkusz4!B2</f>
        <v>NIEMCY</v>
      </c>
      <c r="B130" s="225"/>
      <c r="C130" s="225"/>
      <c r="D130" s="201">
        <f>Arkusz4!C2</f>
        <v>3426</v>
      </c>
      <c r="E130" s="201"/>
      <c r="F130" s="201">
        <f>Arkusz4!D2</f>
        <v>2913</v>
      </c>
      <c r="G130" s="201"/>
      <c r="H130" s="201">
        <f>Arkusz4!E2</f>
        <v>437</v>
      </c>
      <c r="I130" s="201"/>
      <c r="M130" s="224" t="str">
        <f>Arkusz5!B2</f>
        <v>NIEMCY</v>
      </c>
      <c r="N130" s="225"/>
      <c r="O130" s="225"/>
      <c r="P130" s="201">
        <f>Arkusz5!C2</f>
        <v>71</v>
      </c>
      <c r="Q130" s="201"/>
      <c r="R130" s="201">
        <f>Arkusz5!D2</f>
        <v>54</v>
      </c>
      <c r="S130" s="201"/>
      <c r="T130" s="201">
        <f>Arkusz5!E2</f>
        <v>16</v>
      </c>
      <c r="U130" s="202"/>
    </row>
    <row r="131" spans="1:25" ht="15" customHeight="1" x14ac:dyDescent="0.25">
      <c r="A131" s="244" t="str">
        <f>Arkusz4!B3</f>
        <v>FRANCJA</v>
      </c>
      <c r="B131" s="245"/>
      <c r="C131" s="245"/>
      <c r="D131" s="226">
        <f>Arkusz4!C3</f>
        <v>756</v>
      </c>
      <c r="E131" s="226"/>
      <c r="F131" s="226">
        <f>Arkusz4!D3</f>
        <v>603</v>
      </c>
      <c r="G131" s="226"/>
      <c r="H131" s="226">
        <f>Arkusz4!E3</f>
        <v>39</v>
      </c>
      <c r="I131" s="226"/>
      <c r="M131" s="244" t="str">
        <f>Arkusz5!B3</f>
        <v>WĘGRY</v>
      </c>
      <c r="N131" s="245"/>
      <c r="O131" s="245"/>
      <c r="P131" s="226">
        <f>Arkusz5!C3</f>
        <v>33</v>
      </c>
      <c r="Q131" s="226"/>
      <c r="R131" s="226">
        <f>Arkusz5!D3</f>
        <v>13</v>
      </c>
      <c r="S131" s="226"/>
      <c r="T131" s="226">
        <f>Arkusz5!E3</f>
        <v>0</v>
      </c>
      <c r="U131" s="227"/>
    </row>
    <row r="132" spans="1:25" ht="15" customHeight="1" x14ac:dyDescent="0.25">
      <c r="A132" s="224" t="str">
        <f>Arkusz4!B4</f>
        <v>AUSTRIA</v>
      </c>
      <c r="B132" s="225"/>
      <c r="C132" s="225"/>
      <c r="D132" s="201">
        <f>Arkusz4!C4</f>
        <v>405</v>
      </c>
      <c r="E132" s="201"/>
      <c r="F132" s="201">
        <f>Arkusz4!D4</f>
        <v>343</v>
      </c>
      <c r="G132" s="201"/>
      <c r="H132" s="201">
        <f>Arkusz4!E4</f>
        <v>128</v>
      </c>
      <c r="I132" s="201"/>
      <c r="M132" s="224" t="str">
        <f>Arkusz5!B4</f>
        <v>FRANCJA</v>
      </c>
      <c r="N132" s="225"/>
      <c r="O132" s="225"/>
      <c r="P132" s="201">
        <f>Arkusz5!C4</f>
        <v>30</v>
      </c>
      <c r="Q132" s="201"/>
      <c r="R132" s="201">
        <f>Arkusz5!D4</f>
        <v>20</v>
      </c>
      <c r="S132" s="201"/>
      <c r="T132" s="201">
        <f>Arkusz5!E4</f>
        <v>0</v>
      </c>
      <c r="U132" s="202"/>
    </row>
    <row r="133" spans="1:25" ht="15" customHeight="1" x14ac:dyDescent="0.25">
      <c r="A133" s="244" t="str">
        <f>Arkusz4!B5</f>
        <v>SZWECJA</v>
      </c>
      <c r="B133" s="245"/>
      <c r="C133" s="245"/>
      <c r="D133" s="226">
        <f>Arkusz4!C5</f>
        <v>237</v>
      </c>
      <c r="E133" s="226"/>
      <c r="F133" s="226">
        <f>Arkusz4!D5</f>
        <v>195</v>
      </c>
      <c r="G133" s="226"/>
      <c r="H133" s="226">
        <f>Arkusz4!E5</f>
        <v>66</v>
      </c>
      <c r="I133" s="226"/>
      <c r="M133" s="244" t="str">
        <f>Arkusz5!B5</f>
        <v>WŁOCHY</v>
      </c>
      <c r="N133" s="245"/>
      <c r="O133" s="245"/>
      <c r="P133" s="226">
        <f>Arkusz5!C5</f>
        <v>16</v>
      </c>
      <c r="Q133" s="226"/>
      <c r="R133" s="226">
        <f>Arkusz5!D5</f>
        <v>11</v>
      </c>
      <c r="S133" s="226"/>
      <c r="T133" s="226">
        <f>Arkusz5!E5</f>
        <v>0</v>
      </c>
      <c r="U133" s="227"/>
    </row>
    <row r="134" spans="1:25" ht="15" customHeight="1" x14ac:dyDescent="0.25">
      <c r="A134" s="224" t="str">
        <f>Arkusz4!B6</f>
        <v>BELGIA</v>
      </c>
      <c r="B134" s="225"/>
      <c r="C134" s="225"/>
      <c r="D134" s="201">
        <f>Arkusz4!C6</f>
        <v>205</v>
      </c>
      <c r="E134" s="201"/>
      <c r="F134" s="201">
        <f>Arkusz4!D6</f>
        <v>156</v>
      </c>
      <c r="G134" s="201"/>
      <c r="H134" s="201">
        <f>Arkusz4!E6</f>
        <v>13</v>
      </c>
      <c r="I134" s="201"/>
      <c r="M134" s="224" t="str">
        <f>Arkusz5!B6</f>
        <v>LITWA</v>
      </c>
      <c r="N134" s="225"/>
      <c r="O134" s="225"/>
      <c r="P134" s="201">
        <f>Arkusz5!C6</f>
        <v>12</v>
      </c>
      <c r="Q134" s="201"/>
      <c r="R134" s="201">
        <f>Arkusz5!D6</f>
        <v>2</v>
      </c>
      <c r="S134" s="201"/>
      <c r="T134" s="201">
        <f>Arkusz5!E6</f>
        <v>1</v>
      </c>
      <c r="U134" s="202"/>
    </row>
    <row r="135" spans="1:25" ht="15" customHeight="1" thickBot="1" x14ac:dyDescent="0.3">
      <c r="A135" s="237" t="str">
        <f>Arkusz4!B7</f>
        <v>Pozostałe</v>
      </c>
      <c r="B135" s="238"/>
      <c r="C135" s="238"/>
      <c r="D135" s="236">
        <f>Arkusz4!C7</f>
        <v>712</v>
      </c>
      <c r="E135" s="236"/>
      <c r="F135" s="236">
        <f>Arkusz4!D7</f>
        <v>571</v>
      </c>
      <c r="G135" s="236"/>
      <c r="H135" s="236">
        <f>Arkusz4!E7</f>
        <v>127</v>
      </c>
      <c r="I135" s="236"/>
      <c r="M135" s="237" t="str">
        <f>Arkusz5!B7</f>
        <v>Pozostałe</v>
      </c>
      <c r="N135" s="238"/>
      <c r="O135" s="238"/>
      <c r="P135" s="236">
        <f>Arkusz5!C7</f>
        <v>65</v>
      </c>
      <c r="Q135" s="236"/>
      <c r="R135" s="236">
        <f>Arkusz5!D7</f>
        <v>23</v>
      </c>
      <c r="S135" s="236"/>
      <c r="T135" s="236">
        <f>Arkusz5!E7</f>
        <v>3</v>
      </c>
      <c r="U135" s="281"/>
    </row>
    <row r="136" spans="1:25" ht="15.75" thickBot="1" x14ac:dyDescent="0.3">
      <c r="A136" s="228" t="s">
        <v>72</v>
      </c>
      <c r="B136" s="229"/>
      <c r="C136" s="229"/>
      <c r="D136" s="207">
        <f>SUM(D130:E135)</f>
        <v>5741</v>
      </c>
      <c r="E136" s="207"/>
      <c r="F136" s="207">
        <f>SUM(F130:G135)</f>
        <v>4781</v>
      </c>
      <c r="G136" s="207"/>
      <c r="H136" s="207">
        <f>SUM(H130:I135)</f>
        <v>810</v>
      </c>
      <c r="I136" s="223"/>
      <c r="M136" s="228" t="s">
        <v>72</v>
      </c>
      <c r="N136" s="229"/>
      <c r="O136" s="229"/>
      <c r="P136" s="207">
        <f>SUM(P130:Q135)</f>
        <v>227</v>
      </c>
      <c r="Q136" s="207"/>
      <c r="R136" s="207">
        <f t="shared" ref="R136" si="4">SUM(R130:S135)</f>
        <v>123</v>
      </c>
      <c r="S136" s="207"/>
      <c r="T136" s="207">
        <f t="shared" ref="T136" si="5">SUM(T130:U135)</f>
        <v>20</v>
      </c>
      <c r="U136" s="223"/>
    </row>
    <row r="138" spans="1:25" x14ac:dyDescent="0.25">
      <c r="A138" s="81" t="s">
        <v>159</v>
      </c>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row>
    <row r="139" spans="1:25"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row>
    <row r="140" spans="1:25"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row>
    <row r="141" spans="1:25"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25"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row>
    <row r="143" spans="1:25"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row>
    <row r="144" spans="1:25"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row>
    <row r="146" spans="1:26" ht="15" customHeight="1" x14ac:dyDescent="0.25">
      <c r="A146" s="222" t="s">
        <v>71</v>
      </c>
      <c r="B146" s="222"/>
      <c r="C146" s="222"/>
      <c r="D146" s="222"/>
      <c r="E146" s="222"/>
      <c r="F146" s="222"/>
      <c r="G146" s="222"/>
      <c r="H146" s="222"/>
      <c r="I146" s="222"/>
      <c r="J146" s="222"/>
      <c r="K146" s="222"/>
      <c r="L146" s="222"/>
      <c r="M146" s="222"/>
      <c r="N146" s="222"/>
      <c r="O146" s="222"/>
      <c r="P146" s="222"/>
      <c r="Q146" s="222"/>
      <c r="R146" s="222"/>
      <c r="S146" s="222"/>
      <c r="T146" s="222"/>
      <c r="U146" s="222"/>
      <c r="V146" s="222"/>
      <c r="W146" s="222"/>
      <c r="X146" s="222"/>
      <c r="Y146" s="222"/>
      <c r="Z146" s="222"/>
    </row>
    <row r="147" spans="1:26" x14ac:dyDescent="0.25">
      <c r="A147" s="22"/>
      <c r="B147" s="22"/>
      <c r="C147" s="22"/>
      <c r="D147" s="22"/>
      <c r="E147" s="22"/>
      <c r="F147" s="22"/>
      <c r="G147" s="22"/>
      <c r="H147" s="22"/>
      <c r="I147" s="22"/>
      <c r="J147" s="22"/>
      <c r="K147" s="22"/>
      <c r="L147" s="22"/>
      <c r="M147" s="22"/>
      <c r="N147" s="22"/>
      <c r="O147" s="22"/>
      <c r="P147" s="22"/>
      <c r="Q147" s="22"/>
      <c r="R147" s="22"/>
      <c r="S147" s="22"/>
      <c r="T147" s="22"/>
      <c r="U147" s="22"/>
    </row>
    <row r="148" spans="1:26" x14ac:dyDescent="0.25">
      <c r="A148" s="149" t="s">
        <v>59</v>
      </c>
      <c r="B148" s="149"/>
      <c r="C148" s="149"/>
      <c r="D148" s="149"/>
      <c r="E148" s="149"/>
      <c r="F148" s="149"/>
      <c r="G148" s="149"/>
      <c r="H148" s="149"/>
      <c r="I148" s="149"/>
      <c r="J148" s="149"/>
      <c r="K148" s="149"/>
      <c r="L148" s="149"/>
      <c r="M148" s="149"/>
      <c r="N148" s="149"/>
      <c r="O148" s="149"/>
      <c r="P148" s="149"/>
      <c r="Q148" s="149"/>
      <c r="R148" s="149"/>
      <c r="S148" s="149"/>
      <c r="T148" s="149"/>
      <c r="U148" s="149"/>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6" ht="15.75" thickBot="1" x14ac:dyDescent="0.3">
      <c r="A150" s="21"/>
      <c r="B150" s="21"/>
      <c r="C150" s="21"/>
      <c r="D150" s="21"/>
      <c r="E150" s="21"/>
      <c r="F150" s="21"/>
      <c r="G150" s="21"/>
      <c r="H150" s="21"/>
      <c r="I150" s="21"/>
      <c r="J150" s="21"/>
      <c r="K150" s="21"/>
      <c r="L150" s="21"/>
      <c r="M150" s="21"/>
      <c r="N150" s="21"/>
      <c r="O150" s="21"/>
      <c r="P150" s="21"/>
      <c r="Q150" s="21"/>
      <c r="R150" s="21"/>
      <c r="S150" s="21"/>
      <c r="T150" s="21"/>
      <c r="U150" s="21"/>
    </row>
    <row r="151" spans="1:26" x14ac:dyDescent="0.25">
      <c r="C151" s="140" t="s">
        <v>0</v>
      </c>
      <c r="D151" s="141"/>
      <c r="E151" s="141"/>
      <c r="F151" s="141"/>
      <c r="G151" s="191" t="str">
        <f>CONCATENATE(Arkusz18!A2," - ",Arkusz18!B2," r.")</f>
        <v>01.11.2015 - 30.11.2015 r.</v>
      </c>
      <c r="H151" s="191"/>
      <c r="I151" s="191"/>
      <c r="J151" s="191"/>
      <c r="K151" s="191"/>
      <c r="L151" s="191"/>
      <c r="M151" s="191"/>
      <c r="N151" s="191"/>
      <c r="O151" s="191"/>
      <c r="P151" s="191"/>
      <c r="Q151" s="191"/>
      <c r="R151" s="191"/>
      <c r="S151" s="191"/>
      <c r="T151" s="191"/>
      <c r="U151" s="192"/>
    </row>
    <row r="152" spans="1:26" ht="72" customHeight="1" x14ac:dyDescent="0.25">
      <c r="C152" s="142"/>
      <c r="D152" s="143"/>
      <c r="E152" s="143"/>
      <c r="F152" s="143"/>
      <c r="G152" s="239" t="s">
        <v>60</v>
      </c>
      <c r="H152" s="240"/>
      <c r="I152" s="241"/>
      <c r="J152" s="239" t="s">
        <v>61</v>
      </c>
      <c r="K152" s="240"/>
      <c r="L152" s="241"/>
      <c r="M152" s="239" t="s">
        <v>62</v>
      </c>
      <c r="N152" s="240"/>
      <c r="O152" s="241"/>
      <c r="P152" s="239" t="s">
        <v>74</v>
      </c>
      <c r="Q152" s="240"/>
      <c r="R152" s="241"/>
      <c r="S152" s="239" t="s">
        <v>63</v>
      </c>
      <c r="T152" s="240"/>
      <c r="U152" s="250"/>
      <c r="Z152" s="59"/>
    </row>
    <row r="153" spans="1:26" x14ac:dyDescent="0.25">
      <c r="C153" s="242" t="str">
        <f>Arkusz6!B2</f>
        <v>ROSJA</v>
      </c>
      <c r="D153" s="243"/>
      <c r="E153" s="243"/>
      <c r="F153" s="243"/>
      <c r="G153" s="129">
        <f>Arkusz6!C2</f>
        <v>0</v>
      </c>
      <c r="H153" s="129"/>
      <c r="I153" s="129"/>
      <c r="J153" s="129">
        <f>Arkusz6!D2</f>
        <v>7</v>
      </c>
      <c r="K153" s="129"/>
      <c r="L153" s="129"/>
      <c r="M153" s="129">
        <f>Arkusz6!E2</f>
        <v>8</v>
      </c>
      <c r="N153" s="129"/>
      <c r="O153" s="129"/>
      <c r="P153" s="129">
        <f>Arkusz6!F2</f>
        <v>54</v>
      </c>
      <c r="Q153" s="129"/>
      <c r="R153" s="129"/>
      <c r="S153" s="129">
        <f>Arkusz6!G2</f>
        <v>941</v>
      </c>
      <c r="T153" s="129"/>
      <c r="U153" s="129"/>
    </row>
    <row r="154" spans="1:26" ht="15" customHeight="1" x14ac:dyDescent="0.25">
      <c r="C154" s="130" t="str">
        <f>Arkusz6!B3</f>
        <v>UKRAINA</v>
      </c>
      <c r="D154" s="131"/>
      <c r="E154" s="131"/>
      <c r="F154" s="131"/>
      <c r="G154" s="249">
        <f>Arkusz6!C3</f>
        <v>0</v>
      </c>
      <c r="H154" s="249"/>
      <c r="I154" s="249"/>
      <c r="J154" s="249">
        <f>Arkusz6!D3</f>
        <v>1</v>
      </c>
      <c r="K154" s="249"/>
      <c r="L154" s="249"/>
      <c r="M154" s="249">
        <f>Arkusz6!E3</f>
        <v>0</v>
      </c>
      <c r="N154" s="249"/>
      <c r="O154" s="249"/>
      <c r="P154" s="249">
        <f>Arkusz6!F3</f>
        <v>88</v>
      </c>
      <c r="Q154" s="249"/>
      <c r="R154" s="249"/>
      <c r="S154" s="249">
        <f>Arkusz6!G3</f>
        <v>76</v>
      </c>
      <c r="T154" s="249"/>
      <c r="U154" s="249"/>
    </row>
    <row r="155" spans="1:26" ht="15" customHeight="1" x14ac:dyDescent="0.25">
      <c r="C155" s="242" t="str">
        <f>Arkusz6!B4</f>
        <v>GRUZJA</v>
      </c>
      <c r="D155" s="243"/>
      <c r="E155" s="243"/>
      <c r="F155" s="243"/>
      <c r="G155" s="129">
        <f>Arkusz6!C4</f>
        <v>0</v>
      </c>
      <c r="H155" s="129"/>
      <c r="I155" s="129"/>
      <c r="J155" s="129">
        <f>Arkusz6!D4</f>
        <v>0</v>
      </c>
      <c r="K155" s="129"/>
      <c r="L155" s="129"/>
      <c r="M155" s="129">
        <f>Arkusz6!E4</f>
        <v>0</v>
      </c>
      <c r="N155" s="129"/>
      <c r="O155" s="129"/>
      <c r="P155" s="129">
        <f>Arkusz6!F4</f>
        <v>6</v>
      </c>
      <c r="Q155" s="129"/>
      <c r="R155" s="129"/>
      <c r="S155" s="129">
        <f>Arkusz6!G4</f>
        <v>32</v>
      </c>
      <c r="T155" s="129"/>
      <c r="U155" s="129"/>
    </row>
    <row r="156" spans="1:26" ht="15" customHeight="1" x14ac:dyDescent="0.25">
      <c r="C156" s="130" t="str">
        <f>Arkusz6!B5</f>
        <v>TADŻYKISTAN</v>
      </c>
      <c r="D156" s="131"/>
      <c r="E156" s="131"/>
      <c r="F156" s="131"/>
      <c r="G156" s="249">
        <f>Arkusz6!C5</f>
        <v>0</v>
      </c>
      <c r="H156" s="249"/>
      <c r="I156" s="249"/>
      <c r="J156" s="249">
        <f>Arkusz6!D5</f>
        <v>0</v>
      </c>
      <c r="K156" s="249"/>
      <c r="L156" s="249"/>
      <c r="M156" s="249">
        <f>Arkusz6!E5</f>
        <v>0</v>
      </c>
      <c r="N156" s="249"/>
      <c r="O156" s="249"/>
      <c r="P156" s="249">
        <f>Arkusz6!F5</f>
        <v>1</v>
      </c>
      <c r="Q156" s="249"/>
      <c r="R156" s="249"/>
      <c r="S156" s="249">
        <f>Arkusz6!G5</f>
        <v>79</v>
      </c>
      <c r="T156" s="249"/>
      <c r="U156" s="249"/>
    </row>
    <row r="157" spans="1:26" ht="15" customHeight="1" x14ac:dyDescent="0.25">
      <c r="C157" s="242" t="str">
        <f>Arkusz6!B6</f>
        <v>SYRIA</v>
      </c>
      <c r="D157" s="243"/>
      <c r="E157" s="243"/>
      <c r="F157" s="243"/>
      <c r="G157" s="129">
        <f>Arkusz6!C6</f>
        <v>0</v>
      </c>
      <c r="H157" s="129"/>
      <c r="I157" s="129"/>
      <c r="J157" s="129">
        <f>Arkusz6!D6</f>
        <v>0</v>
      </c>
      <c r="K157" s="129"/>
      <c r="L157" s="129"/>
      <c r="M157" s="129">
        <f>Arkusz6!E6</f>
        <v>0</v>
      </c>
      <c r="N157" s="129"/>
      <c r="O157" s="129"/>
      <c r="P157" s="129">
        <f>Arkusz6!F6</f>
        <v>0</v>
      </c>
      <c r="Q157" s="129"/>
      <c r="R157" s="129"/>
      <c r="S157" s="129">
        <f>Arkusz6!G6</f>
        <v>4</v>
      </c>
      <c r="T157" s="129"/>
      <c r="U157" s="129"/>
    </row>
    <row r="158" spans="1:26" ht="15" customHeight="1" thickBot="1" x14ac:dyDescent="0.3">
      <c r="C158" s="136" t="str">
        <f>Arkusz6!B7</f>
        <v>Pozostałe</v>
      </c>
      <c r="D158" s="137"/>
      <c r="E158" s="137"/>
      <c r="F158" s="137"/>
      <c r="G158" s="135">
        <f>Arkusz6!C7</f>
        <v>14</v>
      </c>
      <c r="H158" s="135"/>
      <c r="I158" s="135"/>
      <c r="J158" s="135">
        <f>Arkusz6!D7</f>
        <v>3</v>
      </c>
      <c r="K158" s="135"/>
      <c r="L158" s="135"/>
      <c r="M158" s="135">
        <f>Arkusz6!E7</f>
        <v>0</v>
      </c>
      <c r="N158" s="135"/>
      <c r="O158" s="135"/>
      <c r="P158" s="135">
        <f>Arkusz6!F7</f>
        <v>14</v>
      </c>
      <c r="Q158" s="135"/>
      <c r="R158" s="135"/>
      <c r="S158" s="135">
        <f>Arkusz6!G7</f>
        <v>64</v>
      </c>
      <c r="T158" s="135"/>
      <c r="U158" s="135"/>
    </row>
    <row r="159" spans="1:26" ht="15.75" thickBot="1" x14ac:dyDescent="0.3">
      <c r="C159" s="138" t="s">
        <v>1</v>
      </c>
      <c r="D159" s="139"/>
      <c r="E159" s="139"/>
      <c r="F159" s="139"/>
      <c r="G159" s="123">
        <f>SUM(G153:I158)</f>
        <v>14</v>
      </c>
      <c r="H159" s="123"/>
      <c r="I159" s="123"/>
      <c r="J159" s="123">
        <f t="shared" ref="J159" si="6">SUM(J153:L158)</f>
        <v>11</v>
      </c>
      <c r="K159" s="123"/>
      <c r="L159" s="123"/>
      <c r="M159" s="123">
        <f t="shared" ref="M159" si="7">SUM(M153:O158)</f>
        <v>8</v>
      </c>
      <c r="N159" s="123"/>
      <c r="O159" s="123"/>
      <c r="P159" s="123">
        <f t="shared" ref="P159" si="8">SUM(P153:R158)</f>
        <v>163</v>
      </c>
      <c r="Q159" s="123"/>
      <c r="R159" s="123"/>
      <c r="S159" s="123">
        <f t="shared" ref="S159" si="9">SUM(S153:U158)</f>
        <v>1196</v>
      </c>
      <c r="T159" s="123"/>
      <c r="U159" s="124"/>
    </row>
    <row r="162" spans="1:25" ht="15.75" thickBot="1" x14ac:dyDescent="0.3"/>
    <row r="163" spans="1:25" ht="15" customHeight="1" x14ac:dyDescent="0.25">
      <c r="C163" s="140" t="s">
        <v>0</v>
      </c>
      <c r="D163" s="141"/>
      <c r="E163" s="141"/>
      <c r="F163" s="141"/>
      <c r="G163" s="191" t="str">
        <f>CONCATENATE(Arkusz18!C2," - ",Arkusz18!B2," r.")</f>
        <v>01.01.2015 - 30.11.2015 r.</v>
      </c>
      <c r="H163" s="191"/>
      <c r="I163" s="191"/>
      <c r="J163" s="191"/>
      <c r="K163" s="191"/>
      <c r="L163" s="191"/>
      <c r="M163" s="191"/>
      <c r="N163" s="191"/>
      <c r="O163" s="191"/>
      <c r="P163" s="191"/>
      <c r="Q163" s="191"/>
      <c r="R163" s="191"/>
      <c r="S163" s="191"/>
      <c r="T163" s="191"/>
      <c r="U163" s="192"/>
    </row>
    <row r="164" spans="1:25" ht="70.5" customHeight="1" x14ac:dyDescent="0.25">
      <c r="C164" s="142"/>
      <c r="D164" s="143"/>
      <c r="E164" s="143"/>
      <c r="F164" s="143"/>
      <c r="G164" s="239" t="s">
        <v>60</v>
      </c>
      <c r="H164" s="240"/>
      <c r="I164" s="241"/>
      <c r="J164" s="239" t="s">
        <v>61</v>
      </c>
      <c r="K164" s="240"/>
      <c r="L164" s="241"/>
      <c r="M164" s="239" t="s">
        <v>62</v>
      </c>
      <c r="N164" s="240"/>
      <c r="O164" s="241"/>
      <c r="P164" s="239" t="s">
        <v>74</v>
      </c>
      <c r="Q164" s="240"/>
      <c r="R164" s="241"/>
      <c r="S164" s="239" t="s">
        <v>63</v>
      </c>
      <c r="T164" s="240"/>
      <c r="U164" s="250"/>
    </row>
    <row r="165" spans="1:25" ht="15" customHeight="1" x14ac:dyDescent="0.25">
      <c r="C165" s="242" t="str">
        <f>Arkusz7!B2</f>
        <v>ROSJA</v>
      </c>
      <c r="D165" s="243"/>
      <c r="E165" s="243"/>
      <c r="F165" s="243"/>
      <c r="G165" s="129">
        <f>Arkusz7!C2</f>
        <v>20</v>
      </c>
      <c r="H165" s="129"/>
      <c r="I165" s="129"/>
      <c r="J165" s="129">
        <f>Arkusz7!D2</f>
        <v>96</v>
      </c>
      <c r="K165" s="129"/>
      <c r="L165" s="129"/>
      <c r="M165" s="129">
        <f>Arkusz7!E2</f>
        <v>91</v>
      </c>
      <c r="N165" s="129"/>
      <c r="O165" s="129"/>
      <c r="P165" s="129">
        <f>Arkusz7!F2</f>
        <v>621</v>
      </c>
      <c r="Q165" s="129"/>
      <c r="R165" s="129"/>
      <c r="S165" s="129">
        <f>Arkusz7!G2</f>
        <v>5881</v>
      </c>
      <c r="T165" s="129"/>
      <c r="U165" s="129"/>
    </row>
    <row r="166" spans="1:25" ht="15" customHeight="1" x14ac:dyDescent="0.25">
      <c r="C166" s="130" t="str">
        <f>Arkusz7!B3</f>
        <v>UKRAINA</v>
      </c>
      <c r="D166" s="131"/>
      <c r="E166" s="131"/>
      <c r="F166" s="131"/>
      <c r="G166" s="249">
        <f>Arkusz7!C3</f>
        <v>0</v>
      </c>
      <c r="H166" s="249"/>
      <c r="I166" s="249"/>
      <c r="J166" s="249">
        <f>Arkusz7!D3</f>
        <v>6</v>
      </c>
      <c r="K166" s="249"/>
      <c r="L166" s="249"/>
      <c r="M166" s="249">
        <f>Arkusz7!E3</f>
        <v>6</v>
      </c>
      <c r="N166" s="249"/>
      <c r="O166" s="249"/>
      <c r="P166" s="249">
        <f>Arkusz7!F3</f>
        <v>1638</v>
      </c>
      <c r="Q166" s="249"/>
      <c r="R166" s="249"/>
      <c r="S166" s="249">
        <f>Arkusz7!G3</f>
        <v>733</v>
      </c>
      <c r="T166" s="249"/>
      <c r="U166" s="249"/>
    </row>
    <row r="167" spans="1:25" ht="15" customHeight="1" x14ac:dyDescent="0.25">
      <c r="C167" s="242" t="str">
        <f>Arkusz7!B4</f>
        <v>GRUZJA</v>
      </c>
      <c r="D167" s="243"/>
      <c r="E167" s="243"/>
      <c r="F167" s="243"/>
      <c r="G167" s="129">
        <f>Arkusz7!C4</f>
        <v>0</v>
      </c>
      <c r="H167" s="129"/>
      <c r="I167" s="129"/>
      <c r="J167" s="129">
        <f>Arkusz7!D4</f>
        <v>0</v>
      </c>
      <c r="K167" s="129"/>
      <c r="L167" s="129"/>
      <c r="M167" s="129">
        <f>Arkusz7!E4</f>
        <v>6</v>
      </c>
      <c r="N167" s="129"/>
      <c r="O167" s="129"/>
      <c r="P167" s="129">
        <f>Arkusz7!F4</f>
        <v>112</v>
      </c>
      <c r="Q167" s="129"/>
      <c r="R167" s="129"/>
      <c r="S167" s="129">
        <f>Arkusz7!G4</f>
        <v>345</v>
      </c>
      <c r="T167" s="129"/>
      <c r="U167" s="129"/>
    </row>
    <row r="168" spans="1:25" ht="15" customHeight="1" x14ac:dyDescent="0.25">
      <c r="C168" s="130" t="str">
        <f>Arkusz7!B5</f>
        <v>TADŻYKISTAN</v>
      </c>
      <c r="D168" s="131"/>
      <c r="E168" s="131"/>
      <c r="F168" s="131"/>
      <c r="G168" s="249">
        <f>Arkusz7!C5</f>
        <v>1</v>
      </c>
      <c r="H168" s="249"/>
      <c r="I168" s="249"/>
      <c r="J168" s="249">
        <f>Arkusz7!D5</f>
        <v>0</v>
      </c>
      <c r="K168" s="249"/>
      <c r="L168" s="249"/>
      <c r="M168" s="249">
        <f>Arkusz7!E5</f>
        <v>0</v>
      </c>
      <c r="N168" s="249"/>
      <c r="O168" s="249"/>
      <c r="P168" s="249">
        <f>Arkusz7!F5</f>
        <v>18</v>
      </c>
      <c r="Q168" s="249"/>
      <c r="R168" s="249"/>
      <c r="S168" s="249">
        <f>Arkusz7!G5</f>
        <v>405</v>
      </c>
      <c r="T168" s="249"/>
      <c r="U168" s="249"/>
    </row>
    <row r="169" spans="1:25" ht="15" customHeight="1" x14ac:dyDescent="0.25">
      <c r="C169" s="242" t="str">
        <f>Arkusz7!B6</f>
        <v>SYRIA</v>
      </c>
      <c r="D169" s="243"/>
      <c r="E169" s="243"/>
      <c r="F169" s="243"/>
      <c r="G169" s="129">
        <f>Arkusz7!C6</f>
        <v>195</v>
      </c>
      <c r="H169" s="129"/>
      <c r="I169" s="129"/>
      <c r="J169" s="129">
        <f>Arkusz7!D6</f>
        <v>2</v>
      </c>
      <c r="K169" s="129"/>
      <c r="L169" s="129"/>
      <c r="M169" s="129">
        <f>Arkusz7!E6</f>
        <v>0</v>
      </c>
      <c r="N169" s="129"/>
      <c r="O169" s="129"/>
      <c r="P169" s="129">
        <f>Arkusz7!F6</f>
        <v>1</v>
      </c>
      <c r="Q169" s="129"/>
      <c r="R169" s="129"/>
      <c r="S169" s="129">
        <f>Arkusz7!G6</f>
        <v>89</v>
      </c>
      <c r="T169" s="129"/>
      <c r="U169" s="129"/>
    </row>
    <row r="170" spans="1:25" ht="15" customHeight="1" thickBot="1" x14ac:dyDescent="0.3">
      <c r="C170" s="136" t="str">
        <f>Arkusz7!B7</f>
        <v>Pozostałe</v>
      </c>
      <c r="D170" s="137"/>
      <c r="E170" s="137"/>
      <c r="F170" s="137"/>
      <c r="G170" s="135">
        <f>Arkusz7!C7</f>
        <v>114</v>
      </c>
      <c r="H170" s="135"/>
      <c r="I170" s="135"/>
      <c r="J170" s="135">
        <f>Arkusz7!D7</f>
        <v>53</v>
      </c>
      <c r="K170" s="135"/>
      <c r="L170" s="135"/>
      <c r="M170" s="135">
        <f>Arkusz7!E7</f>
        <v>19</v>
      </c>
      <c r="N170" s="135"/>
      <c r="O170" s="135"/>
      <c r="P170" s="135">
        <f>Arkusz7!F7</f>
        <v>275</v>
      </c>
      <c r="Q170" s="135"/>
      <c r="R170" s="135"/>
      <c r="S170" s="135">
        <f>Arkusz7!G7</f>
        <v>425</v>
      </c>
      <c r="T170" s="135"/>
      <c r="U170" s="135"/>
    </row>
    <row r="171" spans="1:25" ht="15" customHeight="1" thickBot="1" x14ac:dyDescent="0.3">
      <c r="C171" s="138" t="s">
        <v>1</v>
      </c>
      <c r="D171" s="139"/>
      <c r="E171" s="139"/>
      <c r="F171" s="139"/>
      <c r="G171" s="123">
        <f>SUM(G165:I170)</f>
        <v>330</v>
      </c>
      <c r="H171" s="123"/>
      <c r="I171" s="123"/>
      <c r="J171" s="123">
        <f t="shared" ref="J171" si="10">SUM(J165:L170)</f>
        <v>157</v>
      </c>
      <c r="K171" s="123"/>
      <c r="L171" s="123"/>
      <c r="M171" s="123">
        <f t="shared" ref="M171" si="11">SUM(M165:O170)</f>
        <v>122</v>
      </c>
      <c r="N171" s="123"/>
      <c r="O171" s="123"/>
      <c r="P171" s="123">
        <f t="shared" ref="P171" si="12">SUM(P165:R170)</f>
        <v>2665</v>
      </c>
      <c r="Q171" s="123"/>
      <c r="R171" s="123"/>
      <c r="S171" s="123">
        <f t="shared" ref="S171" si="13">SUM(S165:U170)</f>
        <v>7878</v>
      </c>
      <c r="T171" s="123"/>
      <c r="U171" s="124"/>
    </row>
    <row r="174" spans="1:25" x14ac:dyDescent="0.25">
      <c r="A174" s="174" t="s">
        <v>170</v>
      </c>
      <c r="B174" s="175"/>
      <c r="C174" s="175"/>
      <c r="D174" s="175"/>
      <c r="E174" s="175"/>
      <c r="F174" s="175"/>
      <c r="G174" s="175"/>
      <c r="H174" s="175"/>
      <c r="I174" s="175"/>
      <c r="J174" s="175"/>
      <c r="K174" s="175"/>
      <c r="L174" s="175"/>
      <c r="M174" s="175"/>
      <c r="N174" s="175"/>
      <c r="O174" s="175"/>
      <c r="P174" s="175"/>
      <c r="Q174" s="175"/>
      <c r="R174" s="175"/>
      <c r="S174" s="175"/>
      <c r="T174" s="175"/>
      <c r="U174" s="175"/>
      <c r="V174" s="175"/>
      <c r="W174" s="175"/>
      <c r="X174" s="175"/>
      <c r="Y174" s="175"/>
    </row>
    <row r="175" spans="1:25" s="59" customFormat="1" x14ac:dyDescent="0.25">
      <c r="A175" s="81"/>
      <c r="B175" s="175"/>
      <c r="C175" s="175"/>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row>
    <row r="176" spans="1:25" s="59" customFormat="1" x14ac:dyDescent="0.25">
      <c r="A176" s="81"/>
      <c r="B176" s="175"/>
      <c r="C176" s="175"/>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row>
    <row r="177" spans="1:25" s="59" customFormat="1" x14ac:dyDescent="0.25">
      <c r="A177" s="81"/>
      <c r="B177" s="175"/>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row>
    <row r="178" spans="1:25" s="59" customFormat="1" x14ac:dyDescent="0.25">
      <c r="A178" s="81"/>
      <c r="B178" s="175"/>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row>
    <row r="179" spans="1:25" s="59" customFormat="1" x14ac:dyDescent="0.25">
      <c r="A179" s="81"/>
      <c r="B179" s="175"/>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row>
    <row r="180" spans="1:25" s="59" customFormat="1" x14ac:dyDescent="0.25">
      <c r="A180" s="81"/>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row>
    <row r="181" spans="1:25" s="59" customFormat="1" x14ac:dyDescent="0.25">
      <c r="A181" s="81"/>
      <c r="B181" s="175"/>
      <c r="C181" s="175"/>
      <c r="D181" s="175"/>
      <c r="E181" s="175"/>
      <c r="F181" s="175"/>
      <c r="G181" s="175"/>
      <c r="H181" s="175"/>
      <c r="I181" s="175"/>
      <c r="J181" s="175"/>
      <c r="K181" s="175"/>
      <c r="L181" s="175"/>
      <c r="M181" s="175"/>
      <c r="N181" s="175"/>
      <c r="O181" s="175"/>
      <c r="P181" s="175"/>
      <c r="Q181" s="175"/>
      <c r="R181" s="175"/>
      <c r="S181" s="175"/>
      <c r="T181" s="175"/>
      <c r="U181" s="175"/>
      <c r="V181" s="175"/>
      <c r="W181" s="175"/>
      <c r="X181" s="175"/>
      <c r="Y181" s="175"/>
    </row>
    <row r="182" spans="1:25" s="59" customFormat="1" x14ac:dyDescent="0.25">
      <c r="A182" s="81"/>
      <c r="B182" s="175"/>
      <c r="C182" s="175"/>
      <c r="D182" s="175"/>
      <c r="E182" s="175"/>
      <c r="F182" s="175"/>
      <c r="G182" s="175"/>
      <c r="H182" s="175"/>
      <c r="I182" s="175"/>
      <c r="J182" s="175"/>
      <c r="K182" s="175"/>
      <c r="L182" s="175"/>
      <c r="M182" s="175"/>
      <c r="N182" s="175"/>
      <c r="O182" s="175"/>
      <c r="P182" s="175"/>
      <c r="Q182" s="175"/>
      <c r="R182" s="175"/>
      <c r="S182" s="175"/>
      <c r="T182" s="175"/>
      <c r="U182" s="175"/>
      <c r="V182" s="175"/>
      <c r="W182" s="175"/>
      <c r="X182" s="175"/>
      <c r="Y182" s="175"/>
    </row>
    <row r="183" spans="1:25" s="59" customFormat="1" x14ac:dyDescent="0.25">
      <c r="A183" s="81"/>
      <c r="B183" s="175"/>
      <c r="C183" s="175"/>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row>
    <row r="184" spans="1:25" s="59" customFormat="1" x14ac:dyDescent="0.25">
      <c r="A184" s="81"/>
      <c r="B184" s="175"/>
      <c r="C184" s="175"/>
      <c r="D184" s="175"/>
      <c r="E184" s="175"/>
      <c r="F184" s="175"/>
      <c r="G184" s="175"/>
      <c r="H184" s="175"/>
      <c r="I184" s="175"/>
      <c r="J184" s="175"/>
      <c r="K184" s="175"/>
      <c r="L184" s="175"/>
      <c r="M184" s="175"/>
      <c r="N184" s="175"/>
      <c r="O184" s="175"/>
      <c r="P184" s="175"/>
      <c r="Q184" s="175"/>
      <c r="R184" s="175"/>
      <c r="S184" s="175"/>
      <c r="T184" s="175"/>
      <c r="U184" s="175"/>
      <c r="V184" s="175"/>
      <c r="W184" s="175"/>
      <c r="X184" s="175"/>
      <c r="Y184" s="175"/>
    </row>
    <row r="185" spans="1:25" s="59" customFormat="1" x14ac:dyDescent="0.25">
      <c r="A185" s="81"/>
      <c r="B185" s="175"/>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row>
    <row r="186" spans="1:25" s="59" customFormat="1" x14ac:dyDescent="0.25">
      <c r="A186" s="81"/>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row>
    <row r="187" spans="1:25" s="59" customFormat="1" x14ac:dyDescent="0.25">
      <c r="A187" s="81"/>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c r="Y187" s="175"/>
    </row>
    <row r="188" spans="1:25" s="59" customFormat="1" x14ac:dyDescent="0.25">
      <c r="A188" s="81"/>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row>
    <row r="189" spans="1:25" s="59" customFormat="1" x14ac:dyDescent="0.25">
      <c r="A189" s="81"/>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row>
    <row r="190" spans="1:25" s="59" customFormat="1" x14ac:dyDescent="0.25">
      <c r="A190" s="81"/>
      <c r="B190" s="175"/>
      <c r="C190" s="175"/>
      <c r="D190" s="175"/>
      <c r="E190" s="175"/>
      <c r="F190" s="175"/>
      <c r="G190" s="175"/>
      <c r="H190" s="175"/>
      <c r="I190" s="175"/>
      <c r="J190" s="175"/>
      <c r="K190" s="175"/>
      <c r="L190" s="175"/>
      <c r="M190" s="175"/>
      <c r="N190" s="175"/>
      <c r="O190" s="175"/>
      <c r="P190" s="175"/>
      <c r="Q190" s="175"/>
      <c r="R190" s="175"/>
      <c r="S190" s="175"/>
      <c r="T190" s="175"/>
      <c r="U190" s="175"/>
      <c r="V190" s="175"/>
      <c r="W190" s="175"/>
      <c r="X190" s="175"/>
      <c r="Y190" s="175"/>
    </row>
    <row r="191" spans="1:25" s="59" customFormat="1" x14ac:dyDescent="0.25">
      <c r="A191" s="81"/>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row>
    <row r="192" spans="1:25" s="59" customFormat="1" x14ac:dyDescent="0.25">
      <c r="A192" s="81"/>
      <c r="B192" s="175"/>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row>
    <row r="193" spans="1:25" s="59" customFormat="1" x14ac:dyDescent="0.25">
      <c r="A193" s="81"/>
      <c r="B193" s="175"/>
      <c r="C193" s="175"/>
      <c r="D193" s="175"/>
      <c r="E193" s="175"/>
      <c r="F193" s="175"/>
      <c r="G193" s="175"/>
      <c r="H193" s="175"/>
      <c r="I193" s="175"/>
      <c r="J193" s="175"/>
      <c r="K193" s="175"/>
      <c r="L193" s="175"/>
      <c r="M193" s="175"/>
      <c r="N193" s="175"/>
      <c r="O193" s="175"/>
      <c r="P193" s="175"/>
      <c r="Q193" s="175"/>
      <c r="R193" s="175"/>
      <c r="S193" s="175"/>
      <c r="T193" s="175"/>
      <c r="U193" s="175"/>
      <c r="V193" s="175"/>
      <c r="W193" s="175"/>
      <c r="X193" s="175"/>
      <c r="Y193" s="175"/>
    </row>
    <row r="194" spans="1:25" s="59" customFormat="1" x14ac:dyDescent="0.25">
      <c r="A194" s="81"/>
      <c r="B194" s="175"/>
      <c r="C194" s="175"/>
      <c r="D194" s="175"/>
      <c r="E194" s="175"/>
      <c r="F194" s="175"/>
      <c r="G194" s="175"/>
      <c r="H194" s="175"/>
      <c r="I194" s="175"/>
      <c r="J194" s="175"/>
      <c r="K194" s="175"/>
      <c r="L194" s="175"/>
      <c r="M194" s="175"/>
      <c r="N194" s="175"/>
      <c r="O194" s="175"/>
      <c r="P194" s="175"/>
      <c r="Q194" s="175"/>
      <c r="R194" s="175"/>
      <c r="S194" s="175"/>
      <c r="T194" s="175"/>
      <c r="U194" s="175"/>
      <c r="V194" s="175"/>
      <c r="W194" s="175"/>
      <c r="X194" s="175"/>
      <c r="Y194" s="175"/>
    </row>
    <row r="195" spans="1:25" s="59" customFormat="1" x14ac:dyDescent="0.25">
      <c r="A195" s="81"/>
      <c r="B195" s="175"/>
      <c r="C195" s="175"/>
      <c r="D195" s="175"/>
      <c r="E195" s="175"/>
      <c r="F195" s="175"/>
      <c r="G195" s="175"/>
      <c r="H195" s="175"/>
      <c r="I195" s="175"/>
      <c r="J195" s="175"/>
      <c r="K195" s="175"/>
      <c r="L195" s="175"/>
      <c r="M195" s="175"/>
      <c r="N195" s="175"/>
      <c r="O195" s="175"/>
      <c r="P195" s="175"/>
      <c r="Q195" s="175"/>
      <c r="R195" s="175"/>
      <c r="S195" s="175"/>
      <c r="T195" s="175"/>
      <c r="U195" s="175"/>
      <c r="V195" s="175"/>
      <c r="W195" s="175"/>
      <c r="X195" s="175"/>
      <c r="Y195" s="175"/>
    </row>
    <row r="196" spans="1:25" s="59" customFormat="1" x14ac:dyDescent="0.25">
      <c r="A196" s="81"/>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row>
    <row r="197" spans="1:25" s="59" customFormat="1" x14ac:dyDescent="0.25">
      <c r="A197" s="81"/>
      <c r="B197" s="175"/>
      <c r="C197" s="175"/>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row>
    <row r="198" spans="1:25" s="59" customFormat="1" x14ac:dyDescent="0.25">
      <c r="A198" s="81"/>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row>
    <row r="199" spans="1:25" s="59" customFormat="1" x14ac:dyDescent="0.25">
      <c r="A199" s="81"/>
      <c r="B199" s="175"/>
      <c r="C199" s="175"/>
      <c r="D199" s="175"/>
      <c r="E199" s="175"/>
      <c r="F199" s="175"/>
      <c r="G199" s="175"/>
      <c r="H199" s="175"/>
      <c r="I199" s="175"/>
      <c r="J199" s="175"/>
      <c r="K199" s="175"/>
      <c r="L199" s="175"/>
      <c r="M199" s="175"/>
      <c r="N199" s="175"/>
      <c r="O199" s="175"/>
      <c r="P199" s="175"/>
      <c r="Q199" s="175"/>
      <c r="R199" s="175"/>
      <c r="S199" s="175"/>
      <c r="T199" s="175"/>
      <c r="U199" s="175"/>
      <c r="V199" s="175"/>
      <c r="W199" s="175"/>
      <c r="X199" s="175"/>
      <c r="Y199" s="175"/>
    </row>
    <row r="200" spans="1:25" s="59" customFormat="1" x14ac:dyDescent="0.25">
      <c r="A200" s="81"/>
      <c r="B200" s="175"/>
      <c r="C200" s="175"/>
      <c r="D200" s="175"/>
      <c r="E200" s="175"/>
      <c r="F200" s="175"/>
      <c r="G200" s="175"/>
      <c r="H200" s="175"/>
      <c r="I200" s="175"/>
      <c r="J200" s="175"/>
      <c r="K200" s="175"/>
      <c r="L200" s="175"/>
      <c r="M200" s="175"/>
      <c r="N200" s="175"/>
      <c r="O200" s="175"/>
      <c r="P200" s="175"/>
      <c r="Q200" s="175"/>
      <c r="R200" s="175"/>
      <c r="S200" s="175"/>
      <c r="T200" s="175"/>
      <c r="U200" s="175"/>
      <c r="V200" s="175"/>
      <c r="W200" s="175"/>
      <c r="X200" s="175"/>
      <c r="Y200" s="175"/>
    </row>
    <row r="201" spans="1:25" s="59" customFormat="1" x14ac:dyDescent="0.25">
      <c r="A201" s="81"/>
      <c r="B201" s="175"/>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row>
    <row r="202" spans="1:25" s="59" customFormat="1" x14ac:dyDescent="0.25">
      <c r="A202" s="81"/>
      <c r="B202" s="175"/>
      <c r="C202" s="175"/>
      <c r="D202" s="175"/>
      <c r="E202" s="175"/>
      <c r="F202" s="175"/>
      <c r="G202" s="175"/>
      <c r="H202" s="175"/>
      <c r="I202" s="175"/>
      <c r="J202" s="175"/>
      <c r="K202" s="175"/>
      <c r="L202" s="175"/>
      <c r="M202" s="175"/>
      <c r="N202" s="175"/>
      <c r="O202" s="175"/>
      <c r="P202" s="175"/>
      <c r="Q202" s="175"/>
      <c r="R202" s="175"/>
      <c r="S202" s="175"/>
      <c r="T202" s="175"/>
      <c r="U202" s="175"/>
      <c r="V202" s="175"/>
      <c r="W202" s="175"/>
      <c r="X202" s="175"/>
      <c r="Y202" s="175"/>
    </row>
    <row r="203" spans="1:25" s="59" customFormat="1" x14ac:dyDescent="0.25">
      <c r="A203" s="81"/>
      <c r="B203" s="175"/>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row>
    <row r="204" spans="1:25" s="59" customFormat="1" x14ac:dyDescent="0.25">
      <c r="A204" s="81"/>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row>
    <row r="205" spans="1:25" s="59" customFormat="1" x14ac:dyDescent="0.25">
      <c r="A205" s="81"/>
      <c r="B205" s="175"/>
      <c r="C205" s="175"/>
      <c r="D205" s="175"/>
      <c r="E205" s="175"/>
      <c r="F205" s="175"/>
      <c r="G205" s="175"/>
      <c r="H205" s="175"/>
      <c r="I205" s="175"/>
      <c r="J205" s="175"/>
      <c r="K205" s="175"/>
      <c r="L205" s="175"/>
      <c r="M205" s="175"/>
      <c r="N205" s="175"/>
      <c r="O205" s="175"/>
      <c r="P205" s="175"/>
      <c r="Q205" s="175"/>
      <c r="R205" s="175"/>
      <c r="S205" s="175"/>
      <c r="T205" s="175"/>
      <c r="U205" s="175"/>
      <c r="V205" s="175"/>
      <c r="W205" s="175"/>
      <c r="X205" s="175"/>
      <c r="Y205" s="175"/>
    </row>
    <row r="206" spans="1:25" s="59" customFormat="1" x14ac:dyDescent="0.25">
      <c r="A206" s="81"/>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row>
    <row r="207" spans="1:25" s="59" customFormat="1" x14ac:dyDescent="0.25">
      <c r="A207" s="81"/>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row>
    <row r="208" spans="1:25" s="59" customFormat="1" x14ac:dyDescent="0.25">
      <c r="A208" s="81"/>
      <c r="B208" s="175"/>
      <c r="C208" s="175"/>
      <c r="D208" s="175"/>
      <c r="E208" s="175"/>
      <c r="F208" s="175"/>
      <c r="G208" s="175"/>
      <c r="H208" s="175"/>
      <c r="I208" s="175"/>
      <c r="J208" s="175"/>
      <c r="K208" s="175"/>
      <c r="L208" s="175"/>
      <c r="M208" s="175"/>
      <c r="N208" s="175"/>
      <c r="O208" s="175"/>
      <c r="P208" s="175"/>
      <c r="Q208" s="175"/>
      <c r="R208" s="175"/>
      <c r="S208" s="175"/>
      <c r="T208" s="175"/>
      <c r="U208" s="175"/>
      <c r="V208" s="175"/>
      <c r="W208" s="175"/>
      <c r="X208" s="175"/>
      <c r="Y208" s="175"/>
    </row>
    <row r="209" spans="1:25" s="59" customFormat="1" x14ac:dyDescent="0.25">
      <c r="A209" s="81"/>
      <c r="B209" s="175"/>
      <c r="C209" s="175"/>
      <c r="D209" s="175"/>
      <c r="E209" s="175"/>
      <c r="F209" s="175"/>
      <c r="G209" s="175"/>
      <c r="H209" s="175"/>
      <c r="I209" s="175"/>
      <c r="J209" s="175"/>
      <c r="K209" s="175"/>
      <c r="L209" s="175"/>
      <c r="M209" s="175"/>
      <c r="N209" s="175"/>
      <c r="O209" s="175"/>
      <c r="P209" s="175"/>
      <c r="Q209" s="175"/>
      <c r="R209" s="175"/>
      <c r="S209" s="175"/>
      <c r="T209" s="175"/>
      <c r="U209" s="175"/>
      <c r="V209" s="175"/>
      <c r="W209" s="175"/>
      <c r="X209" s="175"/>
      <c r="Y209" s="175"/>
    </row>
    <row r="210" spans="1:25" s="59" customFormat="1" x14ac:dyDescent="0.25">
      <c r="A210" s="81"/>
      <c r="B210" s="175"/>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row>
    <row r="211" spans="1:25" s="59" customFormat="1" x14ac:dyDescent="0.25">
      <c r="A211" s="81"/>
      <c r="B211" s="175"/>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row>
    <row r="212" spans="1:25" s="59" customFormat="1" x14ac:dyDescent="0.25">
      <c r="A212" s="81"/>
      <c r="B212" s="175"/>
      <c r="C212" s="175"/>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row>
    <row r="213" spans="1:25" s="59" customFormat="1" x14ac:dyDescent="0.25">
      <c r="A213" s="81"/>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row>
    <row r="214" spans="1:25" s="59" customFormat="1" x14ac:dyDescent="0.25">
      <c r="A214" s="81"/>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row>
    <row r="215" spans="1:25" x14ac:dyDescent="0.25">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row>
    <row r="218" spans="1:25" ht="15" customHeight="1" x14ac:dyDescent="0.25">
      <c r="A218" s="149" t="s">
        <v>95</v>
      </c>
      <c r="B218" s="149"/>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row>
    <row r="219" spans="1:25" x14ac:dyDescent="0.25">
      <c r="A219" s="149"/>
      <c r="B219" s="149"/>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row>
    <row r="220" spans="1:25"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5" ht="15.75" thickBot="1" x14ac:dyDescent="0.3"/>
    <row r="222" spans="1:25" ht="27" customHeight="1" x14ac:dyDescent="0.25">
      <c r="B222" s="140" t="s">
        <v>9</v>
      </c>
      <c r="C222" s="141"/>
      <c r="D222" s="141"/>
      <c r="E222" s="141"/>
      <c r="F222" s="141"/>
      <c r="G222" s="141"/>
      <c r="H222" s="141"/>
      <c r="I222" s="141"/>
      <c r="J222" s="176" t="str">
        <f>Arkusz8!C6</f>
        <v>27.10.2015 - 02.11.2015</v>
      </c>
      <c r="K222" s="176"/>
      <c r="L222" s="176"/>
      <c r="M222" s="176" t="str">
        <f>Arkusz8!C10</f>
        <v>03.11.2015 - 09.11.2015</v>
      </c>
      <c r="N222" s="176"/>
      <c r="O222" s="176"/>
      <c r="P222" s="176" t="str">
        <f>Arkusz8!C9</f>
        <v>10.11.2015 - 16.11.2015</v>
      </c>
      <c r="Q222" s="176"/>
      <c r="R222" s="176"/>
      <c r="S222" s="176" t="str">
        <f>Arkusz8!C8</f>
        <v>17.11.2015 - 23.11.2015</v>
      </c>
      <c r="T222" s="176"/>
      <c r="U222" s="176"/>
      <c r="V222" s="176" t="str">
        <f>Arkusz8!C7</f>
        <v>24.11.2015 - 30.11.2015</v>
      </c>
      <c r="W222" s="176"/>
      <c r="X222" s="177"/>
    </row>
    <row r="223" spans="1:25" ht="15" customHeight="1" x14ac:dyDescent="0.25">
      <c r="B223" s="164" t="s">
        <v>29</v>
      </c>
      <c r="C223" s="165"/>
      <c r="D223" s="165"/>
      <c r="E223" s="165"/>
      <c r="F223" s="165"/>
      <c r="G223" s="165"/>
      <c r="H223" s="165"/>
      <c r="I223" s="165"/>
      <c r="J223" s="161">
        <f>Arkusz8!A6</f>
        <v>1751</v>
      </c>
      <c r="K223" s="161"/>
      <c r="L223" s="161"/>
      <c r="M223" s="161">
        <f>Arkusz8!A5</f>
        <v>1812</v>
      </c>
      <c r="N223" s="161"/>
      <c r="O223" s="161"/>
      <c r="P223" s="161">
        <f>Arkusz8!A4</f>
        <v>1863</v>
      </c>
      <c r="Q223" s="161"/>
      <c r="R223" s="161"/>
      <c r="S223" s="161">
        <f>Arkusz8!A3</f>
        <v>1877</v>
      </c>
      <c r="T223" s="161"/>
      <c r="U223" s="161"/>
      <c r="V223" s="161">
        <f>Arkusz8!A2</f>
        <v>1957</v>
      </c>
      <c r="W223" s="161"/>
      <c r="X223" s="161"/>
    </row>
    <row r="224" spans="1:25" x14ac:dyDescent="0.25">
      <c r="B224" s="162" t="s">
        <v>6</v>
      </c>
      <c r="C224" s="163"/>
      <c r="D224" s="163"/>
      <c r="E224" s="163"/>
      <c r="F224" s="163"/>
      <c r="G224" s="163"/>
      <c r="H224" s="163"/>
      <c r="I224" s="163"/>
      <c r="J224" s="129">
        <f>Arkusz8!A11</f>
        <v>2448</v>
      </c>
      <c r="K224" s="129"/>
      <c r="L224" s="129"/>
      <c r="M224" s="129">
        <f>Arkusz8!A10</f>
        <v>2464</v>
      </c>
      <c r="N224" s="129"/>
      <c r="O224" s="129"/>
      <c r="P224" s="129">
        <f>Arkusz8!A9</f>
        <v>2457</v>
      </c>
      <c r="Q224" s="129"/>
      <c r="R224" s="129"/>
      <c r="S224" s="129">
        <f>Arkusz8!A8</f>
        <v>2440</v>
      </c>
      <c r="T224" s="129"/>
      <c r="U224" s="129"/>
      <c r="V224" s="129">
        <f>Arkusz8!A7</f>
        <v>2444</v>
      </c>
      <c r="W224" s="129"/>
      <c r="X224" s="129"/>
    </row>
    <row r="225" spans="1:24" ht="15" customHeight="1" x14ac:dyDescent="0.25">
      <c r="B225" s="164" t="s">
        <v>7</v>
      </c>
      <c r="C225" s="165"/>
      <c r="D225" s="165"/>
      <c r="E225" s="165"/>
      <c r="F225" s="165"/>
      <c r="G225" s="165"/>
      <c r="H225" s="165"/>
      <c r="I225" s="165"/>
      <c r="J225" s="161">
        <f>Arkusz8!A16</f>
        <v>166</v>
      </c>
      <c r="K225" s="161"/>
      <c r="L225" s="161"/>
      <c r="M225" s="161">
        <f>Arkusz8!A15</f>
        <v>87</v>
      </c>
      <c r="N225" s="161"/>
      <c r="O225" s="161"/>
      <c r="P225" s="161">
        <f>Arkusz8!A14</f>
        <v>142</v>
      </c>
      <c r="Q225" s="161"/>
      <c r="R225" s="161"/>
      <c r="S225" s="161">
        <f>Arkusz8!A13</f>
        <v>148</v>
      </c>
      <c r="T225" s="161"/>
      <c r="U225" s="161"/>
      <c r="V225" s="161">
        <f>Arkusz8!A12</f>
        <v>81</v>
      </c>
      <c r="W225" s="161"/>
      <c r="X225" s="161"/>
    </row>
    <row r="226" spans="1:24" ht="15" customHeight="1" x14ac:dyDescent="0.25">
      <c r="B226" s="172" t="s">
        <v>8</v>
      </c>
      <c r="C226" s="173"/>
      <c r="D226" s="173"/>
      <c r="E226" s="173"/>
      <c r="F226" s="173"/>
      <c r="G226" s="173"/>
      <c r="H226" s="173"/>
      <c r="I226" s="173"/>
      <c r="J226" s="129">
        <f>Arkusz8!A21</f>
        <v>100</v>
      </c>
      <c r="K226" s="129"/>
      <c r="L226" s="129"/>
      <c r="M226" s="129">
        <f>Arkusz8!A20</f>
        <v>171</v>
      </c>
      <c r="N226" s="129"/>
      <c r="O226" s="129"/>
      <c r="P226" s="129">
        <f>Arkusz8!A19</f>
        <v>177</v>
      </c>
      <c r="Q226" s="129"/>
      <c r="R226" s="129"/>
      <c r="S226" s="129">
        <f>Arkusz8!A18</f>
        <v>143</v>
      </c>
      <c r="T226" s="129"/>
      <c r="U226" s="129"/>
      <c r="V226" s="129">
        <f>Arkusz8!A17</f>
        <v>188</v>
      </c>
      <c r="W226" s="129"/>
      <c r="X226" s="129"/>
    </row>
    <row r="227" spans="1:24" ht="15" customHeight="1" thickBot="1" x14ac:dyDescent="0.3">
      <c r="B227" s="144" t="s">
        <v>96</v>
      </c>
      <c r="C227" s="145"/>
      <c r="D227" s="145"/>
      <c r="E227" s="145"/>
      <c r="F227" s="145"/>
      <c r="G227" s="145"/>
      <c r="H227" s="145"/>
      <c r="I227" s="145"/>
      <c r="J227" s="148">
        <f>Arkusz8!A26</f>
        <v>2</v>
      </c>
      <c r="K227" s="148"/>
      <c r="L227" s="148"/>
      <c r="M227" s="148">
        <f>Arkusz8!A25</f>
        <v>2</v>
      </c>
      <c r="N227" s="148"/>
      <c r="O227" s="148"/>
      <c r="P227" s="148">
        <f>Arkusz8!A24</f>
        <v>2</v>
      </c>
      <c r="Q227" s="148"/>
      <c r="R227" s="148"/>
      <c r="S227" s="148">
        <f>Arkusz8!A23</f>
        <v>2</v>
      </c>
      <c r="T227" s="148"/>
      <c r="U227" s="148"/>
      <c r="V227" s="148">
        <f>Arkusz8!A22</f>
        <v>2</v>
      </c>
      <c r="W227" s="148"/>
      <c r="X227" s="148"/>
    </row>
    <row r="228" spans="1:24" ht="15" customHeight="1" thickBot="1" x14ac:dyDescent="0.3">
      <c r="B228" s="150" t="s">
        <v>97</v>
      </c>
      <c r="C228" s="151"/>
      <c r="D228" s="151"/>
      <c r="E228" s="151"/>
      <c r="F228" s="151"/>
      <c r="G228" s="151"/>
      <c r="H228" s="151"/>
      <c r="I228" s="151"/>
      <c r="J228" s="134">
        <f>SUM(J223,J224,J227)</f>
        <v>4201</v>
      </c>
      <c r="K228" s="134"/>
      <c r="L228" s="134"/>
      <c r="M228" s="134">
        <f>SUM(M223,M224,M227)</f>
        <v>4278</v>
      </c>
      <c r="N228" s="134"/>
      <c r="O228" s="134"/>
      <c r="P228" s="134">
        <f>SUM(P223,P224,P227)</f>
        <v>4322</v>
      </c>
      <c r="Q228" s="134"/>
      <c r="R228" s="134"/>
      <c r="S228" s="134">
        <f>SUM(S223,S224,S227)</f>
        <v>4319</v>
      </c>
      <c r="T228" s="134"/>
      <c r="U228" s="134"/>
      <c r="V228" s="134">
        <f>SUM(V223,V224,V227)</f>
        <v>4403</v>
      </c>
      <c r="W228" s="134"/>
      <c r="X228" s="160"/>
    </row>
    <row r="229" spans="1:24" x14ac:dyDescent="0.25">
      <c r="A229" s="23"/>
      <c r="B229" s="24"/>
      <c r="C229" s="24"/>
      <c r="D229" s="24"/>
      <c r="E229" s="25"/>
      <c r="F229" s="25"/>
      <c r="G229" s="25"/>
      <c r="H229" s="26"/>
      <c r="I229" s="26"/>
      <c r="J229" s="26"/>
      <c r="K229" s="27"/>
      <c r="L229" s="27"/>
      <c r="M229" s="27"/>
      <c r="N229" s="26"/>
      <c r="O229" s="26"/>
      <c r="P229" s="26"/>
      <c r="Q229" s="26"/>
      <c r="R229" s="26"/>
      <c r="S229" s="26"/>
      <c r="T229" s="28"/>
      <c r="U229" s="28"/>
    </row>
    <row r="230" spans="1:24" x14ac:dyDescent="0.25">
      <c r="A230" s="23"/>
      <c r="B230" s="23"/>
      <c r="C230" s="23"/>
      <c r="D230" s="23"/>
      <c r="E230" s="29"/>
      <c r="F230" s="29"/>
      <c r="G230" s="29"/>
      <c r="H230" s="30"/>
      <c r="I230" s="30"/>
      <c r="J230" s="30"/>
      <c r="K230" s="31"/>
      <c r="L230" s="31"/>
      <c r="M230" s="31"/>
      <c r="N230" s="30"/>
      <c r="O230" s="30"/>
      <c r="P230" s="30"/>
      <c r="Q230" s="30"/>
      <c r="R230" s="30"/>
      <c r="S230" s="30"/>
      <c r="T230" s="32"/>
      <c r="U230" s="32"/>
    </row>
    <row r="231" spans="1:24" x14ac:dyDescent="0.25">
      <c r="A231" s="23"/>
      <c r="B231" s="23"/>
      <c r="C231" s="23"/>
      <c r="D231" s="23"/>
      <c r="E231" s="29"/>
      <c r="F231" s="29"/>
      <c r="G231" s="29"/>
      <c r="H231" s="30"/>
      <c r="I231" s="30"/>
      <c r="J231" s="30"/>
      <c r="K231" s="31"/>
      <c r="L231" s="31"/>
      <c r="M231" s="31"/>
      <c r="N231" s="30"/>
      <c r="O231" s="30"/>
      <c r="P231" s="30"/>
      <c r="Q231" s="30"/>
      <c r="R231" s="30"/>
      <c r="S231" s="30"/>
      <c r="T231" s="32"/>
      <c r="U231" s="32"/>
    </row>
    <row r="232" spans="1:24" x14ac:dyDescent="0.25">
      <c r="A232" s="23"/>
      <c r="B232" s="23"/>
      <c r="C232" s="23"/>
      <c r="D232" s="23"/>
      <c r="E232" s="29"/>
      <c r="F232" s="29"/>
      <c r="G232" s="29"/>
      <c r="H232" s="30"/>
      <c r="I232" s="30"/>
      <c r="J232" s="30"/>
      <c r="K232" s="31"/>
      <c r="L232" s="31"/>
      <c r="M232" s="31"/>
      <c r="N232" s="30"/>
      <c r="O232" s="30"/>
      <c r="P232" s="30"/>
      <c r="Q232" s="30"/>
      <c r="R232" s="30"/>
      <c r="S232" s="30"/>
      <c r="T232" s="32"/>
      <c r="U232" s="32"/>
    </row>
    <row r="233" spans="1:24" x14ac:dyDescent="0.25">
      <c r="A233" s="23"/>
      <c r="B233" s="23"/>
      <c r="C233" s="23"/>
      <c r="D233" s="23"/>
      <c r="E233" s="29"/>
      <c r="F233" s="29"/>
      <c r="G233" s="29"/>
      <c r="H233" s="30"/>
      <c r="I233" s="30"/>
      <c r="J233" s="30"/>
      <c r="K233" s="31"/>
      <c r="L233" s="31"/>
      <c r="M233" s="31"/>
      <c r="N233" s="30"/>
      <c r="O233" s="30"/>
      <c r="P233" s="30"/>
      <c r="Q233" s="30"/>
      <c r="R233" s="30"/>
      <c r="S233" s="30"/>
      <c r="T233" s="32"/>
      <c r="U233" s="32"/>
    </row>
    <row r="234" spans="1:24" x14ac:dyDescent="0.25">
      <c r="A234" s="23"/>
      <c r="B234" s="23"/>
      <c r="C234" s="23"/>
      <c r="D234" s="23"/>
      <c r="E234" s="29"/>
      <c r="F234" s="29"/>
      <c r="G234" s="29"/>
      <c r="H234" s="30"/>
      <c r="I234" s="30"/>
      <c r="J234" s="30"/>
      <c r="K234" s="31"/>
      <c r="L234" s="31"/>
      <c r="M234" s="31"/>
      <c r="N234" s="30"/>
      <c r="O234" s="30"/>
      <c r="P234" s="30"/>
      <c r="Q234" s="30"/>
      <c r="R234" s="30"/>
      <c r="S234" s="30"/>
      <c r="T234" s="32"/>
      <c r="U234" s="32"/>
    </row>
    <row r="249" spans="1:29" x14ac:dyDescent="0.25">
      <c r="A249" s="4"/>
      <c r="B249" s="4"/>
      <c r="C249" s="4"/>
      <c r="D249" s="4"/>
      <c r="E249" s="4"/>
      <c r="F249" s="4"/>
      <c r="G249" s="4"/>
      <c r="H249" s="4"/>
      <c r="I249" s="4"/>
      <c r="J249" s="4"/>
      <c r="K249" s="4"/>
      <c r="L249" s="4"/>
      <c r="M249" s="4"/>
      <c r="N249" s="4"/>
      <c r="O249" s="4"/>
      <c r="P249" s="4"/>
      <c r="Q249" s="4"/>
      <c r="R249" s="4"/>
      <c r="S249" s="4"/>
      <c r="T249" s="4"/>
      <c r="U249" s="4"/>
    </row>
    <row r="250" spans="1:29" x14ac:dyDescent="0.25">
      <c r="A250" s="4"/>
      <c r="B250" s="4"/>
      <c r="C250" s="4"/>
      <c r="D250" s="4"/>
      <c r="E250" s="4"/>
      <c r="F250" s="4"/>
      <c r="G250" s="4"/>
      <c r="H250" s="4"/>
      <c r="I250" s="4"/>
      <c r="J250" s="4"/>
      <c r="K250" s="4"/>
      <c r="L250" s="4"/>
      <c r="M250" s="4"/>
      <c r="N250" s="4"/>
      <c r="O250" s="4"/>
      <c r="P250" s="4"/>
      <c r="Q250" s="4"/>
      <c r="R250" s="4"/>
      <c r="S250" s="4"/>
      <c r="T250" s="4"/>
      <c r="U250" s="4"/>
    </row>
    <row r="251" spans="1:29" x14ac:dyDescent="0.25">
      <c r="A251" s="4"/>
      <c r="B251" s="4"/>
      <c r="C251" s="4"/>
      <c r="D251" s="4"/>
      <c r="E251" s="4"/>
      <c r="F251" s="4"/>
      <c r="G251" s="4"/>
      <c r="H251" s="4"/>
      <c r="I251" s="4"/>
      <c r="J251" s="4"/>
      <c r="K251" s="4"/>
      <c r="L251" s="4"/>
      <c r="M251" s="4"/>
      <c r="N251" s="4"/>
      <c r="O251" s="4"/>
      <c r="P251" s="4"/>
      <c r="Q251" s="4"/>
      <c r="R251" s="4"/>
      <c r="S251" s="4"/>
      <c r="T251" s="4"/>
      <c r="U251" s="4"/>
    </row>
    <row r="252" spans="1:29" x14ac:dyDescent="0.25">
      <c r="A252" s="33"/>
      <c r="B252" s="33"/>
      <c r="C252" s="33"/>
      <c r="D252" s="33"/>
      <c r="E252" s="33"/>
      <c r="F252" s="33"/>
      <c r="G252" s="33"/>
      <c r="H252" s="33"/>
      <c r="I252" s="33"/>
      <c r="J252" s="33"/>
      <c r="K252" s="33"/>
      <c r="L252" s="33"/>
      <c r="M252" s="33"/>
      <c r="N252" s="33"/>
      <c r="O252" s="33"/>
      <c r="P252" s="33"/>
      <c r="Q252" s="33"/>
      <c r="R252" s="33"/>
      <c r="S252" s="33"/>
      <c r="T252" s="33"/>
      <c r="U252" s="33"/>
    </row>
    <row r="253" spans="1:29" x14ac:dyDescent="0.25">
      <c r="A253" s="159" t="s">
        <v>160</v>
      </c>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row>
    <row r="254" spans="1:29" x14ac:dyDescent="0.25">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row>
    <row r="255" spans="1:29" x14ac:dyDescent="0.25">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AC255" s="56"/>
    </row>
    <row r="256" spans="1:29" x14ac:dyDescent="0.25">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row>
    <row r="257" spans="1:25" x14ac:dyDescent="0.25">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row>
    <row r="261" spans="1:25" ht="18" x14ac:dyDescent="0.25">
      <c r="A261" s="8" t="s">
        <v>73</v>
      </c>
    </row>
    <row r="262" spans="1:25" ht="18" x14ac:dyDescent="0.25">
      <c r="A262" s="8"/>
    </row>
    <row r="264" spans="1:25" x14ac:dyDescent="0.25">
      <c r="A264" s="149" t="s">
        <v>66</v>
      </c>
      <c r="B264" s="149"/>
      <c r="C264" s="149"/>
      <c r="D264" s="149"/>
      <c r="E264" s="149"/>
      <c r="F264" s="149"/>
      <c r="G264" s="149"/>
      <c r="H264" s="149"/>
      <c r="I264" s="149"/>
      <c r="J264" s="149"/>
      <c r="K264" s="149"/>
      <c r="L264" s="149"/>
      <c r="M264" s="149"/>
      <c r="N264" s="149"/>
      <c r="O264" s="149"/>
      <c r="P264" s="149"/>
      <c r="Q264" s="149"/>
      <c r="R264" s="149"/>
      <c r="S264" s="149"/>
      <c r="T264" s="149"/>
      <c r="U264" s="149"/>
    </row>
    <row r="265" spans="1:25" x14ac:dyDescent="0.25">
      <c r="A265" s="149"/>
      <c r="B265" s="149"/>
      <c r="C265" s="149"/>
      <c r="D265" s="149"/>
      <c r="E265" s="149"/>
      <c r="F265" s="149"/>
      <c r="G265" s="149"/>
      <c r="H265" s="149"/>
      <c r="I265" s="149"/>
      <c r="J265" s="149"/>
      <c r="K265" s="149"/>
      <c r="L265" s="149"/>
      <c r="M265" s="149"/>
      <c r="N265" s="149"/>
      <c r="O265" s="149"/>
      <c r="P265" s="149"/>
      <c r="Q265" s="149"/>
      <c r="R265" s="149"/>
      <c r="S265" s="149"/>
      <c r="T265" s="149"/>
      <c r="U265" s="149"/>
    </row>
    <row r="266" spans="1:25" x14ac:dyDescent="0.25">
      <c r="A266" s="149"/>
      <c r="B266" s="149"/>
      <c r="C266" s="149"/>
      <c r="D266" s="149"/>
      <c r="E266" s="149"/>
      <c r="F266" s="149"/>
      <c r="G266" s="149"/>
      <c r="H266" s="149"/>
      <c r="I266" s="149"/>
      <c r="J266" s="149"/>
      <c r="K266" s="149"/>
      <c r="L266" s="149"/>
      <c r="M266" s="149"/>
      <c r="N266" s="149"/>
      <c r="O266" s="149"/>
      <c r="P266" s="149"/>
      <c r="Q266" s="149"/>
      <c r="R266" s="149"/>
      <c r="S266" s="149"/>
      <c r="T266" s="149"/>
      <c r="U266" s="149"/>
    </row>
    <row r="267" spans="1:25" ht="15.75" thickBot="1" x14ac:dyDescent="0.3">
      <c r="A267" s="21"/>
      <c r="B267" s="21"/>
      <c r="C267" s="21"/>
      <c r="D267" s="21"/>
      <c r="E267" s="21"/>
      <c r="F267" s="21"/>
      <c r="G267" s="21"/>
      <c r="H267" s="21"/>
      <c r="I267" s="21"/>
      <c r="J267" s="21"/>
      <c r="K267" s="21"/>
      <c r="L267" s="21"/>
      <c r="M267" s="21"/>
      <c r="N267" s="21"/>
      <c r="O267" s="21"/>
      <c r="P267" s="21"/>
      <c r="Q267" s="21"/>
      <c r="R267" s="21"/>
      <c r="S267" s="21"/>
      <c r="T267" s="21"/>
      <c r="U267" s="21"/>
    </row>
    <row r="268" spans="1:25" ht="24.95" customHeight="1" x14ac:dyDescent="0.25">
      <c r="G268" s="77" t="s">
        <v>3</v>
      </c>
      <c r="H268" s="78"/>
      <c r="I268" s="78"/>
      <c r="J268" s="78"/>
      <c r="K268" s="78" t="s">
        <v>4</v>
      </c>
      <c r="L268" s="78"/>
      <c r="M268" s="152" t="str">
        <f>CONCATENATE("decyzje ",Arkusz18!A2," - ",Arkusz18!B2," r.")</f>
        <v>decyzje 01.11.2015 - 30.11.2015 r.</v>
      </c>
      <c r="N268" s="152"/>
      <c r="O268" s="152"/>
      <c r="P268" s="152"/>
      <c r="Q268" s="152"/>
      <c r="R268" s="153"/>
    </row>
    <row r="269" spans="1:25" ht="59.25" customHeight="1" x14ac:dyDescent="0.25">
      <c r="G269" s="79"/>
      <c r="H269" s="80"/>
      <c r="I269" s="80"/>
      <c r="J269" s="80"/>
      <c r="K269" s="80"/>
      <c r="L269" s="80"/>
      <c r="M269" s="69" t="s">
        <v>25</v>
      </c>
      <c r="N269" s="69"/>
      <c r="O269" s="69" t="s">
        <v>26</v>
      </c>
      <c r="P269" s="69"/>
      <c r="Q269" s="69" t="s">
        <v>27</v>
      </c>
      <c r="R269" s="70"/>
    </row>
    <row r="270" spans="1:25" ht="15" customHeight="1" x14ac:dyDescent="0.25">
      <c r="G270" s="157" t="s">
        <v>34</v>
      </c>
      <c r="H270" s="158"/>
      <c r="I270" s="158"/>
      <c r="J270" s="158"/>
      <c r="K270" s="90">
        <f>Arkusz9!B5</f>
        <v>9096</v>
      </c>
      <c r="L270" s="90"/>
      <c r="M270" s="84">
        <f>Arkusz9!B3</f>
        <v>6377</v>
      </c>
      <c r="N270" s="84"/>
      <c r="O270" s="84">
        <f>Arkusz9!B2</f>
        <v>485</v>
      </c>
      <c r="P270" s="84"/>
      <c r="Q270" s="84">
        <f>Arkusz9!B4</f>
        <v>228</v>
      </c>
      <c r="R270" s="166"/>
    </row>
    <row r="271" spans="1:25" ht="15" customHeight="1" x14ac:dyDescent="0.25">
      <c r="G271" s="155" t="s">
        <v>35</v>
      </c>
      <c r="H271" s="156"/>
      <c r="I271" s="156"/>
      <c r="J271" s="156"/>
      <c r="K271" s="154">
        <f>Arkusz9!B13</f>
        <v>1029</v>
      </c>
      <c r="L271" s="154"/>
      <c r="M271" s="146">
        <f>Arkusz9!B11</f>
        <v>719</v>
      </c>
      <c r="N271" s="146"/>
      <c r="O271" s="146">
        <f>Arkusz9!B10</f>
        <v>41</v>
      </c>
      <c r="P271" s="146"/>
      <c r="Q271" s="146">
        <f>Arkusz9!B12</f>
        <v>37</v>
      </c>
      <c r="R271" s="147"/>
    </row>
    <row r="272" spans="1:25" ht="15.75" thickBot="1" x14ac:dyDescent="0.3">
      <c r="G272" s="64" t="s">
        <v>24</v>
      </c>
      <c r="H272" s="65"/>
      <c r="I272" s="65"/>
      <c r="J272" s="65"/>
      <c r="K272" s="66">
        <f>Arkusz9!B9</f>
        <v>233</v>
      </c>
      <c r="L272" s="66"/>
      <c r="M272" s="67">
        <f>Arkusz9!B7</f>
        <v>164</v>
      </c>
      <c r="N272" s="67"/>
      <c r="O272" s="67">
        <f>Arkusz9!B6</f>
        <v>20</v>
      </c>
      <c r="P272" s="67"/>
      <c r="Q272" s="67">
        <f>Arkusz9!B8</f>
        <v>23</v>
      </c>
      <c r="R272" s="68"/>
    </row>
    <row r="273" spans="7:26" ht="15.75" thickBot="1" x14ac:dyDescent="0.3">
      <c r="G273" s="132" t="s">
        <v>75</v>
      </c>
      <c r="H273" s="133"/>
      <c r="I273" s="133"/>
      <c r="J273" s="133"/>
      <c r="K273" s="127">
        <f>SUM(K270:K272)</f>
        <v>10358</v>
      </c>
      <c r="L273" s="127"/>
      <c r="M273" s="127">
        <f>SUM(M270:M272)</f>
        <v>7260</v>
      </c>
      <c r="N273" s="127"/>
      <c r="O273" s="127">
        <f>SUM(O270:O272)</f>
        <v>546</v>
      </c>
      <c r="P273" s="127"/>
      <c r="Q273" s="127">
        <f>SUM(Q270:Q272)</f>
        <v>288</v>
      </c>
      <c r="R273" s="128"/>
    </row>
    <row r="277" spans="7:26" x14ac:dyDescent="0.25">
      <c r="V277" s="11"/>
      <c r="W277" s="11"/>
      <c r="Z277" s="11"/>
    </row>
    <row r="283" spans="7:26" x14ac:dyDescent="0.25">
      <c r="V283" s="33"/>
      <c r="W283" s="33"/>
      <c r="X283" s="33"/>
      <c r="Y283" s="34"/>
      <c r="Z283" s="33"/>
    </row>
    <row r="284" spans="7:26" x14ac:dyDescent="0.25">
      <c r="V284" s="33"/>
      <c r="W284" s="33"/>
      <c r="X284" s="33"/>
      <c r="Y284" s="34"/>
      <c r="Z284" s="33"/>
    </row>
    <row r="285" spans="7:26" x14ac:dyDescent="0.25">
      <c r="V285" s="33"/>
      <c r="W285" s="33"/>
      <c r="X285" s="33"/>
      <c r="Y285" s="34"/>
      <c r="Z285" s="33"/>
    </row>
    <row r="286" spans="7:26" x14ac:dyDescent="0.25">
      <c r="V286" s="33"/>
      <c r="W286" s="33"/>
      <c r="X286" s="33"/>
      <c r="Y286" s="34"/>
      <c r="Z286" s="33"/>
    </row>
    <row r="287" spans="7:26" x14ac:dyDescent="0.25">
      <c r="V287" s="33"/>
      <c r="W287" s="33"/>
      <c r="X287" s="33"/>
      <c r="Y287" s="34"/>
      <c r="Z287" s="33"/>
    </row>
    <row r="288" spans="7:26" x14ac:dyDescent="0.25">
      <c r="V288" s="33"/>
      <c r="W288" s="33"/>
      <c r="X288" s="33"/>
      <c r="Y288" s="34"/>
      <c r="Z288" s="33"/>
    </row>
    <row r="289" spans="7:26" x14ac:dyDescent="0.25">
      <c r="V289" s="33"/>
      <c r="W289" s="33"/>
      <c r="X289" s="33"/>
      <c r="Y289" s="34"/>
      <c r="Z289" s="33"/>
    </row>
    <row r="290" spans="7:26" x14ac:dyDescent="0.25">
      <c r="V290" s="33"/>
      <c r="W290" s="33"/>
      <c r="X290" s="33"/>
      <c r="Y290" s="34"/>
      <c r="Z290" s="33"/>
    </row>
    <row r="291" spans="7:26" ht="15.75" thickBot="1" x14ac:dyDescent="0.3">
      <c r="V291" s="33"/>
      <c r="W291" s="33"/>
      <c r="X291" s="33"/>
      <c r="Y291" s="34"/>
      <c r="Z291" s="33"/>
    </row>
    <row r="292" spans="7:26" ht="15" customHeight="1" x14ac:dyDescent="0.25">
      <c r="G292" s="71" t="s">
        <v>3</v>
      </c>
      <c r="H292" s="72"/>
      <c r="I292" s="72"/>
      <c r="J292" s="72"/>
      <c r="K292" s="72"/>
      <c r="L292" s="72"/>
      <c r="M292" s="72"/>
      <c r="N292" s="72"/>
      <c r="O292" s="75" t="s">
        <v>4</v>
      </c>
      <c r="P292" s="75"/>
      <c r="Q292" s="291" t="s">
        <v>80</v>
      </c>
      <c r="R292" s="292"/>
      <c r="U292" s="33"/>
      <c r="V292" s="33"/>
      <c r="W292" s="33"/>
      <c r="X292" s="33"/>
      <c r="Y292" s="34"/>
    </row>
    <row r="293" spans="7:26" ht="46.5" customHeight="1" x14ac:dyDescent="0.25">
      <c r="G293" s="73"/>
      <c r="H293" s="74"/>
      <c r="I293" s="74"/>
      <c r="J293" s="74"/>
      <c r="K293" s="74"/>
      <c r="L293" s="74"/>
      <c r="M293" s="74"/>
      <c r="N293" s="74"/>
      <c r="O293" s="76"/>
      <c r="P293" s="76"/>
      <c r="Q293" s="293"/>
      <c r="R293" s="294"/>
      <c r="U293" s="33"/>
      <c r="V293" s="33"/>
      <c r="W293" s="33"/>
      <c r="X293" s="33"/>
      <c r="Y293" s="34"/>
    </row>
    <row r="294" spans="7:26" x14ac:dyDescent="0.25">
      <c r="G294" s="247" t="s">
        <v>76</v>
      </c>
      <c r="H294" s="248"/>
      <c r="I294" s="248"/>
      <c r="J294" s="248"/>
      <c r="K294" s="248"/>
      <c r="L294" s="248"/>
      <c r="M294" s="248"/>
      <c r="N294" s="248"/>
      <c r="O294" s="289">
        <f>Arkusz10!A2</f>
        <v>365</v>
      </c>
      <c r="P294" s="289"/>
      <c r="Q294" s="295">
        <f>Arkusz10!A3</f>
        <v>900</v>
      </c>
      <c r="R294" s="296"/>
      <c r="U294" s="33"/>
      <c r="V294" s="33"/>
      <c r="W294" s="33"/>
      <c r="X294" s="33"/>
      <c r="Y294" s="34"/>
    </row>
    <row r="295" spans="7:26" x14ac:dyDescent="0.25">
      <c r="G295" s="287" t="s">
        <v>77</v>
      </c>
      <c r="H295" s="288"/>
      <c r="I295" s="288"/>
      <c r="J295" s="288"/>
      <c r="K295" s="288"/>
      <c r="L295" s="288"/>
      <c r="M295" s="288"/>
      <c r="N295" s="288"/>
      <c r="O295" s="290">
        <f>Arkusz10!A4</f>
        <v>56</v>
      </c>
      <c r="P295" s="290"/>
      <c r="Q295" s="297">
        <f>Arkusz10!A5</f>
        <v>10</v>
      </c>
      <c r="R295" s="298"/>
      <c r="U295" s="33"/>
      <c r="V295" s="33"/>
      <c r="W295" s="33"/>
      <c r="X295" s="33"/>
      <c r="Y295" s="34"/>
    </row>
    <row r="296" spans="7:26" x14ac:dyDescent="0.25">
      <c r="G296" s="247" t="s">
        <v>78</v>
      </c>
      <c r="H296" s="248"/>
      <c r="I296" s="248"/>
      <c r="J296" s="248"/>
      <c r="K296" s="248"/>
      <c r="L296" s="248"/>
      <c r="M296" s="248"/>
      <c r="N296" s="248"/>
      <c r="O296" s="289">
        <f>Arkusz10!A6</f>
        <v>2</v>
      </c>
      <c r="P296" s="289"/>
      <c r="Q296" s="295">
        <f>Arkusz10!A7</f>
        <v>28</v>
      </c>
      <c r="R296" s="296"/>
      <c r="U296" s="33"/>
      <c r="V296" s="33"/>
      <c r="W296" s="33"/>
      <c r="X296" s="33"/>
      <c r="Y296" s="34"/>
    </row>
    <row r="297" spans="7:26" ht="15.75" thickBot="1" x14ac:dyDescent="0.3">
      <c r="G297" s="264" t="s">
        <v>79</v>
      </c>
      <c r="H297" s="265"/>
      <c r="I297" s="265"/>
      <c r="J297" s="265"/>
      <c r="K297" s="265"/>
      <c r="L297" s="265"/>
      <c r="M297" s="265"/>
      <c r="N297" s="265"/>
      <c r="O297" s="266">
        <f>Arkusz10!A8</f>
        <v>0</v>
      </c>
      <c r="P297" s="266"/>
      <c r="Q297" s="299">
        <f>Arkusz10!A9</f>
        <v>2</v>
      </c>
      <c r="R297" s="300"/>
      <c r="U297" s="33"/>
      <c r="V297" s="33"/>
      <c r="W297" s="33"/>
      <c r="X297" s="33"/>
      <c r="Y297" s="34"/>
    </row>
    <row r="298" spans="7:26" ht="15.75" thickBot="1" x14ac:dyDescent="0.3">
      <c r="G298" s="279" t="s">
        <v>75</v>
      </c>
      <c r="H298" s="280"/>
      <c r="I298" s="280"/>
      <c r="J298" s="280"/>
      <c r="K298" s="280"/>
      <c r="L298" s="280"/>
      <c r="M298" s="280"/>
      <c r="N298" s="280"/>
      <c r="O298" s="286">
        <f>SUM(O294:O297)</f>
        <v>423</v>
      </c>
      <c r="P298" s="286"/>
      <c r="Q298" s="302">
        <f>SUM(Q294:Q297)</f>
        <v>940</v>
      </c>
      <c r="R298" s="303"/>
      <c r="U298" s="33"/>
      <c r="V298" s="33"/>
      <c r="W298" s="33"/>
      <c r="X298" s="33"/>
      <c r="Y298" s="34"/>
    </row>
    <row r="299" spans="7:26" x14ac:dyDescent="0.25">
      <c r="V299" s="33"/>
      <c r="W299" s="33"/>
      <c r="X299" s="33"/>
      <c r="Y299" s="34"/>
      <c r="Z299" s="33"/>
    </row>
    <row r="300" spans="7:26" x14ac:dyDescent="0.25">
      <c r="V300" s="33"/>
      <c r="W300" s="33"/>
      <c r="X300" s="33"/>
      <c r="Y300" s="34"/>
      <c r="Z300" s="33"/>
    </row>
    <row r="301" spans="7:26" ht="15.75" thickBot="1" x14ac:dyDescent="0.3">
      <c r="V301" s="33"/>
      <c r="W301" s="33"/>
      <c r="X301" s="33"/>
      <c r="Y301" s="34"/>
      <c r="Z301" s="33"/>
    </row>
    <row r="302" spans="7:26" ht="24.95" customHeight="1" x14ac:dyDescent="0.25">
      <c r="G302" s="77" t="s">
        <v>3</v>
      </c>
      <c r="H302" s="78"/>
      <c r="I302" s="78"/>
      <c r="J302" s="78"/>
      <c r="K302" s="78" t="s">
        <v>4</v>
      </c>
      <c r="L302" s="78"/>
      <c r="M302" s="152" t="str">
        <f>CONCATENATE("decyzje ",Arkusz18!C2," - ",Arkusz18!B2," r.")</f>
        <v>decyzje 01.01.2015 - 30.11.2015 r.</v>
      </c>
      <c r="N302" s="152"/>
      <c r="O302" s="152"/>
      <c r="P302" s="152"/>
      <c r="Q302" s="152"/>
      <c r="R302" s="153"/>
      <c r="V302" s="33"/>
      <c r="W302" s="33"/>
      <c r="X302" s="33"/>
      <c r="Y302" s="34"/>
      <c r="Z302" s="33"/>
    </row>
    <row r="303" spans="7:26" ht="60.75" customHeight="1" x14ac:dyDescent="0.25">
      <c r="G303" s="79"/>
      <c r="H303" s="80"/>
      <c r="I303" s="80"/>
      <c r="J303" s="80"/>
      <c r="K303" s="80"/>
      <c r="L303" s="80"/>
      <c r="M303" s="69" t="s">
        <v>25</v>
      </c>
      <c r="N303" s="69"/>
      <c r="O303" s="69" t="s">
        <v>26</v>
      </c>
      <c r="P303" s="69"/>
      <c r="Q303" s="69" t="s">
        <v>27</v>
      </c>
      <c r="R303" s="70"/>
      <c r="V303" s="33"/>
      <c r="W303" s="33"/>
      <c r="X303" s="33"/>
      <c r="Y303" s="34"/>
      <c r="Z303" s="33"/>
    </row>
    <row r="304" spans="7:26" x14ac:dyDescent="0.25">
      <c r="G304" s="157" t="s">
        <v>34</v>
      </c>
      <c r="H304" s="158"/>
      <c r="I304" s="158"/>
      <c r="J304" s="158"/>
      <c r="K304" s="90">
        <f>Arkusz11!B5</f>
        <v>85106</v>
      </c>
      <c r="L304" s="90"/>
      <c r="M304" s="84">
        <f>Arkusz11!B3</f>
        <v>56948</v>
      </c>
      <c r="N304" s="84"/>
      <c r="O304" s="84">
        <f>Arkusz11!B2</f>
        <v>3466</v>
      </c>
      <c r="P304" s="84"/>
      <c r="Q304" s="84">
        <f>Arkusz11!B4</f>
        <v>1905</v>
      </c>
      <c r="R304" s="166"/>
      <c r="V304" s="33"/>
      <c r="W304" s="33"/>
      <c r="X304" s="33"/>
      <c r="Y304" s="34"/>
      <c r="Z304" s="33"/>
    </row>
    <row r="305" spans="7:26" x14ac:dyDescent="0.25">
      <c r="G305" s="155" t="s">
        <v>35</v>
      </c>
      <c r="H305" s="156"/>
      <c r="I305" s="156"/>
      <c r="J305" s="156"/>
      <c r="K305" s="154">
        <f>Arkusz11!B13</f>
        <v>11636</v>
      </c>
      <c r="L305" s="154"/>
      <c r="M305" s="146">
        <f>Arkusz11!B11</f>
        <v>9017</v>
      </c>
      <c r="N305" s="146"/>
      <c r="O305" s="146">
        <f>Arkusz11!B10</f>
        <v>520</v>
      </c>
      <c r="P305" s="146"/>
      <c r="Q305" s="146">
        <f>Arkusz11!B12</f>
        <v>321</v>
      </c>
      <c r="R305" s="147"/>
      <c r="V305" s="33"/>
      <c r="W305" s="33"/>
      <c r="X305" s="33"/>
      <c r="Y305" s="34"/>
      <c r="Z305" s="33"/>
    </row>
    <row r="306" spans="7:26" ht="15.75" thickBot="1" x14ac:dyDescent="0.3">
      <c r="G306" s="64" t="s">
        <v>24</v>
      </c>
      <c r="H306" s="65"/>
      <c r="I306" s="65"/>
      <c r="J306" s="65"/>
      <c r="K306" s="66">
        <f>Arkusz11!B9</f>
        <v>2448</v>
      </c>
      <c r="L306" s="66"/>
      <c r="M306" s="67">
        <f>Arkusz11!B7</f>
        <v>1793</v>
      </c>
      <c r="N306" s="67"/>
      <c r="O306" s="67">
        <f>Arkusz11!B6</f>
        <v>170</v>
      </c>
      <c r="P306" s="67"/>
      <c r="Q306" s="67">
        <f>Arkusz11!B8</f>
        <v>261</v>
      </c>
      <c r="R306" s="68"/>
      <c r="V306" s="33"/>
      <c r="W306" s="33"/>
      <c r="X306" s="33"/>
      <c r="Y306" s="34"/>
      <c r="Z306" s="33"/>
    </row>
    <row r="307" spans="7:26" ht="15.75" thickBot="1" x14ac:dyDescent="0.3">
      <c r="G307" s="132" t="s">
        <v>75</v>
      </c>
      <c r="H307" s="133"/>
      <c r="I307" s="133"/>
      <c r="J307" s="133"/>
      <c r="K307" s="127">
        <f>SUM(K304:L306)</f>
        <v>99190</v>
      </c>
      <c r="L307" s="127"/>
      <c r="M307" s="127">
        <f t="shared" ref="M307" si="14">SUM(M304:N306)</f>
        <v>67758</v>
      </c>
      <c r="N307" s="127"/>
      <c r="O307" s="127">
        <f t="shared" ref="O307" si="15">SUM(O304:P306)</f>
        <v>4156</v>
      </c>
      <c r="P307" s="127"/>
      <c r="Q307" s="127">
        <f t="shared" ref="Q307" si="16">SUM(Q304:R306)</f>
        <v>2487</v>
      </c>
      <c r="R307" s="128"/>
      <c r="V307" s="33"/>
      <c r="W307" s="33"/>
      <c r="X307" s="33"/>
      <c r="Y307" s="34"/>
      <c r="Z307" s="33"/>
    </row>
    <row r="308" spans="7:26" x14ac:dyDescent="0.25">
      <c r="V308" s="33"/>
      <c r="W308" s="33"/>
      <c r="X308" s="33"/>
      <c r="Y308" s="34"/>
      <c r="Z308" s="33"/>
    </row>
    <row r="309" spans="7:26" x14ac:dyDescent="0.25">
      <c r="V309" s="33"/>
      <c r="W309" s="33"/>
      <c r="X309" s="33"/>
      <c r="Y309" s="34"/>
      <c r="Z309" s="33"/>
    </row>
    <row r="310" spans="7:26" x14ac:dyDescent="0.25">
      <c r="V310" s="33"/>
      <c r="W310" s="33"/>
      <c r="X310" s="33"/>
      <c r="Y310" s="34"/>
      <c r="Z310" s="33"/>
    </row>
    <row r="311" spans="7:26" ht="15" customHeight="1" x14ac:dyDescent="0.25"/>
    <row r="312" spans="7:26" x14ac:dyDescent="0.25">
      <c r="N312" s="35"/>
      <c r="O312" s="35"/>
      <c r="P312" s="35"/>
      <c r="Q312" s="35"/>
      <c r="R312" s="35"/>
      <c r="S312" s="35"/>
      <c r="T312" s="35"/>
      <c r="U312" s="35"/>
      <c r="V312" s="36"/>
      <c r="W312" s="35"/>
      <c r="X312" s="37"/>
      <c r="Y312" s="38"/>
      <c r="Z312" s="37"/>
    </row>
    <row r="327" spans="7:18" ht="15.75" thickBot="1" x14ac:dyDescent="0.3"/>
    <row r="328" spans="7:18" x14ac:dyDescent="0.25">
      <c r="G328" s="71" t="s">
        <v>3</v>
      </c>
      <c r="H328" s="72"/>
      <c r="I328" s="72"/>
      <c r="J328" s="72"/>
      <c r="K328" s="72"/>
      <c r="L328" s="72"/>
      <c r="M328" s="72"/>
      <c r="N328" s="72"/>
      <c r="O328" s="75" t="s">
        <v>4</v>
      </c>
      <c r="P328" s="75"/>
      <c r="Q328" s="291" t="s">
        <v>80</v>
      </c>
      <c r="R328" s="292"/>
    </row>
    <row r="329" spans="7:18" ht="45.75" customHeight="1" x14ac:dyDescent="0.25">
      <c r="G329" s="73"/>
      <c r="H329" s="74"/>
      <c r="I329" s="74"/>
      <c r="J329" s="74"/>
      <c r="K329" s="74"/>
      <c r="L329" s="74"/>
      <c r="M329" s="74"/>
      <c r="N329" s="74"/>
      <c r="O329" s="76"/>
      <c r="P329" s="76"/>
      <c r="Q329" s="293"/>
      <c r="R329" s="294"/>
    </row>
    <row r="330" spans="7:18" x14ac:dyDescent="0.25">
      <c r="G330" s="247" t="s">
        <v>76</v>
      </c>
      <c r="H330" s="248"/>
      <c r="I330" s="248"/>
      <c r="J330" s="248"/>
      <c r="K330" s="248"/>
      <c r="L330" s="248"/>
      <c r="M330" s="248"/>
      <c r="N330" s="248"/>
      <c r="O330" s="289">
        <f>Arkusz12!A2</f>
        <v>8286</v>
      </c>
      <c r="P330" s="289"/>
      <c r="Q330" s="295">
        <f>Arkusz12!A3</f>
        <v>7176</v>
      </c>
      <c r="R330" s="296"/>
    </row>
    <row r="331" spans="7:18" x14ac:dyDescent="0.25">
      <c r="G331" s="287" t="s">
        <v>77</v>
      </c>
      <c r="H331" s="288"/>
      <c r="I331" s="288"/>
      <c r="J331" s="288"/>
      <c r="K331" s="288"/>
      <c r="L331" s="288"/>
      <c r="M331" s="288"/>
      <c r="N331" s="288"/>
      <c r="O331" s="290">
        <f>Arkusz12!A4</f>
        <v>567</v>
      </c>
      <c r="P331" s="290"/>
      <c r="Q331" s="297">
        <f>Arkusz12!A5</f>
        <v>472</v>
      </c>
      <c r="R331" s="298"/>
    </row>
    <row r="332" spans="7:18" x14ac:dyDescent="0.25">
      <c r="G332" s="247" t="s">
        <v>78</v>
      </c>
      <c r="H332" s="248"/>
      <c r="I332" s="248"/>
      <c r="J332" s="248"/>
      <c r="K332" s="248"/>
      <c r="L332" s="248"/>
      <c r="M332" s="248"/>
      <c r="N332" s="248"/>
      <c r="O332" s="289">
        <f>Arkusz12!A6</f>
        <v>204</v>
      </c>
      <c r="P332" s="289"/>
      <c r="Q332" s="295">
        <f>Arkusz12!A7</f>
        <v>158</v>
      </c>
      <c r="R332" s="296"/>
    </row>
    <row r="333" spans="7:18" ht="15.75" thickBot="1" x14ac:dyDescent="0.3">
      <c r="G333" s="264" t="s">
        <v>79</v>
      </c>
      <c r="H333" s="265"/>
      <c r="I333" s="265"/>
      <c r="J333" s="265"/>
      <c r="K333" s="265"/>
      <c r="L333" s="265"/>
      <c r="M333" s="265"/>
      <c r="N333" s="265"/>
      <c r="O333" s="266">
        <f>Arkusz12!A8</f>
        <v>18</v>
      </c>
      <c r="P333" s="266"/>
      <c r="Q333" s="299">
        <f>Arkusz12!A9</f>
        <v>8</v>
      </c>
      <c r="R333" s="300"/>
    </row>
    <row r="334" spans="7:18" ht="15.75" thickBot="1" x14ac:dyDescent="0.3">
      <c r="G334" s="279" t="s">
        <v>75</v>
      </c>
      <c r="H334" s="280"/>
      <c r="I334" s="280"/>
      <c r="J334" s="280"/>
      <c r="K334" s="280"/>
      <c r="L334" s="280"/>
      <c r="M334" s="280"/>
      <c r="N334" s="280"/>
      <c r="O334" s="286">
        <f>SUM(O330:P333)</f>
        <v>9075</v>
      </c>
      <c r="P334" s="286"/>
      <c r="Q334" s="286">
        <f>SUM(Q330:R333)</f>
        <v>7814</v>
      </c>
      <c r="R334" s="304"/>
    </row>
    <row r="337" spans="1:25" x14ac:dyDescent="0.25">
      <c r="A337" s="82" t="s">
        <v>166</v>
      </c>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row>
    <row r="338" spans="1:25" s="59" customFormat="1" x14ac:dyDescent="0.25">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row>
    <row r="339" spans="1:25" s="59" customFormat="1" x14ac:dyDescent="0.25">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row>
    <row r="340" spans="1:25" s="59" customFormat="1" x14ac:dyDescent="0.25">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row>
    <row r="341" spans="1:25" s="59" customFormat="1" x14ac:dyDescent="0.25">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row>
    <row r="342" spans="1:25" s="59" customFormat="1" x14ac:dyDescent="0.25">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row>
    <row r="343" spans="1:25" s="59" customFormat="1" x14ac:dyDescent="0.25">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row>
    <row r="344" spans="1:25" s="59" customFormat="1" x14ac:dyDescent="0.25">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row>
    <row r="345" spans="1:25" s="59" customFormat="1" x14ac:dyDescent="0.2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row>
    <row r="346" spans="1:25" s="59" customFormat="1" x14ac:dyDescent="0.25">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row>
    <row r="347" spans="1:25" s="59" customFormat="1" x14ac:dyDescent="0.25">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row>
    <row r="348" spans="1:25" s="59" customFormat="1" x14ac:dyDescent="0.25">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row>
    <row r="349" spans="1:25" s="59" customFormat="1" x14ac:dyDescent="0.25">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row>
    <row r="350" spans="1:25" s="59" customFormat="1" x14ac:dyDescent="0.25">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row>
    <row r="351" spans="1:25" s="59" customFormat="1" x14ac:dyDescent="0.25">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row>
    <row r="352" spans="1:25" s="59" customFormat="1" x14ac:dyDescent="0.25">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row>
    <row r="353" spans="1:25" s="59" customFormat="1" x14ac:dyDescent="0.25">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row>
    <row r="354" spans="1:25" s="59" customFormat="1" x14ac:dyDescent="0.25">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row>
    <row r="355" spans="1:25" s="59" customFormat="1" x14ac:dyDescent="0.2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row>
    <row r="356" spans="1:25" s="59" customFormat="1" x14ac:dyDescent="0.25">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row>
    <row r="357" spans="1:25" s="59" customFormat="1" x14ac:dyDescent="0.25">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row>
    <row r="358" spans="1:25" s="59" customFormat="1" x14ac:dyDescent="0.25">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row>
    <row r="359" spans="1:25" s="59" customFormat="1" x14ac:dyDescent="0.25">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row>
    <row r="360" spans="1:25" s="59" customFormat="1" x14ac:dyDescent="0.25">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row>
    <row r="361" spans="1:25" s="59" customFormat="1" x14ac:dyDescent="0.25">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row>
    <row r="362" spans="1:25" s="59" customFormat="1" x14ac:dyDescent="0.25">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row>
    <row r="363" spans="1:25" s="59" customFormat="1" x14ac:dyDescent="0.25">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row>
    <row r="364" spans="1:25" s="59" customFormat="1" x14ac:dyDescent="0.25">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row>
    <row r="365" spans="1:25" s="59" customFormat="1" x14ac:dyDescent="0.2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row>
    <row r="366" spans="1:25" s="59" customFormat="1" x14ac:dyDescent="0.25">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row>
    <row r="367" spans="1:25" s="59" customFormat="1" x14ac:dyDescent="0.25">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row>
    <row r="368" spans="1:25" s="59" customFormat="1" x14ac:dyDescent="0.25">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row>
    <row r="369" spans="1:25" s="59" customFormat="1" x14ac:dyDescent="0.25">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row>
    <row r="370" spans="1:25" s="59" customFormat="1" x14ac:dyDescent="0.25">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row>
    <row r="371" spans="1:25" s="59" customFormat="1" x14ac:dyDescent="0.25">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row>
    <row r="372" spans="1:25" x14ac:dyDescent="0.25">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row>
    <row r="373" spans="1:25" s="59" customFormat="1" x14ac:dyDescent="0.25">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row>
    <row r="374" spans="1:25" s="59" customFormat="1" x14ac:dyDescent="0.25">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row>
    <row r="375" spans="1:25" s="59" customFormat="1" x14ac:dyDescent="0.2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row>
    <row r="376" spans="1:25" s="59" customFormat="1" x14ac:dyDescent="0.25">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row>
    <row r="377" spans="1:25" s="59" customFormat="1" x14ac:dyDescent="0.25">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row>
    <row r="378" spans="1:25" s="59" customFormat="1" x14ac:dyDescent="0.25">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row>
    <row r="379" spans="1:25" s="59" customFormat="1" x14ac:dyDescent="0.25">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row>
    <row r="380" spans="1:25" s="59" customFormat="1" x14ac:dyDescent="0.25">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row>
    <row r="381" spans="1:25" s="59" customFormat="1" x14ac:dyDescent="0.25">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row>
    <row r="382" spans="1:25" s="59" customFormat="1" x14ac:dyDescent="0.25">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row>
    <row r="383" spans="1:25" s="59" customFormat="1" x14ac:dyDescent="0.25">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row>
    <row r="384" spans="1:25" s="59" customFormat="1" x14ac:dyDescent="0.25">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row>
    <row r="385" spans="1:25" s="59" customFormat="1" x14ac:dyDescent="0.2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row>
    <row r="386" spans="1:25" s="59" customFormat="1" x14ac:dyDescent="0.25">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row>
    <row r="387" spans="1:25" x14ac:dyDescent="0.25">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row>
    <row r="388" spans="1:25" x14ac:dyDescent="0.25">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row>
    <row r="389" spans="1:25" x14ac:dyDescent="0.25">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row>
    <row r="394" spans="1:25" ht="15" customHeight="1" x14ac:dyDescent="0.25">
      <c r="A394" s="149" t="s">
        <v>94</v>
      </c>
      <c r="B394" s="149"/>
      <c r="C394" s="149"/>
      <c r="D394" s="149"/>
      <c r="E394" s="149"/>
      <c r="F394" s="149"/>
      <c r="G394" s="149"/>
      <c r="H394" s="149"/>
      <c r="I394" s="149"/>
      <c r="J394" s="149"/>
      <c r="K394" s="149"/>
      <c r="L394" s="149"/>
      <c r="M394" s="149"/>
      <c r="N394" s="149"/>
      <c r="O394" s="149"/>
      <c r="P394" s="149"/>
      <c r="Q394" s="149"/>
      <c r="R394" s="149"/>
      <c r="S394" s="149"/>
      <c r="T394" s="149"/>
      <c r="U394" s="149"/>
    </row>
    <row r="395" spans="1:25" ht="25.5" customHeight="1" x14ac:dyDescent="0.25">
      <c r="A395" s="149"/>
      <c r="B395" s="149"/>
      <c r="C395" s="149"/>
      <c r="D395" s="149"/>
      <c r="E395" s="149"/>
      <c r="F395" s="149"/>
      <c r="G395" s="149"/>
      <c r="H395" s="149"/>
      <c r="I395" s="149"/>
      <c r="J395" s="149"/>
      <c r="K395" s="149"/>
      <c r="L395" s="149"/>
      <c r="M395" s="149"/>
      <c r="N395" s="149"/>
      <c r="O395" s="149"/>
      <c r="P395" s="149"/>
      <c r="Q395" s="149"/>
      <c r="R395" s="149"/>
      <c r="S395" s="149"/>
      <c r="T395" s="149"/>
      <c r="U395" s="149"/>
    </row>
    <row r="396" spans="1:25" ht="25.5" customHeight="1" thickBot="1" x14ac:dyDescent="0.3">
      <c r="A396" s="21"/>
      <c r="B396" s="21"/>
      <c r="C396" s="21"/>
      <c r="D396" s="21"/>
      <c r="E396" s="21"/>
      <c r="F396" s="21"/>
      <c r="G396" s="21"/>
      <c r="H396" s="21"/>
      <c r="I396" s="21"/>
      <c r="J396" s="21"/>
      <c r="K396" s="21"/>
      <c r="L396" s="301" t="str">
        <f>CONCATENATE(Arkusz18!C2," - ",Arkusz18!B2," r.")</f>
        <v>01.01.2015 - 30.11.2015 r.</v>
      </c>
      <c r="M396" s="301"/>
      <c r="N396" s="301"/>
      <c r="O396" s="301"/>
      <c r="P396" s="301"/>
      <c r="Q396" s="301"/>
      <c r="R396" s="301"/>
      <c r="S396" s="301"/>
      <c r="T396" s="301"/>
      <c r="U396" s="301"/>
      <c r="V396" s="301"/>
    </row>
    <row r="397" spans="1:25" ht="121.5" customHeight="1" x14ac:dyDescent="0.25">
      <c r="C397" s="267" t="s">
        <v>3</v>
      </c>
      <c r="D397" s="268"/>
      <c r="E397" s="268"/>
      <c r="F397" s="268"/>
      <c r="G397" s="268"/>
      <c r="H397" s="268"/>
      <c r="I397" s="268"/>
      <c r="J397" s="268"/>
      <c r="K397" s="268"/>
      <c r="L397" s="262" t="s">
        <v>82</v>
      </c>
      <c r="M397" s="262"/>
      <c r="N397" s="39" t="s">
        <v>12</v>
      </c>
      <c r="O397" s="39" t="s">
        <v>98</v>
      </c>
      <c r="P397" s="39" t="s">
        <v>87</v>
      </c>
      <c r="Q397" s="39" t="s">
        <v>52</v>
      </c>
      <c r="R397" s="39" t="s">
        <v>39</v>
      </c>
      <c r="S397" s="39" t="s">
        <v>5</v>
      </c>
      <c r="T397" s="39" t="s">
        <v>86</v>
      </c>
      <c r="U397" s="262" t="s">
        <v>81</v>
      </c>
      <c r="V397" s="263"/>
    </row>
    <row r="398" spans="1:25" x14ac:dyDescent="0.25">
      <c r="C398" s="260" t="s">
        <v>34</v>
      </c>
      <c r="D398" s="261"/>
      <c r="E398" s="261"/>
      <c r="F398" s="261"/>
      <c r="G398" s="261"/>
      <c r="H398" s="261"/>
      <c r="I398" s="261"/>
      <c r="J398" s="261"/>
      <c r="K398" s="261"/>
      <c r="L398" s="84">
        <f>Arkusz13!C2</f>
        <v>1684</v>
      </c>
      <c r="M398" s="84"/>
      <c r="N398" s="54">
        <f>Arkusz13!C18</f>
        <v>502</v>
      </c>
      <c r="O398" s="54">
        <f>Arkusz13!C34</f>
        <v>233</v>
      </c>
      <c r="P398" s="54">
        <f>Arkusz13!C50+209</f>
        <v>241</v>
      </c>
      <c r="Q398" s="54">
        <f>Arkusz13!C66</f>
        <v>19</v>
      </c>
      <c r="R398" s="54">
        <f>Arkusz13!C82</f>
        <v>0</v>
      </c>
      <c r="S398" s="54">
        <f>Arkusz13!C98</f>
        <v>0</v>
      </c>
      <c r="T398" s="54">
        <f>Arkusz13!C114-SUM(N398:S398)</f>
        <v>348</v>
      </c>
      <c r="U398" s="90">
        <f>SUM(N398:T398)</f>
        <v>1343</v>
      </c>
      <c r="V398" s="91"/>
    </row>
    <row r="399" spans="1:25" x14ac:dyDescent="0.25">
      <c r="C399" s="269" t="s">
        <v>35</v>
      </c>
      <c r="D399" s="270"/>
      <c r="E399" s="270"/>
      <c r="F399" s="270"/>
      <c r="G399" s="270"/>
      <c r="H399" s="270"/>
      <c r="I399" s="270"/>
      <c r="J399" s="270"/>
      <c r="K399" s="270"/>
      <c r="L399" s="84">
        <f>Arkusz13!C3</f>
        <v>245</v>
      </c>
      <c r="M399" s="84"/>
      <c r="N399" s="57">
        <f>Arkusz13!C19</f>
        <v>102</v>
      </c>
      <c r="O399" s="57">
        <f>Arkusz13!C35</f>
        <v>35</v>
      </c>
      <c r="P399" s="57">
        <f>Arkusz13!C51</f>
        <v>51</v>
      </c>
      <c r="Q399" s="57">
        <f>Arkusz13!C67</f>
        <v>3</v>
      </c>
      <c r="R399" s="57">
        <f>Arkusz13!C83</f>
        <v>0</v>
      </c>
      <c r="S399" s="57">
        <f>Arkusz13!C99</f>
        <v>0</v>
      </c>
      <c r="T399" s="57">
        <f>Arkusz13!C115-SUM(N399:S399)</f>
        <v>39</v>
      </c>
      <c r="U399" s="90">
        <f t="shared" ref="U399:U413" si="17">SUM(N399:T399)</f>
        <v>230</v>
      </c>
      <c r="V399" s="91"/>
    </row>
    <row r="400" spans="1:25" x14ac:dyDescent="0.25">
      <c r="C400" s="260" t="s">
        <v>36</v>
      </c>
      <c r="D400" s="261"/>
      <c r="E400" s="261"/>
      <c r="F400" s="261"/>
      <c r="G400" s="261"/>
      <c r="H400" s="261"/>
      <c r="I400" s="261"/>
      <c r="J400" s="261"/>
      <c r="K400" s="261"/>
      <c r="L400" s="84">
        <f>Arkusz13!C4</f>
        <v>70</v>
      </c>
      <c r="M400" s="84"/>
      <c r="N400" s="57">
        <f>Arkusz13!C20</f>
        <v>40</v>
      </c>
      <c r="O400" s="57">
        <f>Arkusz13!C36</f>
        <v>5</v>
      </c>
      <c r="P400" s="57">
        <f>Arkusz13!C52+3</f>
        <v>10</v>
      </c>
      <c r="Q400" s="57">
        <f>Arkusz13!C68</f>
        <v>0</v>
      </c>
      <c r="R400" s="57">
        <f>Arkusz13!C84</f>
        <v>0</v>
      </c>
      <c r="S400" s="57">
        <f>Arkusz13!C100</f>
        <v>0</v>
      </c>
      <c r="T400" s="57">
        <f>Arkusz13!C116-SUM(N400:S400)</f>
        <v>20</v>
      </c>
      <c r="U400" s="90">
        <f t="shared" si="17"/>
        <v>75</v>
      </c>
      <c r="V400" s="91"/>
    </row>
    <row r="401" spans="1:22" x14ac:dyDescent="0.25">
      <c r="C401" s="269" t="s">
        <v>37</v>
      </c>
      <c r="D401" s="270"/>
      <c r="E401" s="270"/>
      <c r="F401" s="270"/>
      <c r="G401" s="270"/>
      <c r="H401" s="270"/>
      <c r="I401" s="270"/>
      <c r="J401" s="270"/>
      <c r="K401" s="270"/>
      <c r="L401" s="84">
        <f>Arkusz13!C5</f>
        <v>3</v>
      </c>
      <c r="M401" s="84"/>
      <c r="N401" s="57">
        <f>Arkusz13!C21</f>
        <v>1</v>
      </c>
      <c r="O401" s="57">
        <f>Arkusz13!C37</f>
        <v>0</v>
      </c>
      <c r="P401" s="57">
        <f>Arkusz13!C53</f>
        <v>1</v>
      </c>
      <c r="Q401" s="57">
        <f>Arkusz13!C69</f>
        <v>0</v>
      </c>
      <c r="R401" s="57">
        <f>Arkusz13!C85</f>
        <v>0</v>
      </c>
      <c r="S401" s="57">
        <f>Arkusz13!C101</f>
        <v>0</v>
      </c>
      <c r="T401" s="57">
        <f>Arkusz13!C117-SUM(N401:S401)</f>
        <v>0</v>
      </c>
      <c r="U401" s="90">
        <f t="shared" si="17"/>
        <v>2</v>
      </c>
      <c r="V401" s="91"/>
    </row>
    <row r="402" spans="1:22" x14ac:dyDescent="0.25">
      <c r="C402" s="260" t="s">
        <v>38</v>
      </c>
      <c r="D402" s="261"/>
      <c r="E402" s="261"/>
      <c r="F402" s="261"/>
      <c r="G402" s="261"/>
      <c r="H402" s="261"/>
      <c r="I402" s="261"/>
      <c r="J402" s="261"/>
      <c r="K402" s="261"/>
      <c r="L402" s="84">
        <f>Arkusz13!C6</f>
        <v>0</v>
      </c>
      <c r="M402" s="84"/>
      <c r="N402" s="57">
        <f>Arkusz13!C22</f>
        <v>0</v>
      </c>
      <c r="O402" s="57">
        <f>Arkusz13!C38</f>
        <v>0</v>
      </c>
      <c r="P402" s="57">
        <f>Arkusz13!C54</f>
        <v>0</v>
      </c>
      <c r="Q402" s="57">
        <f>Arkusz13!C70</f>
        <v>0</v>
      </c>
      <c r="R402" s="57">
        <f>Arkusz13!C86</f>
        <v>0</v>
      </c>
      <c r="S402" s="57">
        <f>Arkusz13!C102</f>
        <v>0</v>
      </c>
      <c r="T402" s="57">
        <f>Arkusz13!C118-SUM(N402:S402)</f>
        <v>0</v>
      </c>
      <c r="U402" s="90">
        <f t="shared" si="17"/>
        <v>0</v>
      </c>
      <c r="V402" s="91"/>
    </row>
    <row r="403" spans="1:22" x14ac:dyDescent="0.25">
      <c r="C403" s="269" t="s">
        <v>46</v>
      </c>
      <c r="D403" s="270"/>
      <c r="E403" s="270"/>
      <c r="F403" s="270"/>
      <c r="G403" s="270"/>
      <c r="H403" s="270"/>
      <c r="I403" s="270"/>
      <c r="J403" s="270"/>
      <c r="K403" s="270"/>
      <c r="L403" s="84">
        <f>Arkusz13!C7</f>
        <v>1</v>
      </c>
      <c r="M403" s="84"/>
      <c r="N403" s="57">
        <f>Arkusz13!C23</f>
        <v>1</v>
      </c>
      <c r="O403" s="57">
        <f>Arkusz13!C39</f>
        <v>0</v>
      </c>
      <c r="P403" s="57">
        <f>Arkusz13!C55</f>
        <v>0</v>
      </c>
      <c r="Q403" s="57">
        <f>Arkusz13!C71</f>
        <v>0</v>
      </c>
      <c r="R403" s="57">
        <f>Arkusz13!C87</f>
        <v>0</v>
      </c>
      <c r="S403" s="57">
        <f>Arkusz13!C103</f>
        <v>0</v>
      </c>
      <c r="T403" s="57">
        <f>Arkusz13!C119-SUM(N403:S403)</f>
        <v>0</v>
      </c>
      <c r="U403" s="90">
        <f t="shared" si="17"/>
        <v>1</v>
      </c>
      <c r="V403" s="91"/>
    </row>
    <row r="404" spans="1:22" x14ac:dyDescent="0.25">
      <c r="C404" s="260" t="s">
        <v>47</v>
      </c>
      <c r="D404" s="261"/>
      <c r="E404" s="261"/>
      <c r="F404" s="261"/>
      <c r="G404" s="261"/>
      <c r="H404" s="261"/>
      <c r="I404" s="261"/>
      <c r="J404" s="261"/>
      <c r="K404" s="261"/>
      <c r="L404" s="84">
        <f>Arkusz13!C8</f>
        <v>0</v>
      </c>
      <c r="M404" s="84"/>
      <c r="N404" s="57">
        <f>Arkusz13!C24</f>
        <v>0</v>
      </c>
      <c r="O404" s="57">
        <f>Arkusz13!C40</f>
        <v>0</v>
      </c>
      <c r="P404" s="57">
        <f>Arkusz13!C56</f>
        <v>0</v>
      </c>
      <c r="Q404" s="57">
        <f>Arkusz13!C72</f>
        <v>0</v>
      </c>
      <c r="R404" s="57">
        <f>Arkusz13!C88</f>
        <v>0</v>
      </c>
      <c r="S404" s="57">
        <f>Arkusz13!C104</f>
        <v>0</v>
      </c>
      <c r="T404" s="57">
        <f>Arkusz13!C120-SUM(N404:S404)</f>
        <v>0</v>
      </c>
      <c r="U404" s="90">
        <f t="shared" si="17"/>
        <v>0</v>
      </c>
      <c r="V404" s="91"/>
    </row>
    <row r="405" spans="1:22" x14ac:dyDescent="0.25">
      <c r="C405" s="269" t="s">
        <v>5</v>
      </c>
      <c r="D405" s="270"/>
      <c r="E405" s="270"/>
      <c r="F405" s="270"/>
      <c r="G405" s="270"/>
      <c r="H405" s="270"/>
      <c r="I405" s="270"/>
      <c r="J405" s="270"/>
      <c r="K405" s="270"/>
      <c r="L405" s="84">
        <f>Arkusz13!C9</f>
        <v>1</v>
      </c>
      <c r="M405" s="84"/>
      <c r="N405" s="57">
        <f>Arkusz13!C25</f>
        <v>1</v>
      </c>
      <c r="O405" s="57">
        <f>Arkusz13!C41</f>
        <v>0</v>
      </c>
      <c r="P405" s="57">
        <f>Arkusz13!C57</f>
        <v>0</v>
      </c>
      <c r="Q405" s="57">
        <f>Arkusz13!C73</f>
        <v>0</v>
      </c>
      <c r="R405" s="57">
        <f>Arkusz13!C89</f>
        <v>0</v>
      </c>
      <c r="S405" s="57">
        <f>Arkusz13!C105</f>
        <v>2</v>
      </c>
      <c r="T405" s="57">
        <f>Arkusz13!C121-SUM(N405:S405)</f>
        <v>1</v>
      </c>
      <c r="U405" s="90">
        <f t="shared" si="17"/>
        <v>4</v>
      </c>
      <c r="V405" s="91"/>
    </row>
    <row r="406" spans="1:22" x14ac:dyDescent="0.25">
      <c r="C406" s="260" t="s">
        <v>39</v>
      </c>
      <c r="D406" s="261"/>
      <c r="E406" s="261"/>
      <c r="F406" s="261"/>
      <c r="G406" s="261"/>
      <c r="H406" s="261"/>
      <c r="I406" s="261"/>
      <c r="J406" s="261"/>
      <c r="K406" s="261"/>
      <c r="L406" s="84">
        <f>Arkusz13!C10</f>
        <v>5</v>
      </c>
      <c r="M406" s="84"/>
      <c r="N406" s="57">
        <f>Arkusz13!C26</f>
        <v>3</v>
      </c>
      <c r="O406" s="57">
        <f>Arkusz13!C42</f>
        <v>0</v>
      </c>
      <c r="P406" s="57">
        <f>Arkusz13!C58</f>
        <v>2</v>
      </c>
      <c r="Q406" s="57">
        <f>Arkusz13!C74</f>
        <v>1</v>
      </c>
      <c r="R406" s="57">
        <f>Arkusz13!C90</f>
        <v>1</v>
      </c>
      <c r="S406" s="57">
        <f>Arkusz13!C106</f>
        <v>0</v>
      </c>
      <c r="T406" s="57">
        <f>Arkusz13!C122-SUM(N406:S406)</f>
        <v>0</v>
      </c>
      <c r="U406" s="90">
        <f t="shared" si="17"/>
        <v>7</v>
      </c>
      <c r="V406" s="91"/>
    </row>
    <row r="407" spans="1:22" x14ac:dyDescent="0.25">
      <c r="C407" s="269" t="s">
        <v>40</v>
      </c>
      <c r="D407" s="270"/>
      <c r="E407" s="270"/>
      <c r="F407" s="270"/>
      <c r="G407" s="270"/>
      <c r="H407" s="270"/>
      <c r="I407" s="270"/>
      <c r="J407" s="270"/>
      <c r="K407" s="270"/>
      <c r="L407" s="84">
        <f>Arkusz13!C11</f>
        <v>17</v>
      </c>
      <c r="M407" s="84"/>
      <c r="N407" s="57">
        <f>Arkusz13!C27</f>
        <v>7</v>
      </c>
      <c r="O407" s="57">
        <f>Arkusz13!C43</f>
        <v>0</v>
      </c>
      <c r="P407" s="57">
        <f>Arkusz13!C59+2</f>
        <v>3</v>
      </c>
      <c r="Q407" s="57">
        <f>Arkusz13!C75</f>
        <v>2</v>
      </c>
      <c r="R407" s="57">
        <f>Arkusz13!C91</f>
        <v>0</v>
      </c>
      <c r="S407" s="57">
        <f>Arkusz13!C107</f>
        <v>0</v>
      </c>
      <c r="T407" s="57">
        <f>Arkusz13!C123-SUM(N407:S407)</f>
        <v>12</v>
      </c>
      <c r="U407" s="90">
        <f t="shared" si="17"/>
        <v>24</v>
      </c>
      <c r="V407" s="91"/>
    </row>
    <row r="408" spans="1:22" x14ac:dyDescent="0.25">
      <c r="C408" s="260" t="s">
        <v>41</v>
      </c>
      <c r="D408" s="261"/>
      <c r="E408" s="261"/>
      <c r="F408" s="261"/>
      <c r="G408" s="261"/>
      <c r="H408" s="261"/>
      <c r="I408" s="261"/>
      <c r="J408" s="261"/>
      <c r="K408" s="261"/>
      <c r="L408" s="84">
        <f>Arkusz13!C12</f>
        <v>760</v>
      </c>
      <c r="M408" s="84"/>
      <c r="N408" s="57">
        <f>Arkusz13!C28</f>
        <v>358</v>
      </c>
      <c r="O408" s="57">
        <f>Arkusz13!C44</f>
        <v>5</v>
      </c>
      <c r="P408" s="57">
        <f>Arkusz13!C60+66</f>
        <v>84</v>
      </c>
      <c r="Q408" s="57">
        <f>Arkusz13!C76</f>
        <v>33</v>
      </c>
      <c r="R408" s="57">
        <f>Arkusz13!C92</f>
        <v>3</v>
      </c>
      <c r="S408" s="57">
        <f>Arkusz13!C108</f>
        <v>0</v>
      </c>
      <c r="T408" s="57">
        <f>Arkusz13!C124-SUM(N408:S408)+39</f>
        <v>243</v>
      </c>
      <c r="U408" s="90">
        <f t="shared" si="17"/>
        <v>726</v>
      </c>
      <c r="V408" s="91"/>
    </row>
    <row r="409" spans="1:22" x14ac:dyDescent="0.25">
      <c r="C409" s="269" t="s">
        <v>42</v>
      </c>
      <c r="D409" s="270"/>
      <c r="E409" s="270"/>
      <c r="F409" s="270"/>
      <c r="G409" s="270"/>
      <c r="H409" s="270"/>
      <c r="I409" s="270"/>
      <c r="J409" s="270"/>
      <c r="K409" s="270"/>
      <c r="L409" s="84">
        <f>Arkusz13!C13</f>
        <v>2</v>
      </c>
      <c r="M409" s="84"/>
      <c r="N409" s="57">
        <f>Arkusz13!C29</f>
        <v>0</v>
      </c>
      <c r="O409" s="57">
        <f>Arkusz13!C45</f>
        <v>0</v>
      </c>
      <c r="P409" s="57">
        <f>Arkusz13!C61</f>
        <v>0</v>
      </c>
      <c r="Q409" s="57">
        <f>Arkusz13!C77</f>
        <v>0</v>
      </c>
      <c r="R409" s="57">
        <f>Arkusz13!C93</f>
        <v>0</v>
      </c>
      <c r="S409" s="57">
        <f>Arkusz13!C109</f>
        <v>0</v>
      </c>
      <c r="T409" s="57">
        <f>Arkusz13!C125-SUM(N409:S409)</f>
        <v>0</v>
      </c>
      <c r="U409" s="90">
        <f t="shared" si="17"/>
        <v>0</v>
      </c>
      <c r="V409" s="91"/>
    </row>
    <row r="410" spans="1:22" x14ac:dyDescent="0.25">
      <c r="C410" s="260" t="s">
        <v>11</v>
      </c>
      <c r="D410" s="261"/>
      <c r="E410" s="261"/>
      <c r="F410" s="261"/>
      <c r="G410" s="261"/>
      <c r="H410" s="261"/>
      <c r="I410" s="261"/>
      <c r="J410" s="261"/>
      <c r="K410" s="261"/>
      <c r="L410" s="84">
        <f>Arkusz13!C14</f>
        <v>7</v>
      </c>
      <c r="M410" s="84"/>
      <c r="N410" s="57">
        <f>Arkusz13!C30</f>
        <v>0</v>
      </c>
      <c r="O410" s="57">
        <f>Arkusz13!C46</f>
        <v>0</v>
      </c>
      <c r="P410" s="57">
        <f>Arkusz13!C62</f>
        <v>1</v>
      </c>
      <c r="Q410" s="57">
        <f>Arkusz13!C78</f>
        <v>0</v>
      </c>
      <c r="R410" s="57">
        <f>Arkusz13!C94</f>
        <v>0</v>
      </c>
      <c r="S410" s="57">
        <f>Arkusz13!C110</f>
        <v>0</v>
      </c>
      <c r="T410" s="57">
        <f>Arkusz13!C126-SUM(N410:S410)</f>
        <v>1</v>
      </c>
      <c r="U410" s="90">
        <f t="shared" si="17"/>
        <v>2</v>
      </c>
      <c r="V410" s="91"/>
    </row>
    <row r="411" spans="1:22" x14ac:dyDescent="0.25">
      <c r="C411" s="269" t="s">
        <v>43</v>
      </c>
      <c r="D411" s="270"/>
      <c r="E411" s="270"/>
      <c r="F411" s="270"/>
      <c r="G411" s="270"/>
      <c r="H411" s="270"/>
      <c r="I411" s="270"/>
      <c r="J411" s="270"/>
      <c r="K411" s="270"/>
      <c r="L411" s="84">
        <f>Arkusz13!C15</f>
        <v>16</v>
      </c>
      <c r="M411" s="84"/>
      <c r="N411" s="57">
        <f>Arkusz13!C31</f>
        <v>10</v>
      </c>
      <c r="O411" s="57">
        <f>Arkusz13!C47</f>
        <v>1</v>
      </c>
      <c r="P411" s="57">
        <f>Arkusz13!C63</f>
        <v>0</v>
      </c>
      <c r="Q411" s="57">
        <f>Arkusz13!C79</f>
        <v>0</v>
      </c>
      <c r="R411" s="57">
        <f>Arkusz13!C95</f>
        <v>0</v>
      </c>
      <c r="S411" s="57">
        <f>Arkusz13!C111</f>
        <v>0</v>
      </c>
      <c r="T411" s="57">
        <f>Arkusz13!C127-SUM(N411:S411)</f>
        <v>4</v>
      </c>
      <c r="U411" s="90">
        <f t="shared" si="17"/>
        <v>15</v>
      </c>
      <c r="V411" s="91"/>
    </row>
    <row r="412" spans="1:22" x14ac:dyDescent="0.25">
      <c r="C412" s="260" t="s">
        <v>44</v>
      </c>
      <c r="D412" s="261"/>
      <c r="E412" s="261"/>
      <c r="F412" s="261"/>
      <c r="G412" s="261"/>
      <c r="H412" s="261"/>
      <c r="I412" s="261"/>
      <c r="J412" s="261"/>
      <c r="K412" s="261"/>
      <c r="L412" s="84">
        <f>Arkusz13!C16</f>
        <v>1</v>
      </c>
      <c r="M412" s="84"/>
      <c r="N412" s="57">
        <f>Arkusz13!C32</f>
        <v>1</v>
      </c>
      <c r="O412" s="57">
        <f>Arkusz13!C48</f>
        <v>0</v>
      </c>
      <c r="P412" s="57">
        <f>Arkusz13!C64</f>
        <v>0</v>
      </c>
      <c r="Q412" s="57">
        <f>Arkusz13!C80</f>
        <v>0</v>
      </c>
      <c r="R412" s="57">
        <f>Arkusz13!C96</f>
        <v>0</v>
      </c>
      <c r="S412" s="57">
        <f>Arkusz13!C112</f>
        <v>0</v>
      </c>
      <c r="T412" s="57">
        <f>Arkusz13!C128-SUM(N412:S412)</f>
        <v>1</v>
      </c>
      <c r="U412" s="90">
        <f t="shared" si="17"/>
        <v>2</v>
      </c>
      <c r="V412" s="91"/>
    </row>
    <row r="413" spans="1:22" ht="15.75" thickBot="1" x14ac:dyDescent="0.3">
      <c r="C413" s="252" t="s">
        <v>45</v>
      </c>
      <c r="D413" s="253"/>
      <c r="E413" s="253"/>
      <c r="F413" s="253"/>
      <c r="G413" s="253"/>
      <c r="H413" s="253"/>
      <c r="I413" s="253"/>
      <c r="J413" s="253"/>
      <c r="K413" s="253"/>
      <c r="L413" s="84">
        <f>Arkusz13!C17</f>
        <v>21</v>
      </c>
      <c r="M413" s="84"/>
      <c r="N413" s="57">
        <f>Arkusz13!C33</f>
        <v>18</v>
      </c>
      <c r="O413" s="57">
        <f>Arkusz13!C49</f>
        <v>0</v>
      </c>
      <c r="P413" s="57">
        <f>Arkusz13!C65</f>
        <v>0</v>
      </c>
      <c r="Q413" s="57">
        <f>Arkusz13!C81</f>
        <v>0</v>
      </c>
      <c r="R413" s="57">
        <f>Arkusz13!C97</f>
        <v>0</v>
      </c>
      <c r="S413" s="57">
        <f>Arkusz13!C113</f>
        <v>0</v>
      </c>
      <c r="T413" s="57">
        <f>Arkusz13!C129-SUM(N413:S413)</f>
        <v>3</v>
      </c>
      <c r="U413" s="90">
        <f t="shared" si="17"/>
        <v>21</v>
      </c>
      <c r="V413" s="91"/>
    </row>
    <row r="414" spans="1:22" ht="15.75" thickBot="1" x14ac:dyDescent="0.3">
      <c r="C414" s="85" t="s">
        <v>1</v>
      </c>
      <c r="D414" s="86"/>
      <c r="E414" s="86"/>
      <c r="F414" s="86"/>
      <c r="G414" s="86"/>
      <c r="H414" s="86"/>
      <c r="I414" s="86"/>
      <c r="J414" s="86"/>
      <c r="K414" s="86"/>
      <c r="L414" s="88">
        <f>SUM(L398:L413)</f>
        <v>2833</v>
      </c>
      <c r="M414" s="88"/>
      <c r="N414" s="55">
        <f t="shared" ref="N414:U414" si="18">SUM(N398:N413)</f>
        <v>1044</v>
      </c>
      <c r="O414" s="55">
        <f t="shared" si="18"/>
        <v>279</v>
      </c>
      <c r="P414" s="55">
        <f t="shared" si="18"/>
        <v>393</v>
      </c>
      <c r="Q414" s="55">
        <f t="shared" si="18"/>
        <v>58</v>
      </c>
      <c r="R414" s="55">
        <f t="shared" si="18"/>
        <v>4</v>
      </c>
      <c r="S414" s="55">
        <f t="shared" si="18"/>
        <v>2</v>
      </c>
      <c r="T414" s="55">
        <f t="shared" si="18"/>
        <v>672</v>
      </c>
      <c r="U414" s="88">
        <f t="shared" si="18"/>
        <v>2452</v>
      </c>
      <c r="V414" s="89"/>
    </row>
    <row r="415" spans="1:22" x14ac:dyDescent="0.25">
      <c r="A415" s="40"/>
      <c r="B415" s="40"/>
      <c r="C415" s="40"/>
      <c r="D415" s="40"/>
      <c r="E415" s="40"/>
      <c r="F415" s="40"/>
      <c r="G415" s="40"/>
      <c r="H415" s="40"/>
      <c r="I415" s="40"/>
      <c r="J415" s="41"/>
      <c r="K415" s="41"/>
      <c r="L415" s="41"/>
      <c r="M415" s="41"/>
      <c r="N415" s="41"/>
      <c r="O415" s="41"/>
      <c r="P415" s="41"/>
      <c r="Q415" s="41"/>
      <c r="R415" s="41"/>
      <c r="S415" s="41"/>
      <c r="T415" s="41"/>
    </row>
    <row r="418" ht="15" customHeight="1" x14ac:dyDescent="0.25"/>
    <row r="439" spans="1:25" ht="20.25" customHeight="1" thickBot="1" x14ac:dyDescent="0.3"/>
    <row r="440" spans="1:25" ht="21.75" customHeight="1" x14ac:dyDescent="0.25">
      <c r="D440" s="94" t="s">
        <v>3</v>
      </c>
      <c r="E440" s="87"/>
      <c r="F440" s="87"/>
      <c r="G440" s="87"/>
      <c r="H440" s="87"/>
      <c r="I440" s="87"/>
      <c r="J440" s="87"/>
      <c r="K440" s="87"/>
      <c r="L440" s="87" t="s">
        <v>4</v>
      </c>
      <c r="M440" s="87"/>
      <c r="N440" s="141" t="s">
        <v>89</v>
      </c>
      <c r="O440" s="141"/>
      <c r="P440" s="141"/>
      <c r="Q440" s="254" t="s">
        <v>90</v>
      </c>
      <c r="R440" s="255"/>
      <c r="S440" s="256"/>
    </row>
    <row r="441" spans="1:25" ht="15.75" thickBot="1" x14ac:dyDescent="0.3">
      <c r="D441" s="92" t="s">
        <v>88</v>
      </c>
      <c r="E441" s="93"/>
      <c r="F441" s="93"/>
      <c r="G441" s="93"/>
      <c r="H441" s="93"/>
      <c r="I441" s="93"/>
      <c r="J441" s="93"/>
      <c r="K441" s="93"/>
      <c r="L441" s="251">
        <f>Arkusz14!B2</f>
        <v>63</v>
      </c>
      <c r="M441" s="251"/>
      <c r="N441" s="251">
        <f>Arkusz14!B3</f>
        <v>35</v>
      </c>
      <c r="O441" s="251"/>
      <c r="P441" s="251"/>
      <c r="Q441" s="257">
        <f>Arkusz14!B4</f>
        <v>2</v>
      </c>
      <c r="R441" s="258"/>
      <c r="S441" s="259"/>
    </row>
    <row r="442" spans="1:25" x14ac:dyDescent="0.25">
      <c r="A442" s="33"/>
      <c r="B442" s="33"/>
      <c r="C442" s="33"/>
      <c r="D442" s="33"/>
      <c r="E442" s="33"/>
      <c r="F442" s="33"/>
      <c r="G442" s="33"/>
      <c r="H442" s="33"/>
      <c r="I442" s="33"/>
      <c r="J442" s="33"/>
      <c r="K442" s="33"/>
      <c r="L442" s="33"/>
      <c r="M442" s="33"/>
      <c r="N442" s="33"/>
      <c r="O442" s="33"/>
      <c r="P442" s="33"/>
      <c r="Q442" s="33"/>
      <c r="R442" s="33"/>
      <c r="S442" s="33"/>
      <c r="T442" s="33"/>
      <c r="U442" s="33"/>
    </row>
    <row r="443" spans="1:25" x14ac:dyDescent="0.25">
      <c r="A443" s="82" t="s">
        <v>161</v>
      </c>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row>
    <row r="444" spans="1:25" x14ac:dyDescent="0.25">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row>
    <row r="445" spans="1:25" x14ac:dyDescent="0.25">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row>
    <row r="446" spans="1:25" x14ac:dyDescent="0.25">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row>
    <row r="447" spans="1:25" x14ac:dyDescent="0.25">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row>
    <row r="448" spans="1:25" x14ac:dyDescent="0.25">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row>
    <row r="451" spans="1:25" x14ac:dyDescent="0.25">
      <c r="A451" s="10" t="s">
        <v>162</v>
      </c>
      <c r="B451" s="10"/>
      <c r="C451" s="10"/>
      <c r="D451" s="10"/>
      <c r="E451" s="10"/>
      <c r="F451" s="10"/>
    </row>
    <row r="452" spans="1:25" ht="15.75" thickBot="1" x14ac:dyDescent="0.3"/>
    <row r="453" spans="1:25" x14ac:dyDescent="0.25">
      <c r="D453" s="77" t="s">
        <v>28</v>
      </c>
      <c r="E453" s="78"/>
      <c r="F453" s="78"/>
      <c r="G453" s="78"/>
      <c r="H453" s="78" t="s">
        <v>4</v>
      </c>
      <c r="I453" s="78"/>
      <c r="J453" s="78"/>
      <c r="K453" s="78" t="s">
        <v>23</v>
      </c>
      <c r="L453" s="78"/>
      <c r="M453" s="116"/>
    </row>
    <row r="454" spans="1:25" x14ac:dyDescent="0.25">
      <c r="D454" s="117" t="s">
        <v>20</v>
      </c>
      <c r="E454" s="118"/>
      <c r="F454" s="118"/>
      <c r="G454" s="118"/>
      <c r="H454" s="90">
        <f>Arkusz1!C2</f>
        <v>44341</v>
      </c>
      <c r="I454" s="90"/>
      <c r="J454" s="90"/>
      <c r="K454" s="90">
        <f>Arkusz1!D2</f>
        <v>49859</v>
      </c>
      <c r="L454" s="90"/>
      <c r="M454" s="91"/>
    </row>
    <row r="455" spans="1:25" x14ac:dyDescent="0.25">
      <c r="D455" s="119" t="s">
        <v>21</v>
      </c>
      <c r="E455" s="120"/>
      <c r="F455" s="120"/>
      <c r="G455" s="120"/>
      <c r="H455" s="90">
        <f>Arkusz1!C3</f>
        <v>1685</v>
      </c>
      <c r="I455" s="90"/>
      <c r="J455" s="90"/>
      <c r="K455" s="90">
        <f>Arkusz1!D3</f>
        <v>1757</v>
      </c>
      <c r="L455" s="90"/>
      <c r="M455" s="91"/>
    </row>
    <row r="456" spans="1:25" ht="15.75" thickBot="1" x14ac:dyDescent="0.3">
      <c r="D456" s="125" t="s">
        <v>22</v>
      </c>
      <c r="E456" s="126"/>
      <c r="F456" s="126"/>
      <c r="G456" s="126"/>
      <c r="H456" s="90">
        <f>Arkusz1!C4</f>
        <v>842</v>
      </c>
      <c r="I456" s="90"/>
      <c r="J456" s="90"/>
      <c r="K456" s="90">
        <f>Arkusz1!D4</f>
        <v>965</v>
      </c>
      <c r="L456" s="90"/>
      <c r="M456" s="91"/>
    </row>
    <row r="457" spans="1:25" ht="15.75" thickBot="1" x14ac:dyDescent="0.3">
      <c r="D457" s="121" t="s">
        <v>1</v>
      </c>
      <c r="E457" s="122"/>
      <c r="F457" s="122"/>
      <c r="G457" s="122"/>
      <c r="H457" s="123">
        <f>SUM(H454:J456)</f>
        <v>46868</v>
      </c>
      <c r="I457" s="123"/>
      <c r="J457" s="123"/>
      <c r="K457" s="123">
        <f>SUM(K454:M456)</f>
        <v>52581</v>
      </c>
      <c r="L457" s="123"/>
      <c r="M457" s="124"/>
    </row>
    <row r="458" spans="1:25" x14ac:dyDescent="0.25">
      <c r="D458" s="42"/>
      <c r="E458" s="42"/>
      <c r="F458" s="42"/>
      <c r="G458" s="42"/>
      <c r="H458" s="42"/>
      <c r="I458" s="42"/>
      <c r="J458" s="42"/>
      <c r="K458" s="42"/>
      <c r="L458" s="42"/>
      <c r="M458" s="42"/>
    </row>
    <row r="459" spans="1:25" s="62" customFormat="1" x14ac:dyDescent="0.25">
      <c r="D459" s="42"/>
      <c r="E459" s="42"/>
      <c r="F459" s="42"/>
      <c r="G459" s="42"/>
      <c r="H459" s="42"/>
      <c r="I459" s="42"/>
      <c r="J459" s="42"/>
      <c r="K459" s="42"/>
      <c r="L459" s="42"/>
      <c r="M459" s="42"/>
      <c r="Y459" s="6"/>
    </row>
    <row r="460" spans="1:25" s="62" customFormat="1" x14ac:dyDescent="0.25">
      <c r="D460" s="42"/>
      <c r="E460" s="42"/>
      <c r="F460" s="42"/>
      <c r="G460" s="42"/>
      <c r="H460" s="42"/>
      <c r="I460" s="42"/>
      <c r="J460" s="42"/>
      <c r="K460" s="42"/>
      <c r="L460" s="42"/>
      <c r="M460" s="42"/>
      <c r="Y460" s="6"/>
    </row>
    <row r="461" spans="1:25" s="62" customFormat="1" x14ac:dyDescent="0.25">
      <c r="D461" s="42"/>
      <c r="E461" s="42"/>
      <c r="F461" s="42"/>
      <c r="G461" s="42"/>
      <c r="H461" s="42"/>
      <c r="I461" s="42"/>
      <c r="J461" s="42"/>
      <c r="K461" s="42"/>
      <c r="L461" s="42"/>
      <c r="M461" s="42"/>
      <c r="Y461" s="6"/>
    </row>
    <row r="462" spans="1:25" s="62" customFormat="1" x14ac:dyDescent="0.25">
      <c r="D462" s="42"/>
      <c r="E462" s="42"/>
      <c r="F462" s="42"/>
      <c r="G462" s="42"/>
      <c r="H462" s="42"/>
      <c r="I462" s="42"/>
      <c r="J462" s="42"/>
      <c r="K462" s="42"/>
      <c r="L462" s="42"/>
      <c r="M462" s="42"/>
      <c r="Y462" s="6"/>
    </row>
    <row r="463" spans="1:25" s="62" customFormat="1" x14ac:dyDescent="0.25">
      <c r="D463" s="42"/>
      <c r="E463" s="42"/>
      <c r="F463" s="42"/>
      <c r="G463" s="42"/>
      <c r="H463" s="42"/>
      <c r="I463" s="42"/>
      <c r="J463" s="42"/>
      <c r="K463" s="42"/>
      <c r="L463" s="42"/>
      <c r="M463" s="42"/>
      <c r="Y463" s="6"/>
    </row>
    <row r="464" spans="1:25" s="62" customFormat="1" x14ac:dyDescent="0.25">
      <c r="D464" s="42"/>
      <c r="E464" s="42"/>
      <c r="F464" s="42"/>
      <c r="G464" s="42"/>
      <c r="H464" s="42"/>
      <c r="I464" s="42"/>
      <c r="J464" s="42"/>
      <c r="K464" s="42"/>
      <c r="L464" s="42"/>
      <c r="M464" s="42"/>
      <c r="Y464" s="6"/>
    </row>
    <row r="466" spans="1:25" x14ac:dyDescent="0.25">
      <c r="A466" s="82" t="s">
        <v>165</v>
      </c>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row>
    <row r="467" spans="1:25" x14ac:dyDescent="0.25">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row>
    <row r="469" spans="1:25" x14ac:dyDescent="0.25">
      <c r="A469" s="10" t="s">
        <v>163</v>
      </c>
      <c r="B469" s="10"/>
      <c r="C469" s="10"/>
      <c r="D469" s="10"/>
      <c r="E469" s="10"/>
      <c r="F469" s="10"/>
      <c r="G469" s="10"/>
      <c r="H469" s="10"/>
      <c r="I469" s="10"/>
      <c r="J469" s="10"/>
    </row>
    <row r="470" spans="1:25" x14ac:dyDescent="0.25">
      <c r="A470" s="10"/>
      <c r="B470" s="10"/>
      <c r="C470" s="10"/>
      <c r="D470" s="10"/>
      <c r="E470" s="10"/>
      <c r="F470" s="10"/>
      <c r="G470" s="10"/>
      <c r="H470" s="10"/>
      <c r="I470" s="10"/>
      <c r="J470" s="10"/>
    </row>
    <row r="471" spans="1:25" ht="15.75" thickBot="1" x14ac:dyDescent="0.3">
      <c r="A471" s="10"/>
      <c r="B471" s="10"/>
      <c r="C471" s="10"/>
      <c r="D471" s="10"/>
      <c r="E471" s="10"/>
      <c r="F471" s="10"/>
      <c r="G471" s="10"/>
      <c r="H471" s="10"/>
      <c r="I471" s="10"/>
      <c r="J471" s="10"/>
    </row>
    <row r="472" spans="1:25" x14ac:dyDescent="0.25">
      <c r="D472" s="108" t="s">
        <v>48</v>
      </c>
      <c r="E472" s="109"/>
      <c r="F472" s="109"/>
      <c r="G472" s="98" t="str">
        <f>CONCATENATE(Arkusz18!A2," - ",Arkusz18!B2," r.")</f>
        <v>01.11.2015 - 30.11.2015 r.</v>
      </c>
      <c r="H472" s="98"/>
      <c r="I472" s="98"/>
      <c r="J472" s="98"/>
      <c r="K472" s="98"/>
      <c r="L472" s="98"/>
      <c r="M472" s="98"/>
      <c r="N472" s="98"/>
      <c r="O472" s="98"/>
      <c r="P472" s="98"/>
      <c r="Q472" s="98"/>
      <c r="R472" s="99"/>
    </row>
    <row r="473" spans="1:25" ht="24" customHeight="1" x14ac:dyDescent="0.25">
      <c r="D473" s="110"/>
      <c r="E473" s="111"/>
      <c r="F473" s="111"/>
      <c r="G473" s="103" t="s">
        <v>65</v>
      </c>
      <c r="H473" s="103"/>
      <c r="I473" s="103"/>
      <c r="J473" s="103" t="s">
        <v>93</v>
      </c>
      <c r="K473" s="103"/>
      <c r="L473" s="103"/>
      <c r="M473" s="103" t="s">
        <v>64</v>
      </c>
      <c r="N473" s="103"/>
      <c r="O473" s="103"/>
      <c r="P473" s="103" t="s">
        <v>92</v>
      </c>
      <c r="Q473" s="103"/>
      <c r="R473" s="112"/>
    </row>
    <row r="474" spans="1:25" ht="15" customHeight="1" x14ac:dyDescent="0.25">
      <c r="D474" s="100" t="s">
        <v>91</v>
      </c>
      <c r="E474" s="101"/>
      <c r="F474" s="101"/>
      <c r="G474" s="102">
        <f>Arkusz16!A2</f>
        <v>9051</v>
      </c>
      <c r="H474" s="102"/>
      <c r="I474" s="102"/>
      <c r="J474" s="102">
        <f>Arkusz16!A3</f>
        <v>0</v>
      </c>
      <c r="K474" s="102"/>
      <c r="L474" s="102"/>
      <c r="M474" s="102">
        <f>Arkusz16!A4</f>
        <v>0</v>
      </c>
      <c r="N474" s="102"/>
      <c r="O474" s="102"/>
      <c r="P474" s="102">
        <f>Arkusz16!A5</f>
        <v>2</v>
      </c>
      <c r="Q474" s="102"/>
      <c r="R474" s="102"/>
    </row>
    <row r="475" spans="1:25" x14ac:dyDescent="0.25">
      <c r="D475" s="113" t="s">
        <v>50</v>
      </c>
      <c r="E475" s="114"/>
      <c r="F475" s="114"/>
      <c r="G475" s="115">
        <f>Arkusz16!A6</f>
        <v>2555</v>
      </c>
      <c r="H475" s="115"/>
      <c r="I475" s="115"/>
      <c r="J475" s="271">
        <f>Arkusz16!A7</f>
        <v>3</v>
      </c>
      <c r="K475" s="272"/>
      <c r="L475" s="273"/>
      <c r="M475" s="271">
        <f>Arkusz16!A8</f>
        <v>0</v>
      </c>
      <c r="N475" s="272"/>
      <c r="O475" s="273"/>
      <c r="P475" s="271">
        <f>Arkusz16!A9</f>
        <v>15</v>
      </c>
      <c r="Q475" s="272"/>
      <c r="R475" s="273"/>
    </row>
    <row r="476" spans="1:25" ht="15.75" thickBot="1" x14ac:dyDescent="0.3">
      <c r="D476" s="95" t="s">
        <v>51</v>
      </c>
      <c r="E476" s="96"/>
      <c r="F476" s="96"/>
      <c r="G476" s="97">
        <f>Arkusz16!A10</f>
        <v>1905</v>
      </c>
      <c r="H476" s="97"/>
      <c r="I476" s="97"/>
      <c r="J476" s="97">
        <f>Arkusz16!A11</f>
        <v>5</v>
      </c>
      <c r="K476" s="97"/>
      <c r="L476" s="97"/>
      <c r="M476" s="97">
        <f>Arkusz16!A12</f>
        <v>0</v>
      </c>
      <c r="N476" s="97"/>
      <c r="O476" s="97"/>
      <c r="P476" s="97">
        <f>Arkusz16!A13</f>
        <v>11</v>
      </c>
      <c r="Q476" s="97"/>
      <c r="R476" s="97"/>
    </row>
    <row r="477" spans="1:25" ht="15.75" thickBot="1" x14ac:dyDescent="0.3">
      <c r="D477" s="104" t="s">
        <v>49</v>
      </c>
      <c r="E477" s="105"/>
      <c r="F477" s="105"/>
      <c r="G477" s="106">
        <f>SUM(G474:I476)</f>
        <v>13511</v>
      </c>
      <c r="H477" s="106"/>
      <c r="I477" s="106"/>
      <c r="J477" s="106">
        <f t="shared" ref="J477" si="19">SUM(J474:L476)</f>
        <v>8</v>
      </c>
      <c r="K477" s="106"/>
      <c r="L477" s="106"/>
      <c r="M477" s="106">
        <f t="shared" ref="M477" si="20">SUM(M474:O476)</f>
        <v>0</v>
      </c>
      <c r="N477" s="106"/>
      <c r="O477" s="106"/>
      <c r="P477" s="106">
        <f t="shared" ref="P477" si="21">SUM(P474:R476)</f>
        <v>28</v>
      </c>
      <c r="Q477" s="106"/>
      <c r="R477" s="107"/>
    </row>
    <row r="478" spans="1:25" x14ac:dyDescent="0.25">
      <c r="A478" s="43"/>
      <c r="B478" s="43"/>
      <c r="C478" s="43"/>
      <c r="D478" s="41"/>
      <c r="E478" s="41"/>
      <c r="F478" s="41"/>
      <c r="G478" s="41"/>
      <c r="H478" s="41"/>
      <c r="I478" s="41"/>
      <c r="J478" s="41"/>
      <c r="K478" s="41"/>
      <c r="L478" s="41"/>
      <c r="M478" s="41"/>
      <c r="N478" s="41"/>
      <c r="O478" s="41"/>
    </row>
    <row r="480" spans="1:25" ht="15.75" thickBot="1" x14ac:dyDescent="0.3"/>
    <row r="481" spans="1:25" x14ac:dyDescent="0.25">
      <c r="D481" s="108" t="s">
        <v>48</v>
      </c>
      <c r="E481" s="109"/>
      <c r="F481" s="109"/>
      <c r="G481" s="98" t="str">
        <f>CONCATENATE(Arkusz18!C2," - ",Arkusz18!B2," r.")</f>
        <v>01.01.2015 - 30.11.2015 r.</v>
      </c>
      <c r="H481" s="98"/>
      <c r="I481" s="98"/>
      <c r="J481" s="98"/>
      <c r="K481" s="98"/>
      <c r="L481" s="98"/>
      <c r="M481" s="98"/>
      <c r="N481" s="98"/>
      <c r="O481" s="98"/>
      <c r="P481" s="98"/>
      <c r="Q481" s="98"/>
      <c r="R481" s="99"/>
    </row>
    <row r="482" spans="1:25" ht="23.25" customHeight="1" x14ac:dyDescent="0.25">
      <c r="D482" s="110"/>
      <c r="E482" s="111"/>
      <c r="F482" s="111"/>
      <c r="G482" s="103" t="s">
        <v>65</v>
      </c>
      <c r="H482" s="103"/>
      <c r="I482" s="103"/>
      <c r="J482" s="103" t="s">
        <v>93</v>
      </c>
      <c r="K482" s="103"/>
      <c r="L482" s="103"/>
      <c r="M482" s="103" t="s">
        <v>64</v>
      </c>
      <c r="N482" s="103"/>
      <c r="O482" s="103"/>
      <c r="P482" s="103" t="s">
        <v>92</v>
      </c>
      <c r="Q482" s="103"/>
      <c r="R482" s="112"/>
    </row>
    <row r="483" spans="1:25" x14ac:dyDescent="0.25">
      <c r="D483" s="100" t="s">
        <v>91</v>
      </c>
      <c r="E483" s="101"/>
      <c r="F483" s="101"/>
      <c r="G483" s="102">
        <f>Arkusz17!A2</f>
        <v>83591</v>
      </c>
      <c r="H483" s="102"/>
      <c r="I483" s="102"/>
      <c r="J483" s="102">
        <f>Arkusz17!A3</f>
        <v>15</v>
      </c>
      <c r="K483" s="102"/>
      <c r="L483" s="102"/>
      <c r="M483" s="102">
        <f>Arkusz17!A4</f>
        <v>0</v>
      </c>
      <c r="N483" s="102"/>
      <c r="O483" s="102"/>
      <c r="P483" s="102">
        <f>Arkusz17!A5</f>
        <v>21</v>
      </c>
      <c r="Q483" s="102"/>
      <c r="R483" s="102"/>
    </row>
    <row r="484" spans="1:25" x14ac:dyDescent="0.25">
      <c r="D484" s="113" t="s">
        <v>50</v>
      </c>
      <c r="E484" s="114"/>
      <c r="F484" s="114"/>
      <c r="G484" s="115">
        <f>Arkusz17!A6</f>
        <v>25551</v>
      </c>
      <c r="H484" s="115"/>
      <c r="I484" s="115"/>
      <c r="J484" s="115">
        <f>Arkusz17!A7</f>
        <v>101</v>
      </c>
      <c r="K484" s="115"/>
      <c r="L484" s="115"/>
      <c r="M484" s="115">
        <f>Arkusz17!A8</f>
        <v>0</v>
      </c>
      <c r="N484" s="115"/>
      <c r="O484" s="115"/>
      <c r="P484" s="115">
        <f>Arkusz17!A9</f>
        <v>144</v>
      </c>
      <c r="Q484" s="115"/>
      <c r="R484" s="115"/>
    </row>
    <row r="485" spans="1:25" ht="15.75" thickBot="1" x14ac:dyDescent="0.3">
      <c r="D485" s="95" t="s">
        <v>51</v>
      </c>
      <c r="E485" s="96"/>
      <c r="F485" s="96"/>
      <c r="G485" s="97">
        <f>Arkusz17!A10</f>
        <v>19021</v>
      </c>
      <c r="H485" s="97"/>
      <c r="I485" s="97"/>
      <c r="J485" s="97">
        <f>Arkusz17!A11</f>
        <v>42</v>
      </c>
      <c r="K485" s="97"/>
      <c r="L485" s="97"/>
      <c r="M485" s="97">
        <f>Arkusz17!A12</f>
        <v>0</v>
      </c>
      <c r="N485" s="97"/>
      <c r="O485" s="97"/>
      <c r="P485" s="97">
        <f>Arkusz17!A13</f>
        <v>91</v>
      </c>
      <c r="Q485" s="97"/>
      <c r="R485" s="97"/>
    </row>
    <row r="486" spans="1:25" ht="15.75" thickBot="1" x14ac:dyDescent="0.3">
      <c r="D486" s="104" t="s">
        <v>49</v>
      </c>
      <c r="E486" s="105"/>
      <c r="F486" s="105"/>
      <c r="G486" s="106">
        <f>SUM(G483:I485)</f>
        <v>128163</v>
      </c>
      <c r="H486" s="106"/>
      <c r="I486" s="106"/>
      <c r="J486" s="106">
        <f t="shared" ref="J486" si="22">SUM(J483:L485)</f>
        <v>158</v>
      </c>
      <c r="K486" s="106"/>
      <c r="L486" s="106"/>
      <c r="M486" s="106">
        <f t="shared" ref="M486" si="23">SUM(M483:O485)</f>
        <v>0</v>
      </c>
      <c r="N486" s="106"/>
      <c r="O486" s="106"/>
      <c r="P486" s="106">
        <f t="shared" ref="P486" si="24">SUM(P483:R485)</f>
        <v>256</v>
      </c>
      <c r="Q486" s="106"/>
      <c r="R486" s="107"/>
    </row>
    <row r="489" spans="1:25" x14ac:dyDescent="0.25">
      <c r="A489" s="81" t="s">
        <v>167</v>
      </c>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row>
    <row r="490" spans="1:25" x14ac:dyDescent="0.25">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row>
    <row r="491" spans="1:25" x14ac:dyDescent="0.25">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row>
    <row r="492" spans="1:25" x14ac:dyDescent="0.25">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row>
    <row r="493" spans="1:25" x14ac:dyDescent="0.25">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row>
    <row r="494" spans="1:25" x14ac:dyDescent="0.25">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row>
    <row r="496" spans="1:25" x14ac:dyDescent="0.25">
      <c r="A496" s="44" t="s">
        <v>164</v>
      </c>
      <c r="B496" s="44"/>
      <c r="C496" s="44"/>
      <c r="D496" s="44"/>
      <c r="E496" s="44"/>
      <c r="F496" s="44"/>
      <c r="G496" s="44"/>
      <c r="H496" s="44"/>
      <c r="I496" s="44"/>
      <c r="J496" s="44"/>
      <c r="K496" s="44"/>
      <c r="L496" s="44"/>
      <c r="M496" s="44"/>
      <c r="N496" s="44"/>
      <c r="O496" s="44"/>
      <c r="R496" s="45"/>
      <c r="S496" s="45"/>
      <c r="T496" s="45"/>
    </row>
    <row r="497" spans="1:25" ht="15" customHeight="1" x14ac:dyDescent="0.25">
      <c r="P497" s="46"/>
      <c r="Q497" s="46"/>
      <c r="R497" s="45"/>
      <c r="S497" s="45"/>
      <c r="T497" s="45"/>
      <c r="U497" s="46"/>
    </row>
    <row r="498" spans="1:25" ht="15" customHeight="1" x14ac:dyDescent="0.25">
      <c r="G498" s="4"/>
      <c r="H498" s="4"/>
      <c r="I498" s="4"/>
      <c r="J498" s="4"/>
      <c r="K498" s="4"/>
      <c r="L498" s="4"/>
      <c r="M498" s="4"/>
      <c r="N498" s="4"/>
      <c r="O498" s="4"/>
      <c r="P498" s="4"/>
      <c r="Q498" s="4"/>
      <c r="R498" s="4"/>
      <c r="S498" s="4"/>
      <c r="T498" s="4"/>
      <c r="U498" s="4"/>
    </row>
    <row r="499" spans="1:25" ht="15" customHeight="1" x14ac:dyDescent="0.25">
      <c r="A499" s="82" t="s">
        <v>168</v>
      </c>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row>
    <row r="500" spans="1:25" ht="15" customHeight="1" x14ac:dyDescent="0.25">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row>
    <row r="501" spans="1:25" ht="15" customHeight="1" x14ac:dyDescent="0.25">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row>
    <row r="502" spans="1:25" ht="15" customHeight="1" x14ac:dyDescent="0.2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row>
    <row r="503" spans="1:25" ht="15" customHeight="1" x14ac:dyDescent="0.25">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row>
    <row r="504" spans="1:25" ht="15" customHeight="1" x14ac:dyDescent="0.25">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row>
    <row r="505" spans="1:25" ht="15" customHeight="1" x14ac:dyDescent="0.2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row>
    <row r="506" spans="1:25" ht="15" customHeight="1" x14ac:dyDescent="0.25">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row>
    <row r="507" spans="1:25" ht="15" customHeight="1" x14ac:dyDescent="0.25">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row>
    <row r="508" spans="1:25" ht="15" customHeight="1" x14ac:dyDescent="0.25">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row>
    <row r="509" spans="1:25" ht="15" customHeight="1" x14ac:dyDescent="0.25">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row>
    <row r="510" spans="1:25" s="62" customFormat="1" ht="15" customHeight="1" x14ac:dyDescent="0.25">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row>
    <row r="511" spans="1:25" s="62" customFormat="1" ht="15" customHeight="1" x14ac:dyDescent="0.25">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row>
    <row r="512" spans="1:25" s="62" customFormat="1" ht="15" customHeight="1" x14ac:dyDescent="0.25">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row>
    <row r="513" spans="1:25" s="62" customFormat="1" ht="15" customHeight="1" x14ac:dyDescent="0.25">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row>
    <row r="514" spans="1:25" s="62" customFormat="1" ht="15" customHeight="1" x14ac:dyDescent="0.25">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row>
    <row r="515" spans="1:25" s="62" customFormat="1" ht="15" customHeight="1" x14ac:dyDescent="0.2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row>
    <row r="516" spans="1:25" s="62" customFormat="1" ht="15" customHeight="1" x14ac:dyDescent="0.25">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row>
    <row r="517" spans="1:25" s="62" customFormat="1" ht="15" customHeight="1" x14ac:dyDescent="0.25">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row>
    <row r="518" spans="1:25" s="62" customFormat="1" ht="15" customHeight="1" x14ac:dyDescent="0.25">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row>
    <row r="519" spans="1:25" s="62" customFormat="1" ht="15" customHeight="1" x14ac:dyDescent="0.25">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row>
    <row r="520" spans="1:25" s="62" customFormat="1" ht="15" customHeight="1" x14ac:dyDescent="0.25">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row>
    <row r="521" spans="1:25" s="62" customFormat="1" ht="15" customHeight="1" x14ac:dyDescent="0.25">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row>
    <row r="522" spans="1:25" s="62" customFormat="1" ht="15" customHeight="1" x14ac:dyDescent="0.25">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row>
    <row r="523" spans="1:25" s="62" customFormat="1" ht="15" customHeight="1" x14ac:dyDescent="0.25">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row>
    <row r="524" spans="1:25" s="62" customFormat="1" ht="15" customHeight="1" x14ac:dyDescent="0.25">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row>
    <row r="525" spans="1:25" x14ac:dyDescent="0.2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row>
    <row r="526" spans="1:25" x14ac:dyDescent="0.25">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row>
    <row r="527" spans="1:25" x14ac:dyDescent="0.25">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row>
    <row r="528" spans="1:25" ht="15" customHeight="1" x14ac:dyDescent="0.25">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row>
    <row r="529" spans="1:25" x14ac:dyDescent="0.25">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row>
    <row r="530" spans="1:25" x14ac:dyDescent="0.25">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row>
    <row r="531" spans="1:25" ht="15" customHeight="1" x14ac:dyDescent="0.25">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row>
    <row r="532" spans="1:25" x14ac:dyDescent="0.25">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row>
    <row r="533" spans="1:25" x14ac:dyDescent="0.25">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row>
    <row r="534" spans="1:25" x14ac:dyDescent="0.25">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row>
    <row r="535" spans="1:25" ht="15" customHeight="1" x14ac:dyDescent="0.2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row>
    <row r="536" spans="1:25" x14ac:dyDescent="0.25">
      <c r="A536" s="46"/>
      <c r="B536" s="46"/>
      <c r="C536" s="46"/>
      <c r="D536" s="46"/>
      <c r="E536" s="46"/>
      <c r="F536" s="46"/>
      <c r="G536" s="46"/>
      <c r="H536" s="46"/>
      <c r="I536" s="46"/>
      <c r="J536" s="46"/>
      <c r="K536" s="46"/>
      <c r="L536" s="46"/>
      <c r="M536" s="46"/>
      <c r="N536" s="46"/>
      <c r="O536" s="46"/>
      <c r="P536" s="46"/>
      <c r="Q536" s="46"/>
      <c r="R536" s="46"/>
      <c r="S536" s="46"/>
      <c r="T536" s="46"/>
      <c r="U536" s="46"/>
    </row>
    <row r="537" spans="1:25" x14ac:dyDescent="0.25">
      <c r="A537" s="46"/>
      <c r="B537" s="46"/>
      <c r="C537" s="46"/>
      <c r="D537" s="46"/>
      <c r="E537" s="46"/>
      <c r="F537" s="46"/>
      <c r="G537" s="46"/>
      <c r="H537" s="46"/>
      <c r="I537" s="46"/>
      <c r="J537" s="46"/>
      <c r="K537" s="46"/>
      <c r="L537" s="46"/>
      <c r="M537" s="46"/>
      <c r="N537" s="46"/>
      <c r="O537" s="46"/>
      <c r="P537" s="46"/>
      <c r="Q537" s="46"/>
      <c r="R537" s="46"/>
      <c r="S537" s="46"/>
      <c r="T537" s="46"/>
      <c r="U537" s="46"/>
    </row>
    <row r="538" spans="1:25" x14ac:dyDescent="0.25">
      <c r="A538" s="46"/>
      <c r="B538" s="46"/>
      <c r="C538" s="46"/>
      <c r="D538" s="46"/>
      <c r="E538" s="46"/>
      <c r="F538" s="46"/>
      <c r="G538" s="46"/>
      <c r="H538" s="46"/>
      <c r="I538" s="46"/>
      <c r="J538" s="46"/>
      <c r="K538" s="46"/>
      <c r="L538" s="46"/>
      <c r="M538" s="46"/>
      <c r="N538" s="46"/>
      <c r="O538" s="46"/>
      <c r="P538" s="46"/>
      <c r="Q538" s="46"/>
      <c r="R538" s="46"/>
      <c r="S538" s="46"/>
      <c r="T538" s="46"/>
      <c r="U538" s="46"/>
    </row>
    <row r="539" spans="1:25" x14ac:dyDescent="0.25">
      <c r="A539" s="46"/>
      <c r="B539" s="46"/>
      <c r="C539" s="46"/>
      <c r="D539" s="46"/>
      <c r="E539" s="46"/>
      <c r="F539" s="46"/>
      <c r="G539" s="46"/>
      <c r="H539" s="46"/>
      <c r="I539" s="46"/>
      <c r="J539" s="46"/>
      <c r="K539" s="46"/>
      <c r="L539" s="46"/>
      <c r="M539" s="46"/>
      <c r="N539" s="46"/>
      <c r="O539" s="46"/>
      <c r="P539" s="46"/>
      <c r="Q539" s="46"/>
      <c r="R539" s="46"/>
      <c r="S539" s="46"/>
      <c r="T539" s="46"/>
      <c r="U539" s="46"/>
    </row>
    <row r="540" spans="1:25" x14ac:dyDescent="0.25">
      <c r="R540" s="47"/>
      <c r="S540" s="47"/>
      <c r="T540" s="47"/>
    </row>
    <row r="541" spans="1:25" x14ac:dyDescent="0.25">
      <c r="P541" s="48"/>
      <c r="Q541" s="48"/>
      <c r="R541" s="47"/>
      <c r="S541" s="47"/>
      <c r="T541" s="47"/>
      <c r="U541" s="48"/>
    </row>
    <row r="542" spans="1:25" x14ac:dyDescent="0.25">
      <c r="A542" s="49" t="s">
        <v>169</v>
      </c>
      <c r="B542" s="49"/>
      <c r="C542" s="49"/>
      <c r="D542" s="49"/>
      <c r="E542" s="49"/>
      <c r="F542" s="49"/>
      <c r="G542" s="49"/>
      <c r="H542" s="49"/>
      <c r="I542" s="49"/>
      <c r="N542" s="48"/>
      <c r="O542" s="48"/>
      <c r="P542" s="50"/>
      <c r="Q542" s="50"/>
      <c r="R542" s="47"/>
      <c r="S542" s="47"/>
      <c r="T542" s="47"/>
    </row>
    <row r="543" spans="1:25" ht="15" customHeight="1" x14ac:dyDescent="0.25">
      <c r="R543" s="47"/>
      <c r="S543" s="47"/>
      <c r="T543" s="47"/>
    </row>
    <row r="544" spans="1:25" x14ac:dyDescent="0.25">
      <c r="R544" s="47"/>
      <c r="S544" s="47"/>
      <c r="T544" s="47"/>
    </row>
    <row r="545" spans="1:21" x14ac:dyDescent="0.25">
      <c r="D545" s="7"/>
      <c r="E545" s="7"/>
      <c r="P545" s="51"/>
      <c r="Q545" s="51"/>
      <c r="R545" s="47"/>
      <c r="S545" s="47"/>
      <c r="T545" s="47"/>
      <c r="U545" s="51"/>
    </row>
    <row r="546" spans="1:21" x14ac:dyDescent="0.25">
      <c r="A546" s="52"/>
      <c r="B546" s="52"/>
      <c r="C546" s="52"/>
      <c r="D546" s="53"/>
      <c r="E546" s="53"/>
      <c r="F546" s="51"/>
      <c r="G546" s="51"/>
      <c r="H546" s="51"/>
      <c r="I546" s="51"/>
      <c r="J546" s="51"/>
      <c r="K546" s="51"/>
      <c r="L546" s="51"/>
      <c r="M546" s="51"/>
      <c r="N546" s="51"/>
      <c r="O546" s="51"/>
      <c r="P546" s="51"/>
      <c r="Q546" s="51"/>
      <c r="U546" s="51"/>
    </row>
    <row r="547" spans="1:21" x14ac:dyDescent="0.25">
      <c r="A547" s="47"/>
      <c r="B547" s="47"/>
      <c r="C547" s="47"/>
      <c r="D547" s="47"/>
      <c r="E547" s="47"/>
      <c r="F547" s="47"/>
      <c r="G547" s="47"/>
      <c r="H547" s="47"/>
      <c r="I547" s="47"/>
      <c r="J547" s="47"/>
      <c r="K547" s="47"/>
      <c r="L547" s="47"/>
      <c r="M547" s="47"/>
      <c r="N547" s="47"/>
      <c r="O547" s="47"/>
      <c r="P547" s="47"/>
      <c r="Q547" s="47"/>
      <c r="U547" s="47"/>
    </row>
    <row r="548" spans="1:21" x14ac:dyDescent="0.25">
      <c r="A548" s="47"/>
      <c r="B548" s="47"/>
      <c r="C548" s="47"/>
      <c r="D548" s="47"/>
      <c r="E548" s="47"/>
      <c r="F548" s="47"/>
      <c r="G548" s="47"/>
      <c r="H548" s="47"/>
      <c r="I548" s="47"/>
      <c r="J548" s="47"/>
      <c r="K548" s="47"/>
      <c r="L548" s="47"/>
      <c r="M548" s="47"/>
      <c r="N548" s="47"/>
      <c r="O548" s="47"/>
      <c r="P548" s="47"/>
      <c r="Q548" s="47"/>
      <c r="U548" s="47"/>
    </row>
  </sheetData>
  <sheetProtection formatCells="0" insertColumns="0" insertRows="0" deleteColumns="0" deleteRows="0"/>
  <mergeCells count="599">
    <mergeCell ref="Q307:R307"/>
    <mergeCell ref="M307:N307"/>
    <mergeCell ref="G305:J305"/>
    <mergeCell ref="K305:L305"/>
    <mergeCell ref="M305:N305"/>
    <mergeCell ref="O305:P305"/>
    <mergeCell ref="Q298:R298"/>
    <mergeCell ref="Q331:R331"/>
    <mergeCell ref="Q332:R332"/>
    <mergeCell ref="Q328:R329"/>
    <mergeCell ref="Q330:R330"/>
    <mergeCell ref="Q306:R306"/>
    <mergeCell ref="K302:L303"/>
    <mergeCell ref="M302:R302"/>
    <mergeCell ref="M303:N303"/>
    <mergeCell ref="Q305:R305"/>
    <mergeCell ref="G328:N329"/>
    <mergeCell ref="O328:P329"/>
    <mergeCell ref="G330:N330"/>
    <mergeCell ref="O330:P330"/>
    <mergeCell ref="G331:N331"/>
    <mergeCell ref="O331:P331"/>
    <mergeCell ref="G332:N332"/>
    <mergeCell ref="O332:P332"/>
    <mergeCell ref="G307:J307"/>
    <mergeCell ref="K307:L307"/>
    <mergeCell ref="O307:P307"/>
    <mergeCell ref="P152:R152"/>
    <mergeCell ref="G272:J272"/>
    <mergeCell ref="O297:P297"/>
    <mergeCell ref="O298:P298"/>
    <mergeCell ref="G296:N296"/>
    <mergeCell ref="G297:N297"/>
    <mergeCell ref="G295:N295"/>
    <mergeCell ref="G298:N298"/>
    <mergeCell ref="O294:P294"/>
    <mergeCell ref="O295:P295"/>
    <mergeCell ref="O296:P296"/>
    <mergeCell ref="G294:N294"/>
    <mergeCell ref="Q292:R293"/>
    <mergeCell ref="Q294:R294"/>
    <mergeCell ref="Q295:R295"/>
    <mergeCell ref="M171:O171"/>
    <mergeCell ref="J227:L227"/>
    <mergeCell ref="G167:I167"/>
    <mergeCell ref="J167:L167"/>
    <mergeCell ref="P169:R169"/>
    <mergeCell ref="M167:O167"/>
    <mergeCell ref="P167:R167"/>
    <mergeCell ref="Q296:R296"/>
    <mergeCell ref="Q297:R297"/>
    <mergeCell ref="G166:I166"/>
    <mergeCell ref="J166:L166"/>
    <mergeCell ref="M166:O166"/>
    <mergeCell ref="P166:R166"/>
    <mergeCell ref="S166:U166"/>
    <mergeCell ref="S168:U168"/>
    <mergeCell ref="P170:R170"/>
    <mergeCell ref="M169:O169"/>
    <mergeCell ref="S171:U171"/>
    <mergeCell ref="S21:T21"/>
    <mergeCell ref="S20:V20"/>
    <mergeCell ref="G20:J20"/>
    <mergeCell ref="G19:V19"/>
    <mergeCell ref="U27:V27"/>
    <mergeCell ref="S27:T27"/>
    <mergeCell ref="G27:H27"/>
    <mergeCell ref="C51:F53"/>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O20:R20"/>
    <mergeCell ref="A148:U148"/>
    <mergeCell ref="T135:U135"/>
    <mergeCell ref="M131:O131"/>
    <mergeCell ref="P131:Q131"/>
    <mergeCell ref="C154:F154"/>
    <mergeCell ref="J156:L156"/>
    <mergeCell ref="G22:H22"/>
    <mergeCell ref="K25:L25"/>
    <mergeCell ref="I25:J25"/>
    <mergeCell ref="G25:H25"/>
    <mergeCell ref="U24:V24"/>
    <mergeCell ref="S24:T24"/>
    <mergeCell ref="Q24:R24"/>
    <mergeCell ref="O24:P24"/>
    <mergeCell ref="M24:N24"/>
    <mergeCell ref="K24:L24"/>
    <mergeCell ref="I24:J24"/>
    <mergeCell ref="G24:H24"/>
    <mergeCell ref="R131:S131"/>
    <mergeCell ref="M132:O132"/>
    <mergeCell ref="P132:Q132"/>
    <mergeCell ref="R132:S132"/>
    <mergeCell ref="T132:U132"/>
    <mergeCell ref="T133:U133"/>
    <mergeCell ref="A466:Y467"/>
    <mergeCell ref="D475:F475"/>
    <mergeCell ref="G475:I475"/>
    <mergeCell ref="J475:L475"/>
    <mergeCell ref="M475:O475"/>
    <mergeCell ref="P475:R475"/>
    <mergeCell ref="D474:F474"/>
    <mergeCell ref="C19:F21"/>
    <mergeCell ref="C22:F22"/>
    <mergeCell ref="C23:F23"/>
    <mergeCell ref="C24:F24"/>
    <mergeCell ref="C26:F26"/>
    <mergeCell ref="C28:F28"/>
    <mergeCell ref="C25:F25"/>
    <mergeCell ref="C27:F27"/>
    <mergeCell ref="C403:K403"/>
    <mergeCell ref="C404:K404"/>
    <mergeCell ref="C405:K405"/>
    <mergeCell ref="C406:K406"/>
    <mergeCell ref="C407:K407"/>
    <mergeCell ref="C408:K408"/>
    <mergeCell ref="C409:K409"/>
    <mergeCell ref="C410:K410"/>
    <mergeCell ref="G334:N334"/>
    <mergeCell ref="U397:V397"/>
    <mergeCell ref="L397:M397"/>
    <mergeCell ref="L398:M398"/>
    <mergeCell ref="L402:M402"/>
    <mergeCell ref="L403:M403"/>
    <mergeCell ref="L404:M404"/>
    <mergeCell ref="L414:M414"/>
    <mergeCell ref="G333:N333"/>
    <mergeCell ref="O333:P333"/>
    <mergeCell ref="C397:K397"/>
    <mergeCell ref="C398:K398"/>
    <mergeCell ref="C399:K399"/>
    <mergeCell ref="C400:K400"/>
    <mergeCell ref="C411:K411"/>
    <mergeCell ref="C401:K401"/>
    <mergeCell ref="C402:K402"/>
    <mergeCell ref="A394:U395"/>
    <mergeCell ref="L396:V396"/>
    <mergeCell ref="O334:P334"/>
    <mergeCell ref="Q333:R333"/>
    <mergeCell ref="Q334:R334"/>
    <mergeCell ref="B222:I222"/>
    <mergeCell ref="P171:R171"/>
    <mergeCell ref="M170:O170"/>
    <mergeCell ref="N440:P440"/>
    <mergeCell ref="L441:M441"/>
    <mergeCell ref="N441:P441"/>
    <mergeCell ref="A337:Y389"/>
    <mergeCell ref="A443:Y448"/>
    <mergeCell ref="C413:K413"/>
    <mergeCell ref="L400:M400"/>
    <mergeCell ref="L401:M401"/>
    <mergeCell ref="Q440:S440"/>
    <mergeCell ref="Q441:S441"/>
    <mergeCell ref="U405:V405"/>
    <mergeCell ref="U398:V398"/>
    <mergeCell ref="U399:V399"/>
    <mergeCell ref="U400:V400"/>
    <mergeCell ref="U401:V401"/>
    <mergeCell ref="U402:V402"/>
    <mergeCell ref="U403:V403"/>
    <mergeCell ref="U404:V404"/>
    <mergeCell ref="L405:M405"/>
    <mergeCell ref="L399:M399"/>
    <mergeCell ref="C412:K412"/>
    <mergeCell ref="P158:R158"/>
    <mergeCell ref="P157:R157"/>
    <mergeCell ref="P156:R156"/>
    <mergeCell ref="G165:I165"/>
    <mergeCell ref="C169:F169"/>
    <mergeCell ref="G169:I169"/>
    <mergeCell ref="J169:L169"/>
    <mergeCell ref="S167:U167"/>
    <mergeCell ref="M223:O223"/>
    <mergeCell ref="P223:R223"/>
    <mergeCell ref="S223:U223"/>
    <mergeCell ref="A218:Y219"/>
    <mergeCell ref="J171:L171"/>
    <mergeCell ref="J170:L170"/>
    <mergeCell ref="P168:R168"/>
    <mergeCell ref="C168:F168"/>
    <mergeCell ref="G168:I168"/>
    <mergeCell ref="J168:L168"/>
    <mergeCell ref="M168:O168"/>
    <mergeCell ref="C171:F171"/>
    <mergeCell ref="C167:F167"/>
    <mergeCell ref="S169:U169"/>
    <mergeCell ref="S170:U170"/>
    <mergeCell ref="B223:I223"/>
    <mergeCell ref="G154:I154"/>
    <mergeCell ref="M156:O156"/>
    <mergeCell ref="M154:O154"/>
    <mergeCell ref="J157:L157"/>
    <mergeCell ref="M157:O157"/>
    <mergeCell ref="J152:L152"/>
    <mergeCell ref="M152:O152"/>
    <mergeCell ref="C165:F165"/>
    <mergeCell ref="G163:U163"/>
    <mergeCell ref="G164:I164"/>
    <mergeCell ref="J164:L164"/>
    <mergeCell ref="M164:O164"/>
    <mergeCell ref="S164:U164"/>
    <mergeCell ref="P159:R159"/>
    <mergeCell ref="P154:R154"/>
    <mergeCell ref="M165:O165"/>
    <mergeCell ref="J165:L165"/>
    <mergeCell ref="S165:U165"/>
    <mergeCell ref="C155:F155"/>
    <mergeCell ref="G155:I155"/>
    <mergeCell ref="S157:U157"/>
    <mergeCell ref="S154:U154"/>
    <mergeCell ref="S156:U156"/>
    <mergeCell ref="P165:R165"/>
    <mergeCell ref="S152:U152"/>
    <mergeCell ref="S155:U155"/>
    <mergeCell ref="S159:U159"/>
    <mergeCell ref="J153:L153"/>
    <mergeCell ref="S158:U158"/>
    <mergeCell ref="P155:R155"/>
    <mergeCell ref="P134:Q134"/>
    <mergeCell ref="P130:Q130"/>
    <mergeCell ref="M130:O130"/>
    <mergeCell ref="T130:U130"/>
    <mergeCell ref="P136:Q136"/>
    <mergeCell ref="R136:S136"/>
    <mergeCell ref="T136:U136"/>
    <mergeCell ref="R130:S130"/>
    <mergeCell ref="G151:U151"/>
    <mergeCell ref="M153:O153"/>
    <mergeCell ref="P153:R153"/>
    <mergeCell ref="S153:U153"/>
    <mergeCell ref="A146:Z146"/>
    <mergeCell ref="R134:S134"/>
    <mergeCell ref="P135:Q135"/>
    <mergeCell ref="R135:S135"/>
    <mergeCell ref="A138:Y144"/>
    <mergeCell ref="A132:C132"/>
    <mergeCell ref="C166:F166"/>
    <mergeCell ref="M134:O134"/>
    <mergeCell ref="M133:O133"/>
    <mergeCell ref="A135:C135"/>
    <mergeCell ref="A134:C134"/>
    <mergeCell ref="A133:C133"/>
    <mergeCell ref="A136:C136"/>
    <mergeCell ref="G153:I153"/>
    <mergeCell ref="G157:I157"/>
    <mergeCell ref="J154:L154"/>
    <mergeCell ref="M155:O155"/>
    <mergeCell ref="G159:I159"/>
    <mergeCell ref="J159:L159"/>
    <mergeCell ref="M159:O159"/>
    <mergeCell ref="G156:I156"/>
    <mergeCell ref="D136:E136"/>
    <mergeCell ref="F136:G136"/>
    <mergeCell ref="H136:I136"/>
    <mergeCell ref="F133:G133"/>
    <mergeCell ref="C151:F152"/>
    <mergeCell ref="G152:I152"/>
    <mergeCell ref="C157:F157"/>
    <mergeCell ref="C158:F158"/>
    <mergeCell ref="G158:I158"/>
    <mergeCell ref="P133:Q133"/>
    <mergeCell ref="R133:S133"/>
    <mergeCell ref="M135:O135"/>
    <mergeCell ref="P164:R164"/>
    <mergeCell ref="C153:F153"/>
    <mergeCell ref="A131:C131"/>
    <mergeCell ref="K28:L28"/>
    <mergeCell ref="E9:Q9"/>
    <mergeCell ref="C54:F54"/>
    <mergeCell ref="C55:F55"/>
    <mergeCell ref="C56:F56"/>
    <mergeCell ref="C57:F57"/>
    <mergeCell ref="M128:O129"/>
    <mergeCell ref="D130:E130"/>
    <mergeCell ref="F130:G130"/>
    <mergeCell ref="A87:Y119"/>
    <mergeCell ref="H128:I129"/>
    <mergeCell ref="H130:I130"/>
    <mergeCell ref="O27:P27"/>
    <mergeCell ref="Q27:R27"/>
    <mergeCell ref="G55:H55"/>
    <mergeCell ref="K56:L56"/>
    <mergeCell ref="I60:J60"/>
    <mergeCell ref="K60:L60"/>
    <mergeCell ref="M60:N60"/>
    <mergeCell ref="O60:P60"/>
    <mergeCell ref="D128:E129"/>
    <mergeCell ref="A130:C130"/>
    <mergeCell ref="T131:U131"/>
    <mergeCell ref="M136:O136"/>
    <mergeCell ref="A128:C129"/>
    <mergeCell ref="G26:H26"/>
    <mergeCell ref="I26:J26"/>
    <mergeCell ref="K26:L26"/>
    <mergeCell ref="H131:I131"/>
    <mergeCell ref="H132:I132"/>
    <mergeCell ref="H133:I133"/>
    <mergeCell ref="H134:I134"/>
    <mergeCell ref="H135:I135"/>
    <mergeCell ref="A127:I127"/>
    <mergeCell ref="D133:E133"/>
    <mergeCell ref="D131:E131"/>
    <mergeCell ref="F131:G131"/>
    <mergeCell ref="D134:E134"/>
    <mergeCell ref="F134:G134"/>
    <mergeCell ref="F132:G132"/>
    <mergeCell ref="D135:E135"/>
    <mergeCell ref="F135:G135"/>
    <mergeCell ref="D132:E132"/>
    <mergeCell ref="I28:J28"/>
    <mergeCell ref="K27:L27"/>
    <mergeCell ref="D75:E75"/>
    <mergeCell ref="F128:G129"/>
    <mergeCell ref="G58:H58"/>
    <mergeCell ref="I58:J58"/>
    <mergeCell ref="I54:J54"/>
    <mergeCell ref="I56:J56"/>
    <mergeCell ref="I57:J57"/>
    <mergeCell ref="G53:H53"/>
    <mergeCell ref="G54:H54"/>
    <mergeCell ref="C58:F58"/>
    <mergeCell ref="C59:F59"/>
    <mergeCell ref="C60:F60"/>
    <mergeCell ref="A62:Z62"/>
    <mergeCell ref="O58:P58"/>
    <mergeCell ref="M58:N58"/>
    <mergeCell ref="U60:V60"/>
    <mergeCell ref="G60:H60"/>
    <mergeCell ref="D40:E40"/>
    <mergeCell ref="U54:V54"/>
    <mergeCell ref="S55:T55"/>
    <mergeCell ref="U55:V55"/>
    <mergeCell ref="T134:U134"/>
    <mergeCell ref="I27:J27"/>
    <mergeCell ref="P128:Q129"/>
    <mergeCell ref="R128:S129"/>
    <mergeCell ref="K58:L58"/>
    <mergeCell ref="S60:T60"/>
    <mergeCell ref="U59:V59"/>
    <mergeCell ref="S59:T59"/>
    <mergeCell ref="Q60:R60"/>
    <mergeCell ref="U53:V53"/>
    <mergeCell ref="Q58:R58"/>
    <mergeCell ref="M54:N54"/>
    <mergeCell ref="M55:N55"/>
    <mergeCell ref="M56:N56"/>
    <mergeCell ref="M57:N57"/>
    <mergeCell ref="O53:P53"/>
    <mergeCell ref="Q53:R53"/>
    <mergeCell ref="M127:U127"/>
    <mergeCell ref="T128:U129"/>
    <mergeCell ref="O28:P28"/>
    <mergeCell ref="Q28:R28"/>
    <mergeCell ref="U28:V28"/>
    <mergeCell ref="A123:U123"/>
    <mergeCell ref="S28:T28"/>
    <mergeCell ref="G21:H21"/>
    <mergeCell ref="I21:J21"/>
    <mergeCell ref="K21:L21"/>
    <mergeCell ref="M21:N21"/>
    <mergeCell ref="O21:P21"/>
    <mergeCell ref="Q21:R21"/>
    <mergeCell ref="G52:J52"/>
    <mergeCell ref="K52:N52"/>
    <mergeCell ref="I59:J59"/>
    <mergeCell ref="K53:L53"/>
    <mergeCell ref="K54:L54"/>
    <mergeCell ref="K55:L55"/>
    <mergeCell ref="K57:L57"/>
    <mergeCell ref="I53:J53"/>
    <mergeCell ref="I55:J55"/>
    <mergeCell ref="G28:H28"/>
    <mergeCell ref="M27:N2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K20:N20"/>
    <mergeCell ref="M53:N53"/>
    <mergeCell ref="S54:T54"/>
    <mergeCell ref="S56:T56"/>
    <mergeCell ref="U56:V56"/>
    <mergeCell ref="U58:V58"/>
    <mergeCell ref="S58:T58"/>
    <mergeCell ref="U57:V57"/>
    <mergeCell ref="S57:T57"/>
    <mergeCell ref="M28:N28"/>
    <mergeCell ref="U26:V26"/>
    <mergeCell ref="S26:T26"/>
    <mergeCell ref="Q26:R26"/>
    <mergeCell ref="O26:P26"/>
    <mergeCell ref="M26:N26"/>
    <mergeCell ref="U25:V25"/>
    <mergeCell ref="S25:T25"/>
    <mergeCell ref="Q25:R25"/>
    <mergeCell ref="O25:P25"/>
    <mergeCell ref="M25:N25"/>
    <mergeCell ref="U21:V21"/>
    <mergeCell ref="B226:I226"/>
    <mergeCell ref="A174:Y215"/>
    <mergeCell ref="J226:L226"/>
    <mergeCell ref="M226:O226"/>
    <mergeCell ref="P226:R226"/>
    <mergeCell ref="S226:U226"/>
    <mergeCell ref="M222:O222"/>
    <mergeCell ref="P224:R224"/>
    <mergeCell ref="M225:O225"/>
    <mergeCell ref="P225:R225"/>
    <mergeCell ref="V225:X225"/>
    <mergeCell ref="V222:X222"/>
    <mergeCell ref="J223:L223"/>
    <mergeCell ref="S222:U222"/>
    <mergeCell ref="V223:X223"/>
    <mergeCell ref="S224:U224"/>
    <mergeCell ref="P222:R222"/>
    <mergeCell ref="J222:L222"/>
    <mergeCell ref="G271:J271"/>
    <mergeCell ref="G270:J270"/>
    <mergeCell ref="G268:J269"/>
    <mergeCell ref="A253:Y257"/>
    <mergeCell ref="V228:X228"/>
    <mergeCell ref="V224:X224"/>
    <mergeCell ref="J225:L225"/>
    <mergeCell ref="S225:U225"/>
    <mergeCell ref="B224:I224"/>
    <mergeCell ref="B225:I225"/>
    <mergeCell ref="M227:O227"/>
    <mergeCell ref="P227:R227"/>
    <mergeCell ref="V227:X227"/>
    <mergeCell ref="O270:P270"/>
    <mergeCell ref="Q270:R270"/>
    <mergeCell ref="V226:X226"/>
    <mergeCell ref="S227:U227"/>
    <mergeCell ref="A264:U266"/>
    <mergeCell ref="J228:L228"/>
    <mergeCell ref="M228:O228"/>
    <mergeCell ref="S228:U228"/>
    <mergeCell ref="B228:I228"/>
    <mergeCell ref="M268:R268"/>
    <mergeCell ref="M269:N269"/>
    <mergeCell ref="J155:L155"/>
    <mergeCell ref="C156:F156"/>
    <mergeCell ref="Q269:R269"/>
    <mergeCell ref="K268:L269"/>
    <mergeCell ref="G273:J273"/>
    <mergeCell ref="K270:L270"/>
    <mergeCell ref="P228:R228"/>
    <mergeCell ref="O269:P269"/>
    <mergeCell ref="J224:L224"/>
    <mergeCell ref="M224:O224"/>
    <mergeCell ref="J158:L158"/>
    <mergeCell ref="M158:O158"/>
    <mergeCell ref="C170:F170"/>
    <mergeCell ref="G170:I170"/>
    <mergeCell ref="G171:I171"/>
    <mergeCell ref="C159:F159"/>
    <mergeCell ref="C163:F164"/>
    <mergeCell ref="M270:N270"/>
    <mergeCell ref="B227:I227"/>
    <mergeCell ref="O271:P271"/>
    <mergeCell ref="Q271:R271"/>
    <mergeCell ref="M272:N272"/>
    <mergeCell ref="M271:N271"/>
    <mergeCell ref="K271:L271"/>
    <mergeCell ref="D453:G453"/>
    <mergeCell ref="K453:M453"/>
    <mergeCell ref="D454:G454"/>
    <mergeCell ref="K454:M454"/>
    <mergeCell ref="D455:G455"/>
    <mergeCell ref="K455:M455"/>
    <mergeCell ref="H455:J455"/>
    <mergeCell ref="H454:J454"/>
    <mergeCell ref="P474:R474"/>
    <mergeCell ref="G474:I474"/>
    <mergeCell ref="J474:L474"/>
    <mergeCell ref="M474:O474"/>
    <mergeCell ref="D457:G457"/>
    <mergeCell ref="K457:M457"/>
    <mergeCell ref="H456:J456"/>
    <mergeCell ref="H457:J457"/>
    <mergeCell ref="D472:F473"/>
    <mergeCell ref="G472:R472"/>
    <mergeCell ref="G473:I473"/>
    <mergeCell ref="J473:L473"/>
    <mergeCell ref="M473:O473"/>
    <mergeCell ref="P473:R473"/>
    <mergeCell ref="D456:G456"/>
    <mergeCell ref="K456:M456"/>
    <mergeCell ref="P486:R486"/>
    <mergeCell ref="D484:F484"/>
    <mergeCell ref="G484:I484"/>
    <mergeCell ref="J484:L484"/>
    <mergeCell ref="M486:O486"/>
    <mergeCell ref="M484:O484"/>
    <mergeCell ref="M485:O485"/>
    <mergeCell ref="P484:R484"/>
    <mergeCell ref="P485:R485"/>
    <mergeCell ref="D486:F486"/>
    <mergeCell ref="G486:I486"/>
    <mergeCell ref="J486:L486"/>
    <mergeCell ref="D485:F485"/>
    <mergeCell ref="G485:I485"/>
    <mergeCell ref="J485:L485"/>
    <mergeCell ref="D476:F476"/>
    <mergeCell ref="G476:I476"/>
    <mergeCell ref="J476:L476"/>
    <mergeCell ref="M476:O476"/>
    <mergeCell ref="P476:R476"/>
    <mergeCell ref="G481:R481"/>
    <mergeCell ref="D483:F483"/>
    <mergeCell ref="G483:I483"/>
    <mergeCell ref="J483:L483"/>
    <mergeCell ref="M483:O483"/>
    <mergeCell ref="P483:R483"/>
    <mergeCell ref="M482:O482"/>
    <mergeCell ref="D477:F477"/>
    <mergeCell ref="G477:I477"/>
    <mergeCell ref="J477:L477"/>
    <mergeCell ref="M477:O477"/>
    <mergeCell ref="P477:R477"/>
    <mergeCell ref="D481:F482"/>
    <mergeCell ref="G482:I482"/>
    <mergeCell ref="J482:L482"/>
    <mergeCell ref="P482:R482"/>
    <mergeCell ref="A489:Y494"/>
    <mergeCell ref="A499:Y535"/>
    <mergeCell ref="H453:J453"/>
    <mergeCell ref="L406:M406"/>
    <mergeCell ref="L407:M407"/>
    <mergeCell ref="L408:M408"/>
    <mergeCell ref="L409:M409"/>
    <mergeCell ref="L410:M410"/>
    <mergeCell ref="L411:M411"/>
    <mergeCell ref="L412:M412"/>
    <mergeCell ref="L413:M413"/>
    <mergeCell ref="C414:K414"/>
    <mergeCell ref="L440:M440"/>
    <mergeCell ref="U414:V414"/>
    <mergeCell ref="U411:V411"/>
    <mergeCell ref="D441:K441"/>
    <mergeCell ref="D440:K440"/>
    <mergeCell ref="U412:V412"/>
    <mergeCell ref="U413:V413"/>
    <mergeCell ref="U406:V406"/>
    <mergeCell ref="U407:V407"/>
    <mergeCell ref="U408:V408"/>
    <mergeCell ref="U409:V409"/>
    <mergeCell ref="U410:V410"/>
    <mergeCell ref="G306:J306"/>
    <mergeCell ref="K306:L306"/>
    <mergeCell ref="M306:N306"/>
    <mergeCell ref="O306:P306"/>
    <mergeCell ref="O272:P272"/>
    <mergeCell ref="Q272:R272"/>
    <mergeCell ref="K272:L272"/>
    <mergeCell ref="O303:P303"/>
    <mergeCell ref="Q303:R303"/>
    <mergeCell ref="G292:N293"/>
    <mergeCell ref="O292:P293"/>
    <mergeCell ref="G302:J303"/>
    <mergeCell ref="K273:L273"/>
    <mergeCell ref="M273:N273"/>
    <mergeCell ref="O273:P273"/>
    <mergeCell ref="Q273:R273"/>
    <mergeCell ref="G304:J304"/>
    <mergeCell ref="K304:L304"/>
    <mergeCell ref="M304:N304"/>
    <mergeCell ref="O304:P304"/>
    <mergeCell ref="Q304:R304"/>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83591</v>
      </c>
      <c r="B2" t="s">
        <v>91</v>
      </c>
      <c r="C2" t="s">
        <v>65</v>
      </c>
      <c r="D2">
        <v>1</v>
      </c>
    </row>
    <row r="3" spans="1:4" x14ac:dyDescent="0.25">
      <c r="A3">
        <v>15</v>
      </c>
      <c r="B3" t="s">
        <v>91</v>
      </c>
      <c r="C3" t="s">
        <v>93</v>
      </c>
      <c r="D3">
        <v>2</v>
      </c>
    </row>
    <row r="4" spans="1:4" x14ac:dyDescent="0.25">
      <c r="A4">
        <v>0</v>
      </c>
      <c r="B4" t="s">
        <v>91</v>
      </c>
      <c r="C4" t="s">
        <v>64</v>
      </c>
      <c r="D4">
        <v>3</v>
      </c>
    </row>
    <row r="5" spans="1:4" x14ac:dyDescent="0.25">
      <c r="A5">
        <v>21</v>
      </c>
      <c r="B5" t="s">
        <v>91</v>
      </c>
      <c r="C5" t="s">
        <v>92</v>
      </c>
      <c r="D5">
        <v>4</v>
      </c>
    </row>
    <row r="6" spans="1:4" x14ac:dyDescent="0.25">
      <c r="A6">
        <v>25551</v>
      </c>
      <c r="B6" t="s">
        <v>50</v>
      </c>
      <c r="C6" t="s">
        <v>65</v>
      </c>
      <c r="D6">
        <v>1</v>
      </c>
    </row>
    <row r="7" spans="1:4" x14ac:dyDescent="0.25">
      <c r="A7">
        <v>101</v>
      </c>
      <c r="B7" t="s">
        <v>50</v>
      </c>
      <c r="C7" t="s">
        <v>93</v>
      </c>
      <c r="D7">
        <v>2</v>
      </c>
    </row>
    <row r="8" spans="1:4" x14ac:dyDescent="0.25">
      <c r="A8">
        <v>0</v>
      </c>
      <c r="B8" t="s">
        <v>50</v>
      </c>
      <c r="C8" t="s">
        <v>64</v>
      </c>
      <c r="D8">
        <v>3</v>
      </c>
    </row>
    <row r="9" spans="1:4" x14ac:dyDescent="0.25">
      <c r="A9">
        <v>144</v>
      </c>
      <c r="B9" t="s">
        <v>50</v>
      </c>
      <c r="C9" t="s">
        <v>92</v>
      </c>
      <c r="D9">
        <v>4</v>
      </c>
    </row>
    <row r="10" spans="1:4" x14ac:dyDescent="0.25">
      <c r="A10">
        <v>19021</v>
      </c>
      <c r="B10" t="s">
        <v>51</v>
      </c>
      <c r="C10" t="s">
        <v>65</v>
      </c>
      <c r="D10">
        <v>1</v>
      </c>
    </row>
    <row r="11" spans="1:4" x14ac:dyDescent="0.25">
      <c r="A11">
        <v>42</v>
      </c>
      <c r="B11" t="s">
        <v>51</v>
      </c>
      <c r="C11" t="s">
        <v>93</v>
      </c>
      <c r="D11">
        <v>2</v>
      </c>
    </row>
    <row r="12" spans="1:4" x14ac:dyDescent="0.25">
      <c r="A12">
        <v>0</v>
      </c>
      <c r="B12" t="s">
        <v>51</v>
      </c>
      <c r="C12" t="s">
        <v>64</v>
      </c>
      <c r="D12">
        <v>3</v>
      </c>
    </row>
    <row r="13" spans="1:4" x14ac:dyDescent="0.25">
      <c r="A13">
        <v>91</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0</v>
      </c>
      <c r="D2">
        <v>7</v>
      </c>
      <c r="E2">
        <v>8</v>
      </c>
      <c r="F2">
        <v>54</v>
      </c>
      <c r="G2">
        <v>941</v>
      </c>
    </row>
    <row r="3" spans="1:7" x14ac:dyDescent="0.25">
      <c r="A3">
        <v>2</v>
      </c>
      <c r="B3" t="s">
        <v>126</v>
      </c>
      <c r="C3">
        <v>0</v>
      </c>
      <c r="D3">
        <v>1</v>
      </c>
      <c r="E3">
        <v>0</v>
      </c>
      <c r="F3">
        <v>88</v>
      </c>
      <c r="G3">
        <v>76</v>
      </c>
    </row>
    <row r="4" spans="1:7" x14ac:dyDescent="0.25">
      <c r="A4">
        <v>3</v>
      </c>
      <c r="B4" t="s">
        <v>143</v>
      </c>
      <c r="C4">
        <v>0</v>
      </c>
      <c r="D4">
        <v>0</v>
      </c>
      <c r="E4">
        <v>0</v>
      </c>
      <c r="F4">
        <v>6</v>
      </c>
      <c r="G4">
        <v>32</v>
      </c>
    </row>
    <row r="5" spans="1:7" x14ac:dyDescent="0.25">
      <c r="A5">
        <v>4</v>
      </c>
      <c r="B5" t="s">
        <v>144</v>
      </c>
      <c r="C5">
        <v>0</v>
      </c>
      <c r="D5">
        <v>0</v>
      </c>
      <c r="E5">
        <v>0</v>
      </c>
      <c r="F5">
        <v>1</v>
      </c>
      <c r="G5">
        <v>79</v>
      </c>
    </row>
    <row r="6" spans="1:7" x14ac:dyDescent="0.25">
      <c r="A6">
        <v>5</v>
      </c>
      <c r="B6" t="s">
        <v>152</v>
      </c>
      <c r="C6">
        <v>0</v>
      </c>
      <c r="D6">
        <v>0</v>
      </c>
      <c r="E6">
        <v>0</v>
      </c>
      <c r="F6">
        <v>0</v>
      </c>
      <c r="G6">
        <v>4</v>
      </c>
    </row>
    <row r="7" spans="1:7" x14ac:dyDescent="0.25">
      <c r="A7">
        <v>6</v>
      </c>
      <c r="B7" t="s">
        <v>106</v>
      </c>
      <c r="C7">
        <v>14</v>
      </c>
      <c r="D7">
        <v>3</v>
      </c>
      <c r="E7">
        <v>0</v>
      </c>
      <c r="F7">
        <v>14</v>
      </c>
      <c r="G7">
        <v>64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20</v>
      </c>
      <c r="D2">
        <v>96</v>
      </c>
      <c r="E2">
        <v>91</v>
      </c>
      <c r="F2">
        <v>621</v>
      </c>
      <c r="G2">
        <v>5881</v>
      </c>
    </row>
    <row r="3" spans="1:7" x14ac:dyDescent="0.25">
      <c r="A3">
        <v>2</v>
      </c>
      <c r="B3" t="s">
        <v>126</v>
      </c>
      <c r="C3">
        <v>0</v>
      </c>
      <c r="D3">
        <v>6</v>
      </c>
      <c r="E3">
        <v>6</v>
      </c>
      <c r="F3">
        <v>1638</v>
      </c>
      <c r="G3">
        <v>733</v>
      </c>
    </row>
    <row r="4" spans="1:7" x14ac:dyDescent="0.25">
      <c r="A4">
        <v>3</v>
      </c>
      <c r="B4" t="s">
        <v>143</v>
      </c>
      <c r="C4">
        <v>0</v>
      </c>
      <c r="D4">
        <v>0</v>
      </c>
      <c r="E4">
        <v>6</v>
      </c>
      <c r="F4">
        <v>112</v>
      </c>
      <c r="G4">
        <v>345</v>
      </c>
    </row>
    <row r="5" spans="1:7" x14ac:dyDescent="0.25">
      <c r="A5">
        <v>4</v>
      </c>
      <c r="B5" t="s">
        <v>144</v>
      </c>
      <c r="C5">
        <v>1</v>
      </c>
      <c r="D5">
        <v>0</v>
      </c>
      <c r="E5">
        <v>0</v>
      </c>
      <c r="F5">
        <v>18</v>
      </c>
      <c r="G5">
        <v>405</v>
      </c>
    </row>
    <row r="6" spans="1:7" x14ac:dyDescent="0.25">
      <c r="A6">
        <v>5</v>
      </c>
      <c r="B6" t="s">
        <v>152</v>
      </c>
      <c r="C6">
        <v>195</v>
      </c>
      <c r="D6">
        <v>2</v>
      </c>
      <c r="E6">
        <v>0</v>
      </c>
      <c r="F6">
        <v>1</v>
      </c>
      <c r="G6">
        <v>89</v>
      </c>
    </row>
    <row r="7" spans="1:7" x14ac:dyDescent="0.25">
      <c r="A7">
        <v>6</v>
      </c>
      <c r="B7" t="s">
        <v>106</v>
      </c>
      <c r="C7">
        <v>114</v>
      </c>
      <c r="D7">
        <v>53</v>
      </c>
      <c r="E7">
        <v>19</v>
      </c>
      <c r="F7">
        <v>275</v>
      </c>
      <c r="G7">
        <v>425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1957</v>
      </c>
      <c r="B2" t="s">
        <v>112</v>
      </c>
      <c r="C2" t="s">
        <v>154</v>
      </c>
    </row>
    <row r="3" spans="1:3" x14ac:dyDescent="0.25">
      <c r="A3">
        <v>1877</v>
      </c>
      <c r="B3" t="s">
        <v>112</v>
      </c>
      <c r="C3" t="s">
        <v>155</v>
      </c>
    </row>
    <row r="4" spans="1:3" x14ac:dyDescent="0.25">
      <c r="A4">
        <v>1863</v>
      </c>
      <c r="B4" t="s">
        <v>112</v>
      </c>
      <c r="C4" t="s">
        <v>156</v>
      </c>
    </row>
    <row r="5" spans="1:3" x14ac:dyDescent="0.25">
      <c r="A5">
        <v>1812</v>
      </c>
      <c r="B5" t="s">
        <v>112</v>
      </c>
      <c r="C5" t="s">
        <v>157</v>
      </c>
    </row>
    <row r="6" spans="1:3" x14ac:dyDescent="0.25">
      <c r="A6">
        <v>1751</v>
      </c>
      <c r="B6" t="s">
        <v>112</v>
      </c>
      <c r="C6" t="s">
        <v>158</v>
      </c>
    </row>
    <row r="7" spans="1:3" x14ac:dyDescent="0.25">
      <c r="A7">
        <v>2444</v>
      </c>
      <c r="B7" t="s">
        <v>6</v>
      </c>
      <c r="C7" t="s">
        <v>154</v>
      </c>
    </row>
    <row r="8" spans="1:3" x14ac:dyDescent="0.25">
      <c r="A8">
        <v>2440</v>
      </c>
      <c r="B8" t="s">
        <v>6</v>
      </c>
      <c r="C8" t="s">
        <v>155</v>
      </c>
    </row>
    <row r="9" spans="1:3" x14ac:dyDescent="0.25">
      <c r="A9">
        <v>2457</v>
      </c>
      <c r="B9" t="s">
        <v>6</v>
      </c>
      <c r="C9" t="s">
        <v>156</v>
      </c>
    </row>
    <row r="10" spans="1:3" x14ac:dyDescent="0.25">
      <c r="A10">
        <v>2464</v>
      </c>
      <c r="B10" t="s">
        <v>6</v>
      </c>
      <c r="C10" t="s">
        <v>157</v>
      </c>
    </row>
    <row r="11" spans="1:3" x14ac:dyDescent="0.25">
      <c r="A11">
        <v>2448</v>
      </c>
      <c r="B11" t="s">
        <v>6</v>
      </c>
      <c r="C11" t="s">
        <v>158</v>
      </c>
    </row>
    <row r="12" spans="1:3" x14ac:dyDescent="0.25">
      <c r="A12">
        <v>81</v>
      </c>
      <c r="B12" t="s">
        <v>7</v>
      </c>
      <c r="C12" t="s">
        <v>154</v>
      </c>
    </row>
    <row r="13" spans="1:3" x14ac:dyDescent="0.25">
      <c r="A13">
        <v>148</v>
      </c>
      <c r="B13" t="s">
        <v>7</v>
      </c>
      <c r="C13" t="s">
        <v>155</v>
      </c>
    </row>
    <row r="14" spans="1:3" x14ac:dyDescent="0.25">
      <c r="A14">
        <v>142</v>
      </c>
      <c r="B14" t="s">
        <v>7</v>
      </c>
      <c r="C14" t="s">
        <v>156</v>
      </c>
    </row>
    <row r="15" spans="1:3" x14ac:dyDescent="0.25">
      <c r="A15">
        <v>87</v>
      </c>
      <c r="B15" t="s">
        <v>7</v>
      </c>
      <c r="C15" t="s">
        <v>157</v>
      </c>
    </row>
    <row r="16" spans="1:3" x14ac:dyDescent="0.25">
      <c r="A16">
        <v>166</v>
      </c>
      <c r="B16" t="s">
        <v>7</v>
      </c>
      <c r="C16" t="s">
        <v>158</v>
      </c>
    </row>
    <row r="17" spans="1:3" x14ac:dyDescent="0.25">
      <c r="A17">
        <v>188</v>
      </c>
      <c r="B17" t="s">
        <v>8</v>
      </c>
      <c r="C17" t="s">
        <v>154</v>
      </c>
    </row>
    <row r="18" spans="1:3" x14ac:dyDescent="0.25">
      <c r="A18">
        <v>143</v>
      </c>
      <c r="B18" t="s">
        <v>8</v>
      </c>
      <c r="C18" t="s">
        <v>155</v>
      </c>
    </row>
    <row r="19" spans="1:3" x14ac:dyDescent="0.25">
      <c r="A19">
        <v>177</v>
      </c>
      <c r="B19" t="s">
        <v>8</v>
      </c>
      <c r="C19" t="s">
        <v>156</v>
      </c>
    </row>
    <row r="20" spans="1:3" x14ac:dyDescent="0.25">
      <c r="A20">
        <v>171</v>
      </c>
      <c r="B20" t="s">
        <v>8</v>
      </c>
      <c r="C20" t="s">
        <v>157</v>
      </c>
    </row>
    <row r="21" spans="1:3" x14ac:dyDescent="0.25">
      <c r="A21" s="2">
        <v>100</v>
      </c>
      <c r="B21" s="2" t="s">
        <v>8</v>
      </c>
      <c r="C21" s="2" t="s">
        <v>158</v>
      </c>
    </row>
    <row r="22" spans="1:3" x14ac:dyDescent="0.25">
      <c r="A22" s="2">
        <v>2</v>
      </c>
      <c r="B22" s="2" t="s">
        <v>137</v>
      </c>
      <c r="C22" s="2" t="s">
        <v>154</v>
      </c>
    </row>
    <row r="23" spans="1:3" x14ac:dyDescent="0.25">
      <c r="A23" s="2">
        <v>2</v>
      </c>
      <c r="B23" s="2" t="s">
        <v>137</v>
      </c>
      <c r="C23" s="2" t="s">
        <v>155</v>
      </c>
    </row>
    <row r="24" spans="1:3" x14ac:dyDescent="0.25">
      <c r="A24" s="2">
        <v>2</v>
      </c>
      <c r="B24" s="2" t="s">
        <v>137</v>
      </c>
      <c r="C24" s="2" t="s">
        <v>156</v>
      </c>
    </row>
    <row r="25" spans="1:3" x14ac:dyDescent="0.25">
      <c r="A25" s="2">
        <v>2</v>
      </c>
      <c r="B25" s="2" t="s">
        <v>137</v>
      </c>
      <c r="C25" s="2" t="s">
        <v>157</v>
      </c>
    </row>
    <row r="26" spans="1:3" x14ac:dyDescent="0.25">
      <c r="A26" s="2">
        <v>2</v>
      </c>
      <c r="B26" s="2" t="s">
        <v>137</v>
      </c>
      <c r="C26" s="2" t="s">
        <v>158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485</v>
      </c>
      <c r="C2" t="s">
        <v>34</v>
      </c>
    </row>
    <row r="3" spans="1:3" x14ac:dyDescent="0.25">
      <c r="A3" t="s">
        <v>116</v>
      </c>
      <c r="B3">
        <v>6377</v>
      </c>
      <c r="C3" t="s">
        <v>34</v>
      </c>
    </row>
    <row r="4" spans="1:3" x14ac:dyDescent="0.25">
      <c r="A4" t="s">
        <v>117</v>
      </c>
      <c r="B4">
        <v>228</v>
      </c>
      <c r="C4" t="s">
        <v>34</v>
      </c>
    </row>
    <row r="5" spans="1:3" x14ac:dyDescent="0.25">
      <c r="A5" t="s">
        <v>30</v>
      </c>
      <c r="B5">
        <v>9096</v>
      </c>
      <c r="C5" t="s">
        <v>34</v>
      </c>
    </row>
    <row r="6" spans="1:3" x14ac:dyDescent="0.25">
      <c r="A6" t="s">
        <v>115</v>
      </c>
      <c r="B6">
        <v>20</v>
      </c>
      <c r="C6" t="s">
        <v>24</v>
      </c>
    </row>
    <row r="7" spans="1:3" x14ac:dyDescent="0.25">
      <c r="A7" t="s">
        <v>116</v>
      </c>
      <c r="B7">
        <v>164</v>
      </c>
      <c r="C7" t="s">
        <v>24</v>
      </c>
    </row>
    <row r="8" spans="1:3" x14ac:dyDescent="0.25">
      <c r="A8" t="s">
        <v>117</v>
      </c>
      <c r="B8">
        <v>23</v>
      </c>
      <c r="C8" t="s">
        <v>24</v>
      </c>
    </row>
    <row r="9" spans="1:3" x14ac:dyDescent="0.25">
      <c r="A9" t="s">
        <v>30</v>
      </c>
      <c r="B9">
        <v>233</v>
      </c>
      <c r="C9" t="s">
        <v>24</v>
      </c>
    </row>
    <row r="10" spans="1:3" x14ac:dyDescent="0.25">
      <c r="A10" t="s">
        <v>115</v>
      </c>
      <c r="B10">
        <v>41</v>
      </c>
      <c r="C10" t="s">
        <v>35</v>
      </c>
    </row>
    <row r="11" spans="1:3" x14ac:dyDescent="0.25">
      <c r="A11" t="s">
        <v>116</v>
      </c>
      <c r="B11">
        <v>719</v>
      </c>
      <c r="C11" t="s">
        <v>35</v>
      </c>
    </row>
    <row r="12" spans="1:3" x14ac:dyDescent="0.25">
      <c r="A12" t="s">
        <v>117</v>
      </c>
      <c r="B12">
        <v>37</v>
      </c>
      <c r="C12" t="s">
        <v>35</v>
      </c>
    </row>
    <row r="13" spans="1:3" x14ac:dyDescent="0.25">
      <c r="A13" t="s">
        <v>30</v>
      </c>
      <c r="B13">
        <v>1029</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365</v>
      </c>
      <c r="B2" t="s">
        <v>139</v>
      </c>
      <c r="C2" t="s">
        <v>80</v>
      </c>
      <c r="D2">
        <v>1</v>
      </c>
    </row>
    <row r="3" spans="1:4" x14ac:dyDescent="0.25">
      <c r="A3">
        <v>900</v>
      </c>
      <c r="B3" t="s">
        <v>139</v>
      </c>
      <c r="C3" t="s">
        <v>4</v>
      </c>
      <c r="D3">
        <v>1</v>
      </c>
    </row>
    <row r="4" spans="1:4" x14ac:dyDescent="0.25">
      <c r="A4">
        <v>56</v>
      </c>
      <c r="B4" t="s">
        <v>140</v>
      </c>
      <c r="C4" t="s">
        <v>4</v>
      </c>
      <c r="D4">
        <v>2</v>
      </c>
    </row>
    <row r="5" spans="1:4" x14ac:dyDescent="0.25">
      <c r="A5">
        <v>10</v>
      </c>
      <c r="B5" t="s">
        <v>140</v>
      </c>
      <c r="C5" t="s">
        <v>80</v>
      </c>
      <c r="D5">
        <v>2</v>
      </c>
    </row>
    <row r="6" spans="1:4" x14ac:dyDescent="0.25">
      <c r="A6">
        <v>2</v>
      </c>
      <c r="B6" t="s">
        <v>141</v>
      </c>
      <c r="C6" t="s">
        <v>80</v>
      </c>
      <c r="D6">
        <v>3</v>
      </c>
    </row>
    <row r="7" spans="1:4" x14ac:dyDescent="0.25">
      <c r="A7">
        <v>28</v>
      </c>
      <c r="B7" t="s">
        <v>141</v>
      </c>
      <c r="C7" t="s">
        <v>4</v>
      </c>
      <c r="D7">
        <v>3</v>
      </c>
    </row>
    <row r="8" spans="1:4" x14ac:dyDescent="0.25">
      <c r="A8">
        <v>0</v>
      </c>
      <c r="B8" t="s">
        <v>142</v>
      </c>
      <c r="C8" t="s">
        <v>80</v>
      </c>
      <c r="D8">
        <v>4</v>
      </c>
    </row>
    <row r="9" spans="1:4" x14ac:dyDescent="0.25">
      <c r="A9">
        <v>2</v>
      </c>
      <c r="B9" t="s">
        <v>142</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3466</v>
      </c>
      <c r="C2" t="s">
        <v>34</v>
      </c>
    </row>
    <row r="3" spans="1:3" x14ac:dyDescent="0.25">
      <c r="A3" t="s">
        <v>116</v>
      </c>
      <c r="B3">
        <v>56948</v>
      </c>
      <c r="C3" t="s">
        <v>34</v>
      </c>
    </row>
    <row r="4" spans="1:3" x14ac:dyDescent="0.25">
      <c r="A4" t="s">
        <v>117</v>
      </c>
      <c r="B4">
        <v>1905</v>
      </c>
      <c r="C4" t="s">
        <v>34</v>
      </c>
    </row>
    <row r="5" spans="1:3" x14ac:dyDescent="0.25">
      <c r="A5" t="s">
        <v>30</v>
      </c>
      <c r="B5">
        <v>85106</v>
      </c>
      <c r="C5" t="s">
        <v>34</v>
      </c>
    </row>
    <row r="6" spans="1:3" x14ac:dyDescent="0.25">
      <c r="A6" t="s">
        <v>115</v>
      </c>
      <c r="B6">
        <v>170</v>
      </c>
      <c r="C6" t="s">
        <v>24</v>
      </c>
    </row>
    <row r="7" spans="1:3" x14ac:dyDescent="0.25">
      <c r="A7" t="s">
        <v>116</v>
      </c>
      <c r="B7">
        <v>1793</v>
      </c>
      <c r="C7" t="s">
        <v>24</v>
      </c>
    </row>
    <row r="8" spans="1:3" x14ac:dyDescent="0.25">
      <c r="A8" t="s">
        <v>117</v>
      </c>
      <c r="B8">
        <v>261</v>
      </c>
      <c r="C8" t="s">
        <v>24</v>
      </c>
    </row>
    <row r="9" spans="1:3" x14ac:dyDescent="0.25">
      <c r="A9" t="s">
        <v>30</v>
      </c>
      <c r="B9">
        <v>2448</v>
      </c>
      <c r="C9" t="s">
        <v>24</v>
      </c>
    </row>
    <row r="10" spans="1:3" x14ac:dyDescent="0.25">
      <c r="A10" t="s">
        <v>115</v>
      </c>
      <c r="B10">
        <v>520</v>
      </c>
      <c r="C10" t="s">
        <v>35</v>
      </c>
    </row>
    <row r="11" spans="1:3" x14ac:dyDescent="0.25">
      <c r="A11" t="s">
        <v>116</v>
      </c>
      <c r="B11">
        <v>9017</v>
      </c>
      <c r="C11" t="s">
        <v>35</v>
      </c>
    </row>
    <row r="12" spans="1:3" x14ac:dyDescent="0.25">
      <c r="A12" t="s">
        <v>117</v>
      </c>
      <c r="B12">
        <v>321</v>
      </c>
      <c r="C12" t="s">
        <v>35</v>
      </c>
    </row>
    <row r="13" spans="1:3" x14ac:dyDescent="0.25">
      <c r="A13" t="s">
        <v>30</v>
      </c>
      <c r="B13">
        <v>11636</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8286</v>
      </c>
      <c r="B2" t="s">
        <v>139</v>
      </c>
      <c r="C2" t="s">
        <v>4</v>
      </c>
      <c r="D2">
        <v>1</v>
      </c>
    </row>
    <row r="3" spans="1:4" x14ac:dyDescent="0.25">
      <c r="A3">
        <v>7176</v>
      </c>
      <c r="B3" t="s">
        <v>139</v>
      </c>
      <c r="C3" t="s">
        <v>80</v>
      </c>
      <c r="D3">
        <v>1</v>
      </c>
    </row>
    <row r="4" spans="1:4" x14ac:dyDescent="0.25">
      <c r="A4">
        <v>567</v>
      </c>
      <c r="B4" t="s">
        <v>140</v>
      </c>
      <c r="C4" t="s">
        <v>4</v>
      </c>
      <c r="D4">
        <v>2</v>
      </c>
    </row>
    <row r="5" spans="1:4" x14ac:dyDescent="0.25">
      <c r="A5">
        <v>472</v>
      </c>
      <c r="B5" t="s">
        <v>140</v>
      </c>
      <c r="C5" t="s">
        <v>80</v>
      </c>
      <c r="D5">
        <v>2</v>
      </c>
    </row>
    <row r="6" spans="1:4" x14ac:dyDescent="0.25">
      <c r="A6">
        <v>204</v>
      </c>
      <c r="B6" t="s">
        <v>141</v>
      </c>
      <c r="C6" t="s">
        <v>4</v>
      </c>
      <c r="D6">
        <v>3</v>
      </c>
    </row>
    <row r="7" spans="1:4" x14ac:dyDescent="0.25">
      <c r="A7">
        <v>158</v>
      </c>
      <c r="B7" t="s">
        <v>141</v>
      </c>
      <c r="C7" t="s">
        <v>80</v>
      </c>
      <c r="D7">
        <v>3</v>
      </c>
    </row>
    <row r="8" spans="1:4" x14ac:dyDescent="0.25">
      <c r="A8">
        <v>18</v>
      </c>
      <c r="B8" t="s">
        <v>142</v>
      </c>
      <c r="C8" t="s">
        <v>4</v>
      </c>
      <c r="D8">
        <v>4</v>
      </c>
    </row>
    <row r="9" spans="1:4" x14ac:dyDescent="0.25">
      <c r="A9">
        <v>8</v>
      </c>
      <c r="B9" t="s">
        <v>142</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1684</v>
      </c>
      <c r="D2" t="s">
        <v>119</v>
      </c>
      <c r="E2">
        <v>1</v>
      </c>
    </row>
    <row r="3" spans="1:5" x14ac:dyDescent="0.25">
      <c r="A3">
        <v>2</v>
      </c>
      <c r="B3" t="s">
        <v>35</v>
      </c>
      <c r="C3">
        <v>245</v>
      </c>
      <c r="D3" t="s">
        <v>119</v>
      </c>
      <c r="E3">
        <v>1</v>
      </c>
    </row>
    <row r="4" spans="1:5" x14ac:dyDescent="0.25">
      <c r="A4">
        <v>3</v>
      </c>
      <c r="B4" t="s">
        <v>36</v>
      </c>
      <c r="C4">
        <v>70</v>
      </c>
      <c r="D4" t="s">
        <v>119</v>
      </c>
      <c r="E4">
        <v>1</v>
      </c>
    </row>
    <row r="5" spans="1:5" x14ac:dyDescent="0.25">
      <c r="A5">
        <v>4</v>
      </c>
      <c r="B5" t="s">
        <v>37</v>
      </c>
      <c r="C5">
        <v>3</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1</v>
      </c>
      <c r="D9" t="s">
        <v>119</v>
      </c>
      <c r="E9">
        <v>1</v>
      </c>
    </row>
    <row r="10" spans="1:5" x14ac:dyDescent="0.25">
      <c r="A10">
        <v>9</v>
      </c>
      <c r="B10" t="s">
        <v>39</v>
      </c>
      <c r="C10">
        <v>5</v>
      </c>
      <c r="D10" t="s">
        <v>119</v>
      </c>
      <c r="E10">
        <v>1</v>
      </c>
    </row>
    <row r="11" spans="1:5" x14ac:dyDescent="0.25">
      <c r="A11">
        <v>10</v>
      </c>
      <c r="B11" t="s">
        <v>40</v>
      </c>
      <c r="C11">
        <v>17</v>
      </c>
      <c r="D11" t="s">
        <v>119</v>
      </c>
      <c r="E11">
        <v>1</v>
      </c>
    </row>
    <row r="12" spans="1:5" x14ac:dyDescent="0.25">
      <c r="A12">
        <v>11</v>
      </c>
      <c r="B12" t="s">
        <v>41</v>
      </c>
      <c r="C12">
        <v>760</v>
      </c>
      <c r="D12" t="s">
        <v>119</v>
      </c>
      <c r="E12">
        <v>1</v>
      </c>
    </row>
    <row r="13" spans="1:5" x14ac:dyDescent="0.25">
      <c r="A13">
        <v>12</v>
      </c>
      <c r="B13" t="s">
        <v>42</v>
      </c>
      <c r="C13">
        <v>2</v>
      </c>
      <c r="D13" t="s">
        <v>119</v>
      </c>
      <c r="E13">
        <v>1</v>
      </c>
    </row>
    <row r="14" spans="1:5" x14ac:dyDescent="0.25">
      <c r="A14">
        <v>13</v>
      </c>
      <c r="B14" t="s">
        <v>11</v>
      </c>
      <c r="C14">
        <v>7</v>
      </c>
      <c r="D14" t="s">
        <v>119</v>
      </c>
      <c r="E14">
        <v>1</v>
      </c>
    </row>
    <row r="15" spans="1:5" x14ac:dyDescent="0.25">
      <c r="A15">
        <v>14</v>
      </c>
      <c r="B15" t="s">
        <v>43</v>
      </c>
      <c r="C15">
        <v>16</v>
      </c>
      <c r="D15" t="s">
        <v>119</v>
      </c>
      <c r="E15">
        <v>1</v>
      </c>
    </row>
    <row r="16" spans="1:5" x14ac:dyDescent="0.25">
      <c r="A16">
        <v>15</v>
      </c>
      <c r="B16" t="s">
        <v>44</v>
      </c>
      <c r="C16">
        <v>1</v>
      </c>
      <c r="D16" t="s">
        <v>119</v>
      </c>
      <c r="E16">
        <v>1</v>
      </c>
    </row>
    <row r="17" spans="1:5" x14ac:dyDescent="0.25">
      <c r="A17">
        <v>16</v>
      </c>
      <c r="B17" t="s">
        <v>45</v>
      </c>
      <c r="C17">
        <v>21</v>
      </c>
      <c r="D17" t="s">
        <v>119</v>
      </c>
      <c r="E17">
        <v>1</v>
      </c>
    </row>
    <row r="18" spans="1:5" x14ac:dyDescent="0.25">
      <c r="A18">
        <v>1</v>
      </c>
      <c r="B18" t="s">
        <v>34</v>
      </c>
      <c r="C18">
        <v>502</v>
      </c>
      <c r="D18" t="s">
        <v>12</v>
      </c>
      <c r="E18">
        <v>2</v>
      </c>
    </row>
    <row r="19" spans="1:5" x14ac:dyDescent="0.25">
      <c r="A19">
        <v>2</v>
      </c>
      <c r="B19" t="s">
        <v>35</v>
      </c>
      <c r="C19">
        <v>102</v>
      </c>
      <c r="D19" t="s">
        <v>12</v>
      </c>
      <c r="E19">
        <v>2</v>
      </c>
    </row>
    <row r="20" spans="1:5" x14ac:dyDescent="0.25">
      <c r="A20">
        <v>3</v>
      </c>
      <c r="B20" t="s">
        <v>36</v>
      </c>
      <c r="C20">
        <v>40</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120</v>
      </c>
      <c r="C24">
        <v>0</v>
      </c>
      <c r="D24" t="s">
        <v>12</v>
      </c>
      <c r="E24">
        <v>2</v>
      </c>
    </row>
    <row r="25" spans="1:5" x14ac:dyDescent="0.25">
      <c r="A25">
        <v>8</v>
      </c>
      <c r="B25" t="s">
        <v>5</v>
      </c>
      <c r="C25">
        <v>1</v>
      </c>
      <c r="D25" t="s">
        <v>12</v>
      </c>
      <c r="E25">
        <v>2</v>
      </c>
    </row>
    <row r="26" spans="1:5" x14ac:dyDescent="0.25">
      <c r="A26">
        <v>9</v>
      </c>
      <c r="B26" t="s">
        <v>39</v>
      </c>
      <c r="C26">
        <v>3</v>
      </c>
      <c r="D26" t="s">
        <v>12</v>
      </c>
      <c r="E26">
        <v>2</v>
      </c>
    </row>
    <row r="27" spans="1:5" x14ac:dyDescent="0.25">
      <c r="A27">
        <v>10</v>
      </c>
      <c r="B27" t="s">
        <v>40</v>
      </c>
      <c r="C27">
        <v>7</v>
      </c>
      <c r="D27" t="s">
        <v>12</v>
      </c>
      <c r="E27">
        <v>2</v>
      </c>
    </row>
    <row r="28" spans="1:5" x14ac:dyDescent="0.25">
      <c r="A28">
        <v>11</v>
      </c>
      <c r="B28" t="s">
        <v>41</v>
      </c>
      <c r="C28">
        <v>358</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10</v>
      </c>
      <c r="D31" t="s">
        <v>12</v>
      </c>
      <c r="E31">
        <v>2</v>
      </c>
    </row>
    <row r="32" spans="1:5" x14ac:dyDescent="0.25">
      <c r="A32">
        <v>15</v>
      </c>
      <c r="B32" t="s">
        <v>44</v>
      </c>
      <c r="C32">
        <v>1</v>
      </c>
      <c r="D32" t="s">
        <v>12</v>
      </c>
      <c r="E32">
        <v>2</v>
      </c>
    </row>
    <row r="33" spans="1:5" x14ac:dyDescent="0.25">
      <c r="A33">
        <v>16</v>
      </c>
      <c r="B33" t="s">
        <v>45</v>
      </c>
      <c r="C33">
        <v>18</v>
      </c>
      <c r="D33" t="s">
        <v>12</v>
      </c>
      <c r="E33">
        <v>2</v>
      </c>
    </row>
    <row r="34" spans="1:5" x14ac:dyDescent="0.25">
      <c r="A34">
        <v>1</v>
      </c>
      <c r="B34" t="s">
        <v>34</v>
      </c>
      <c r="C34">
        <v>233</v>
      </c>
      <c r="D34" t="s">
        <v>98</v>
      </c>
      <c r="E34">
        <v>3</v>
      </c>
    </row>
    <row r="35" spans="1:5" x14ac:dyDescent="0.25">
      <c r="A35">
        <v>2</v>
      </c>
      <c r="B35" t="s">
        <v>35</v>
      </c>
      <c r="C35">
        <v>35</v>
      </c>
      <c r="D35" t="s">
        <v>98</v>
      </c>
      <c r="E35">
        <v>3</v>
      </c>
    </row>
    <row r="36" spans="1:5" x14ac:dyDescent="0.25">
      <c r="A36">
        <v>3</v>
      </c>
      <c r="B36" t="s">
        <v>36</v>
      </c>
      <c r="C36">
        <v>5</v>
      </c>
      <c r="D36" t="s">
        <v>98</v>
      </c>
      <c r="E36">
        <v>3</v>
      </c>
    </row>
    <row r="37" spans="1:5" x14ac:dyDescent="0.25">
      <c r="A37">
        <v>4</v>
      </c>
      <c r="B37" t="s">
        <v>37</v>
      </c>
      <c r="C37">
        <v>0</v>
      </c>
      <c r="D37" t="s">
        <v>98</v>
      </c>
      <c r="E37">
        <v>3</v>
      </c>
    </row>
    <row r="38" spans="1:5" x14ac:dyDescent="0.25">
      <c r="A38">
        <v>5</v>
      </c>
      <c r="B38" t="s">
        <v>38</v>
      </c>
      <c r="C38">
        <v>0</v>
      </c>
      <c r="D38" t="s">
        <v>98</v>
      </c>
      <c r="E38">
        <v>3</v>
      </c>
    </row>
    <row r="39" spans="1:5" x14ac:dyDescent="0.25">
      <c r="A39">
        <v>6</v>
      </c>
      <c r="B39" t="s">
        <v>46</v>
      </c>
      <c r="C39">
        <v>0</v>
      </c>
      <c r="D39" t="s">
        <v>98</v>
      </c>
      <c r="E39">
        <v>3</v>
      </c>
    </row>
    <row r="40" spans="1:5" x14ac:dyDescent="0.25">
      <c r="A40">
        <v>7</v>
      </c>
      <c r="B40" t="s">
        <v>120</v>
      </c>
      <c r="C40">
        <v>0</v>
      </c>
      <c r="D40" t="s">
        <v>98</v>
      </c>
      <c r="E40">
        <v>3</v>
      </c>
    </row>
    <row r="41" spans="1:5" x14ac:dyDescent="0.25">
      <c r="A41">
        <v>8</v>
      </c>
      <c r="B41" t="s">
        <v>5</v>
      </c>
      <c r="C41">
        <v>0</v>
      </c>
      <c r="D41" t="s">
        <v>98</v>
      </c>
      <c r="E41">
        <v>3</v>
      </c>
    </row>
    <row r="42" spans="1:5" x14ac:dyDescent="0.25">
      <c r="A42">
        <v>9</v>
      </c>
      <c r="B42" t="s">
        <v>39</v>
      </c>
      <c r="C42">
        <v>0</v>
      </c>
      <c r="D42" t="s">
        <v>98</v>
      </c>
      <c r="E42">
        <v>3</v>
      </c>
    </row>
    <row r="43" spans="1:5" x14ac:dyDescent="0.25">
      <c r="A43">
        <v>10</v>
      </c>
      <c r="B43" t="s">
        <v>40</v>
      </c>
      <c r="C43">
        <v>0</v>
      </c>
      <c r="D43" t="s">
        <v>98</v>
      </c>
      <c r="E43">
        <v>3</v>
      </c>
    </row>
    <row r="44" spans="1:5" x14ac:dyDescent="0.25">
      <c r="A44">
        <v>11</v>
      </c>
      <c r="B44" t="s">
        <v>41</v>
      </c>
      <c r="C44">
        <v>5</v>
      </c>
      <c r="D44" t="s">
        <v>98</v>
      </c>
      <c r="E44">
        <v>3</v>
      </c>
    </row>
    <row r="45" spans="1:5" x14ac:dyDescent="0.25">
      <c r="A45">
        <v>12</v>
      </c>
      <c r="B45" t="s">
        <v>42</v>
      </c>
      <c r="C45">
        <v>0</v>
      </c>
      <c r="D45" t="s">
        <v>98</v>
      </c>
      <c r="E45">
        <v>3</v>
      </c>
    </row>
    <row r="46" spans="1:5" x14ac:dyDescent="0.25">
      <c r="A46">
        <v>13</v>
      </c>
      <c r="B46" t="s">
        <v>11</v>
      </c>
      <c r="C46">
        <v>0</v>
      </c>
      <c r="D46" t="s">
        <v>98</v>
      </c>
      <c r="E46">
        <v>3</v>
      </c>
    </row>
    <row r="47" spans="1:5" x14ac:dyDescent="0.25">
      <c r="A47">
        <v>14</v>
      </c>
      <c r="B47" t="s">
        <v>43</v>
      </c>
      <c r="C47">
        <v>1</v>
      </c>
      <c r="D47" t="s">
        <v>98</v>
      </c>
      <c r="E47">
        <v>3</v>
      </c>
    </row>
    <row r="48" spans="1:5" x14ac:dyDescent="0.25">
      <c r="A48">
        <v>15</v>
      </c>
      <c r="B48" t="s">
        <v>44</v>
      </c>
      <c r="C48">
        <v>0</v>
      </c>
      <c r="D48" t="s">
        <v>98</v>
      </c>
      <c r="E48">
        <v>3</v>
      </c>
    </row>
    <row r="49" spans="1:5" x14ac:dyDescent="0.25">
      <c r="A49">
        <v>16</v>
      </c>
      <c r="B49" t="s">
        <v>45</v>
      </c>
      <c r="C49">
        <v>0</v>
      </c>
      <c r="D49" t="s">
        <v>98</v>
      </c>
      <c r="E49">
        <v>3</v>
      </c>
    </row>
    <row r="50" spans="1:5" x14ac:dyDescent="0.25">
      <c r="A50">
        <v>1</v>
      </c>
      <c r="B50" t="s">
        <v>34</v>
      </c>
      <c r="C50">
        <v>32</v>
      </c>
      <c r="D50" t="s">
        <v>87</v>
      </c>
      <c r="E50">
        <v>4</v>
      </c>
    </row>
    <row r="51" spans="1:5" x14ac:dyDescent="0.25">
      <c r="A51">
        <v>2</v>
      </c>
      <c r="B51" t="s">
        <v>35</v>
      </c>
      <c r="C51">
        <v>51</v>
      </c>
      <c r="D51" t="s">
        <v>87</v>
      </c>
      <c r="E51">
        <v>4</v>
      </c>
    </row>
    <row r="52" spans="1:5" x14ac:dyDescent="0.25">
      <c r="A52">
        <v>3</v>
      </c>
      <c r="B52" t="s">
        <v>36</v>
      </c>
      <c r="C52">
        <v>7</v>
      </c>
      <c r="D52" t="s">
        <v>87</v>
      </c>
      <c r="E52">
        <v>4</v>
      </c>
    </row>
    <row r="53" spans="1:5" x14ac:dyDescent="0.25">
      <c r="A53">
        <v>4</v>
      </c>
      <c r="B53" t="s">
        <v>37</v>
      </c>
      <c r="C53">
        <v>1</v>
      </c>
      <c r="D53" t="s">
        <v>87</v>
      </c>
      <c r="E53">
        <v>4</v>
      </c>
    </row>
    <row r="54" spans="1:5" x14ac:dyDescent="0.25">
      <c r="A54">
        <v>5</v>
      </c>
      <c r="B54" t="s">
        <v>38</v>
      </c>
      <c r="C54">
        <v>0</v>
      </c>
      <c r="D54" t="s">
        <v>87</v>
      </c>
      <c r="E54">
        <v>4</v>
      </c>
    </row>
    <row r="55" spans="1:5" x14ac:dyDescent="0.25">
      <c r="A55">
        <v>6</v>
      </c>
      <c r="B55" t="s">
        <v>46</v>
      </c>
      <c r="C55">
        <v>0</v>
      </c>
      <c r="D55" t="s">
        <v>87</v>
      </c>
      <c r="E55">
        <v>4</v>
      </c>
    </row>
    <row r="56" spans="1:5" x14ac:dyDescent="0.25">
      <c r="A56">
        <v>7</v>
      </c>
      <c r="B56" t="s">
        <v>120</v>
      </c>
      <c r="C56">
        <v>0</v>
      </c>
      <c r="D56" t="s">
        <v>87</v>
      </c>
      <c r="E56">
        <v>4</v>
      </c>
    </row>
    <row r="57" spans="1:5" x14ac:dyDescent="0.25">
      <c r="A57">
        <v>8</v>
      </c>
      <c r="B57" t="s">
        <v>5</v>
      </c>
      <c r="C57">
        <v>0</v>
      </c>
      <c r="D57" t="s">
        <v>87</v>
      </c>
      <c r="E57">
        <v>4</v>
      </c>
    </row>
    <row r="58" spans="1:5" x14ac:dyDescent="0.25">
      <c r="A58">
        <v>9</v>
      </c>
      <c r="B58" t="s">
        <v>39</v>
      </c>
      <c r="C58">
        <v>2</v>
      </c>
      <c r="D58" t="s">
        <v>87</v>
      </c>
      <c r="E58">
        <v>4</v>
      </c>
    </row>
    <row r="59" spans="1:5" x14ac:dyDescent="0.25">
      <c r="A59">
        <v>10</v>
      </c>
      <c r="B59" t="s">
        <v>40</v>
      </c>
      <c r="C59">
        <v>1</v>
      </c>
      <c r="D59" t="s">
        <v>87</v>
      </c>
      <c r="E59">
        <v>4</v>
      </c>
    </row>
    <row r="60" spans="1:5" x14ac:dyDescent="0.25">
      <c r="A60">
        <v>11</v>
      </c>
      <c r="B60" t="s">
        <v>41</v>
      </c>
      <c r="C60">
        <v>18</v>
      </c>
      <c r="D60" t="s">
        <v>87</v>
      </c>
      <c r="E60">
        <v>4</v>
      </c>
    </row>
    <row r="61" spans="1:5" x14ac:dyDescent="0.25">
      <c r="A61">
        <v>12</v>
      </c>
      <c r="B61" t="s">
        <v>42</v>
      </c>
      <c r="C61">
        <v>0</v>
      </c>
      <c r="D61" t="s">
        <v>87</v>
      </c>
      <c r="E61">
        <v>4</v>
      </c>
    </row>
    <row r="62" spans="1:5" x14ac:dyDescent="0.25">
      <c r="A62">
        <v>13</v>
      </c>
      <c r="B62" t="s">
        <v>11</v>
      </c>
      <c r="C62">
        <v>1</v>
      </c>
      <c r="D62" t="s">
        <v>87</v>
      </c>
      <c r="E62">
        <v>4</v>
      </c>
    </row>
    <row r="63" spans="1:5" x14ac:dyDescent="0.25">
      <c r="A63">
        <v>14</v>
      </c>
      <c r="B63" t="s">
        <v>43</v>
      </c>
      <c r="C63">
        <v>0</v>
      </c>
      <c r="D63" t="s">
        <v>87</v>
      </c>
      <c r="E63">
        <v>4</v>
      </c>
    </row>
    <row r="64" spans="1:5" x14ac:dyDescent="0.25">
      <c r="A64">
        <v>15</v>
      </c>
      <c r="B64" t="s">
        <v>44</v>
      </c>
      <c r="C64">
        <v>0</v>
      </c>
      <c r="D64" t="s">
        <v>87</v>
      </c>
      <c r="E64">
        <v>4</v>
      </c>
    </row>
    <row r="65" spans="1:5" x14ac:dyDescent="0.25">
      <c r="A65">
        <v>16</v>
      </c>
      <c r="B65" t="s">
        <v>45</v>
      </c>
      <c r="C65">
        <v>0</v>
      </c>
      <c r="D65" t="s">
        <v>87</v>
      </c>
      <c r="E65">
        <v>4</v>
      </c>
    </row>
    <row r="66" spans="1:5" x14ac:dyDescent="0.25">
      <c r="A66">
        <v>1</v>
      </c>
      <c r="B66" t="s">
        <v>34</v>
      </c>
      <c r="C66">
        <v>19</v>
      </c>
      <c r="D66" t="s">
        <v>121</v>
      </c>
      <c r="E66">
        <v>5</v>
      </c>
    </row>
    <row r="67" spans="1:5" x14ac:dyDescent="0.25">
      <c r="A67">
        <v>2</v>
      </c>
      <c r="B67" t="s">
        <v>35</v>
      </c>
      <c r="C67">
        <v>3</v>
      </c>
      <c r="D67" t="s">
        <v>121</v>
      </c>
      <c r="E67">
        <v>5</v>
      </c>
    </row>
    <row r="68" spans="1:5" x14ac:dyDescent="0.25">
      <c r="A68">
        <v>3</v>
      </c>
      <c r="B68" t="s">
        <v>36</v>
      </c>
      <c r="C68">
        <v>0</v>
      </c>
      <c r="D68" t="s">
        <v>121</v>
      </c>
      <c r="E68">
        <v>5</v>
      </c>
    </row>
    <row r="69" spans="1:5" x14ac:dyDescent="0.25">
      <c r="A69">
        <v>4</v>
      </c>
      <c r="B69" t="s">
        <v>37</v>
      </c>
      <c r="C69">
        <v>0</v>
      </c>
      <c r="D69" t="s">
        <v>121</v>
      </c>
      <c r="E69">
        <v>5</v>
      </c>
    </row>
    <row r="70" spans="1:5" x14ac:dyDescent="0.25">
      <c r="A70">
        <v>5</v>
      </c>
      <c r="B70" t="s">
        <v>38</v>
      </c>
      <c r="C70">
        <v>0</v>
      </c>
      <c r="D70" t="s">
        <v>121</v>
      </c>
      <c r="E70">
        <v>5</v>
      </c>
    </row>
    <row r="71" spans="1:5" x14ac:dyDescent="0.25">
      <c r="A71">
        <v>6</v>
      </c>
      <c r="B71" t="s">
        <v>46</v>
      </c>
      <c r="C71">
        <v>0</v>
      </c>
      <c r="D71" t="s">
        <v>121</v>
      </c>
      <c r="E71">
        <v>5</v>
      </c>
    </row>
    <row r="72" spans="1:5" x14ac:dyDescent="0.25">
      <c r="A72">
        <v>7</v>
      </c>
      <c r="B72" t="s">
        <v>120</v>
      </c>
      <c r="C72">
        <v>0</v>
      </c>
      <c r="D72" t="s">
        <v>121</v>
      </c>
      <c r="E72">
        <v>5</v>
      </c>
    </row>
    <row r="73" spans="1:5" x14ac:dyDescent="0.25">
      <c r="A73">
        <v>8</v>
      </c>
      <c r="B73" t="s">
        <v>5</v>
      </c>
      <c r="C73">
        <v>0</v>
      </c>
      <c r="D73" t="s">
        <v>121</v>
      </c>
      <c r="E73">
        <v>5</v>
      </c>
    </row>
    <row r="74" spans="1:5" x14ac:dyDescent="0.25">
      <c r="A74">
        <v>9</v>
      </c>
      <c r="B74" t="s">
        <v>39</v>
      </c>
      <c r="C74">
        <v>1</v>
      </c>
      <c r="D74" t="s">
        <v>121</v>
      </c>
      <c r="E74">
        <v>5</v>
      </c>
    </row>
    <row r="75" spans="1:5" x14ac:dyDescent="0.25">
      <c r="A75">
        <v>10</v>
      </c>
      <c r="B75" t="s">
        <v>40</v>
      </c>
      <c r="C75">
        <v>2</v>
      </c>
      <c r="D75" t="s">
        <v>121</v>
      </c>
      <c r="E75">
        <v>5</v>
      </c>
    </row>
    <row r="76" spans="1:5" x14ac:dyDescent="0.25">
      <c r="A76">
        <v>11</v>
      </c>
      <c r="B76" t="s">
        <v>41</v>
      </c>
      <c r="C76">
        <v>33</v>
      </c>
      <c r="D76" t="s">
        <v>121</v>
      </c>
      <c r="E76">
        <v>5</v>
      </c>
    </row>
    <row r="77" spans="1:5" x14ac:dyDescent="0.25">
      <c r="A77">
        <v>12</v>
      </c>
      <c r="B77" t="s">
        <v>42</v>
      </c>
      <c r="C77">
        <v>0</v>
      </c>
      <c r="D77" t="s">
        <v>121</v>
      </c>
      <c r="E77">
        <v>5</v>
      </c>
    </row>
    <row r="78" spans="1:5" x14ac:dyDescent="0.25">
      <c r="A78">
        <v>13</v>
      </c>
      <c r="B78" t="s">
        <v>11</v>
      </c>
      <c r="C78">
        <v>0</v>
      </c>
      <c r="D78" t="s">
        <v>121</v>
      </c>
      <c r="E78">
        <v>5</v>
      </c>
    </row>
    <row r="79" spans="1:5" x14ac:dyDescent="0.25">
      <c r="A79">
        <v>14</v>
      </c>
      <c r="B79" t="s">
        <v>43</v>
      </c>
      <c r="C79">
        <v>0</v>
      </c>
      <c r="D79" t="s">
        <v>121</v>
      </c>
      <c r="E79">
        <v>5</v>
      </c>
    </row>
    <row r="80" spans="1:5" x14ac:dyDescent="0.25">
      <c r="A80">
        <v>15</v>
      </c>
      <c r="B80" t="s">
        <v>44</v>
      </c>
      <c r="C80">
        <v>0</v>
      </c>
      <c r="D80" t="s">
        <v>121</v>
      </c>
      <c r="E80">
        <v>5</v>
      </c>
    </row>
    <row r="81" spans="1:5" x14ac:dyDescent="0.25">
      <c r="A81">
        <v>16</v>
      </c>
      <c r="B81" t="s">
        <v>45</v>
      </c>
      <c r="C81">
        <v>0</v>
      </c>
      <c r="D81" t="s">
        <v>121</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120</v>
      </c>
      <c r="C88">
        <v>0</v>
      </c>
      <c r="D88" t="s">
        <v>39</v>
      </c>
      <c r="E88">
        <v>6</v>
      </c>
    </row>
    <row r="89" spans="1:5" x14ac:dyDescent="0.25">
      <c r="A89">
        <v>8</v>
      </c>
      <c r="B89" t="s">
        <v>5</v>
      </c>
      <c r="C89">
        <v>0</v>
      </c>
      <c r="D89" t="s">
        <v>39</v>
      </c>
      <c r="E89">
        <v>6</v>
      </c>
    </row>
    <row r="90" spans="1:5" x14ac:dyDescent="0.25">
      <c r="A90">
        <v>9</v>
      </c>
      <c r="B90" t="s">
        <v>39</v>
      </c>
      <c r="C90">
        <v>1</v>
      </c>
      <c r="D90" t="s">
        <v>39</v>
      </c>
      <c r="E90">
        <v>6</v>
      </c>
    </row>
    <row r="91" spans="1:5" x14ac:dyDescent="0.25">
      <c r="A91">
        <v>10</v>
      </c>
      <c r="B91" t="s">
        <v>40</v>
      </c>
      <c r="C91">
        <v>0</v>
      </c>
      <c r="D91" t="s">
        <v>39</v>
      </c>
      <c r="E91">
        <v>6</v>
      </c>
    </row>
    <row r="92" spans="1:5" x14ac:dyDescent="0.25">
      <c r="A92">
        <v>11</v>
      </c>
      <c r="B92" t="s">
        <v>41</v>
      </c>
      <c r="C92">
        <v>3</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120</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1343</v>
      </c>
      <c r="D114" t="s">
        <v>86</v>
      </c>
      <c r="E114">
        <v>8</v>
      </c>
    </row>
    <row r="115" spans="1:5" x14ac:dyDescent="0.25">
      <c r="A115">
        <v>2</v>
      </c>
      <c r="B115" t="s">
        <v>35</v>
      </c>
      <c r="C115">
        <v>230</v>
      </c>
      <c r="D115" t="s">
        <v>86</v>
      </c>
      <c r="E115">
        <v>8</v>
      </c>
    </row>
    <row r="116" spans="1:5" x14ac:dyDescent="0.25">
      <c r="A116">
        <v>3</v>
      </c>
      <c r="B116" t="s">
        <v>36</v>
      </c>
      <c r="C116">
        <v>75</v>
      </c>
      <c r="D116" t="s">
        <v>86</v>
      </c>
      <c r="E116">
        <v>8</v>
      </c>
    </row>
    <row r="117" spans="1:5" x14ac:dyDescent="0.25">
      <c r="A117">
        <v>4</v>
      </c>
      <c r="B117" t="s">
        <v>37</v>
      </c>
      <c r="C117">
        <v>2</v>
      </c>
      <c r="D117" t="s">
        <v>86</v>
      </c>
      <c r="E117">
        <v>8</v>
      </c>
    </row>
    <row r="118" spans="1:5" x14ac:dyDescent="0.25">
      <c r="A118">
        <v>5</v>
      </c>
      <c r="B118" t="s">
        <v>38</v>
      </c>
      <c r="C118">
        <v>0</v>
      </c>
      <c r="D118" t="s">
        <v>86</v>
      </c>
      <c r="E118">
        <v>8</v>
      </c>
    </row>
    <row r="119" spans="1:5" x14ac:dyDescent="0.25">
      <c r="A119">
        <v>6</v>
      </c>
      <c r="B119" t="s">
        <v>46</v>
      </c>
      <c r="C119">
        <v>1</v>
      </c>
      <c r="D119" t="s">
        <v>86</v>
      </c>
      <c r="E119">
        <v>8</v>
      </c>
    </row>
    <row r="120" spans="1:5" x14ac:dyDescent="0.25">
      <c r="A120">
        <v>7</v>
      </c>
      <c r="B120" t="s">
        <v>120</v>
      </c>
      <c r="C120">
        <v>0</v>
      </c>
      <c r="D120" t="s">
        <v>86</v>
      </c>
      <c r="E120">
        <v>8</v>
      </c>
    </row>
    <row r="121" spans="1:5" x14ac:dyDescent="0.25">
      <c r="A121" s="2">
        <v>8</v>
      </c>
      <c r="B121" s="2" t="s">
        <v>5</v>
      </c>
      <c r="C121" s="2">
        <v>4</v>
      </c>
      <c r="D121" s="2" t="s">
        <v>86</v>
      </c>
      <c r="E121" s="2">
        <v>8</v>
      </c>
    </row>
    <row r="122" spans="1:5" x14ac:dyDescent="0.25">
      <c r="A122" s="2">
        <v>9</v>
      </c>
      <c r="B122" s="2" t="s">
        <v>39</v>
      </c>
      <c r="C122" s="2">
        <v>7</v>
      </c>
      <c r="D122" s="2" t="s">
        <v>86</v>
      </c>
      <c r="E122" s="2">
        <v>8</v>
      </c>
    </row>
    <row r="123" spans="1:5" x14ac:dyDescent="0.25">
      <c r="A123" s="2">
        <v>10</v>
      </c>
      <c r="B123" s="2" t="s">
        <v>40</v>
      </c>
      <c r="C123" s="2">
        <v>24</v>
      </c>
      <c r="D123" s="2" t="s">
        <v>86</v>
      </c>
      <c r="E123" s="2">
        <v>8</v>
      </c>
    </row>
    <row r="124" spans="1:5" x14ac:dyDescent="0.25">
      <c r="A124" s="2">
        <v>11</v>
      </c>
      <c r="B124" s="2" t="s">
        <v>41</v>
      </c>
      <c r="C124" s="2">
        <v>687</v>
      </c>
      <c r="D124" s="2" t="s">
        <v>86</v>
      </c>
      <c r="E124" s="2">
        <v>8</v>
      </c>
    </row>
    <row r="125" spans="1:5" x14ac:dyDescent="0.25">
      <c r="A125" s="2">
        <v>12</v>
      </c>
      <c r="B125" s="2" t="s">
        <v>42</v>
      </c>
      <c r="C125" s="2">
        <v>0</v>
      </c>
      <c r="D125" s="2" t="s">
        <v>86</v>
      </c>
      <c r="E125" s="2">
        <v>8</v>
      </c>
    </row>
    <row r="126" spans="1:5" x14ac:dyDescent="0.25">
      <c r="A126" s="2">
        <v>13</v>
      </c>
      <c r="B126" s="2" t="s">
        <v>11</v>
      </c>
      <c r="C126" s="2">
        <v>2</v>
      </c>
      <c r="D126" s="2" t="s">
        <v>86</v>
      </c>
      <c r="E126" s="2">
        <v>8</v>
      </c>
    </row>
    <row r="127" spans="1:5" x14ac:dyDescent="0.25">
      <c r="A127" s="2">
        <v>14</v>
      </c>
      <c r="B127" s="2" t="s">
        <v>43</v>
      </c>
      <c r="C127" s="2">
        <v>15</v>
      </c>
      <c r="D127" s="2" t="s">
        <v>86</v>
      </c>
      <c r="E127" s="2">
        <v>8</v>
      </c>
    </row>
    <row r="128" spans="1:5" x14ac:dyDescent="0.25">
      <c r="A128" s="2">
        <v>15</v>
      </c>
      <c r="B128" s="2" t="s">
        <v>44</v>
      </c>
      <c r="C128" s="2">
        <v>2</v>
      </c>
      <c r="D128" s="2" t="s">
        <v>86</v>
      </c>
      <c r="E128" s="2">
        <v>8</v>
      </c>
    </row>
    <row r="129" spans="1:5" x14ac:dyDescent="0.25">
      <c r="A129" s="2">
        <v>16</v>
      </c>
      <c r="B129" s="2" t="s">
        <v>45</v>
      </c>
      <c r="C129" s="2">
        <v>21</v>
      </c>
      <c r="D129" s="2" t="s">
        <v>86</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63</v>
      </c>
      <c r="C2" t="s">
        <v>88</v>
      </c>
      <c r="D2" t="s">
        <v>4</v>
      </c>
    </row>
    <row r="3" spans="1:4" x14ac:dyDescent="0.25">
      <c r="A3">
        <v>2</v>
      </c>
      <c r="B3">
        <v>35</v>
      </c>
      <c r="C3" t="s">
        <v>88</v>
      </c>
      <c r="D3" t="s">
        <v>89</v>
      </c>
    </row>
    <row r="4" spans="1:4" x14ac:dyDescent="0.25">
      <c r="A4">
        <v>3</v>
      </c>
      <c r="B4">
        <v>2</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135</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136</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131</v>
      </c>
      <c r="C1" t="s">
        <v>30</v>
      </c>
      <c r="D1" t="s">
        <v>132</v>
      </c>
    </row>
    <row r="2" spans="1:4" x14ac:dyDescent="0.25">
      <c r="A2">
        <v>1</v>
      </c>
      <c r="B2" t="s">
        <v>133</v>
      </c>
      <c r="C2">
        <v>44341</v>
      </c>
      <c r="D2">
        <v>49859</v>
      </c>
    </row>
    <row r="3" spans="1:4" x14ac:dyDescent="0.25">
      <c r="A3">
        <v>2</v>
      </c>
      <c r="B3" t="s">
        <v>134</v>
      </c>
      <c r="C3">
        <v>1685</v>
      </c>
      <c r="D3">
        <v>1757</v>
      </c>
    </row>
    <row r="4" spans="1:4" x14ac:dyDescent="0.25">
      <c r="A4">
        <v>3</v>
      </c>
      <c r="B4" t="s">
        <v>22</v>
      </c>
      <c r="C4">
        <v>842</v>
      </c>
      <c r="D4">
        <v>965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283</v>
      </c>
      <c r="G2">
        <v>1</v>
      </c>
    </row>
    <row r="3" spans="1:7" x14ac:dyDescent="0.25">
      <c r="A3">
        <v>2</v>
      </c>
      <c r="B3" t="s">
        <v>126</v>
      </c>
      <c r="C3" t="s">
        <v>31</v>
      </c>
      <c r="D3" t="s">
        <v>30</v>
      </c>
      <c r="E3">
        <v>1</v>
      </c>
      <c r="F3">
        <v>48</v>
      </c>
      <c r="G3">
        <v>1</v>
      </c>
    </row>
    <row r="4" spans="1:7" x14ac:dyDescent="0.25">
      <c r="A4">
        <v>3</v>
      </c>
      <c r="B4" t="s">
        <v>144</v>
      </c>
      <c r="C4" t="s">
        <v>31</v>
      </c>
      <c r="D4" t="s">
        <v>30</v>
      </c>
      <c r="E4">
        <v>1</v>
      </c>
      <c r="F4">
        <v>18</v>
      </c>
      <c r="G4">
        <v>1</v>
      </c>
    </row>
    <row r="5" spans="1:7" x14ac:dyDescent="0.25">
      <c r="A5">
        <v>4</v>
      </c>
      <c r="B5" t="s">
        <v>143</v>
      </c>
      <c r="C5" t="s">
        <v>31</v>
      </c>
      <c r="D5" t="s">
        <v>30</v>
      </c>
      <c r="E5">
        <v>1</v>
      </c>
      <c r="F5">
        <v>8</v>
      </c>
      <c r="G5">
        <v>1</v>
      </c>
    </row>
    <row r="6" spans="1:7" x14ac:dyDescent="0.25">
      <c r="A6">
        <v>5</v>
      </c>
      <c r="B6" t="s">
        <v>152</v>
      </c>
      <c r="C6" t="s">
        <v>31</v>
      </c>
      <c r="D6" t="s">
        <v>30</v>
      </c>
      <c r="E6">
        <v>1</v>
      </c>
      <c r="F6">
        <v>12</v>
      </c>
      <c r="G6">
        <v>1</v>
      </c>
    </row>
    <row r="7" spans="1:7" x14ac:dyDescent="0.25">
      <c r="A7">
        <v>6</v>
      </c>
      <c r="B7" t="s">
        <v>106</v>
      </c>
      <c r="C7" t="s">
        <v>31</v>
      </c>
      <c r="D7" t="s">
        <v>30</v>
      </c>
      <c r="E7">
        <v>1</v>
      </c>
      <c r="F7">
        <v>55</v>
      </c>
      <c r="G7">
        <v>1</v>
      </c>
    </row>
    <row r="8" spans="1:7" x14ac:dyDescent="0.25">
      <c r="A8">
        <v>1</v>
      </c>
      <c r="B8" t="s">
        <v>127</v>
      </c>
      <c r="C8" t="s">
        <v>31</v>
      </c>
      <c r="D8" t="s">
        <v>10</v>
      </c>
      <c r="E8">
        <v>2</v>
      </c>
      <c r="F8">
        <v>841</v>
      </c>
      <c r="G8">
        <v>1</v>
      </c>
    </row>
    <row r="9" spans="1:7" x14ac:dyDescent="0.25">
      <c r="A9">
        <v>2</v>
      </c>
      <c r="B9" t="s">
        <v>126</v>
      </c>
      <c r="C9" t="s">
        <v>31</v>
      </c>
      <c r="D9" t="s">
        <v>10</v>
      </c>
      <c r="E9">
        <v>2</v>
      </c>
      <c r="F9">
        <v>72</v>
      </c>
      <c r="G9">
        <v>1</v>
      </c>
    </row>
    <row r="10" spans="1:7" x14ac:dyDescent="0.25">
      <c r="A10">
        <v>3</v>
      </c>
      <c r="B10" t="s">
        <v>144</v>
      </c>
      <c r="C10" t="s">
        <v>31</v>
      </c>
      <c r="D10" t="s">
        <v>10</v>
      </c>
      <c r="E10">
        <v>2</v>
      </c>
      <c r="F10">
        <v>68</v>
      </c>
      <c r="G10">
        <v>1</v>
      </c>
    </row>
    <row r="11" spans="1:7" x14ac:dyDescent="0.25">
      <c r="A11">
        <v>4</v>
      </c>
      <c r="B11" t="s">
        <v>143</v>
      </c>
      <c r="C11" t="s">
        <v>31</v>
      </c>
      <c r="D11" t="s">
        <v>10</v>
      </c>
      <c r="E11">
        <v>2</v>
      </c>
      <c r="F11">
        <v>13</v>
      </c>
      <c r="G11">
        <v>1</v>
      </c>
    </row>
    <row r="12" spans="1:7" x14ac:dyDescent="0.25">
      <c r="A12">
        <v>5</v>
      </c>
      <c r="B12" t="s">
        <v>152</v>
      </c>
      <c r="C12" t="s">
        <v>31</v>
      </c>
      <c r="D12" t="s">
        <v>10</v>
      </c>
      <c r="E12">
        <v>2</v>
      </c>
      <c r="F12">
        <v>13</v>
      </c>
      <c r="G12">
        <v>1</v>
      </c>
    </row>
    <row r="13" spans="1:7" x14ac:dyDescent="0.25">
      <c r="A13">
        <v>6</v>
      </c>
      <c r="B13" t="s">
        <v>106</v>
      </c>
      <c r="C13" t="s">
        <v>31</v>
      </c>
      <c r="D13" t="s">
        <v>10</v>
      </c>
      <c r="E13">
        <v>2</v>
      </c>
      <c r="F13">
        <v>94</v>
      </c>
      <c r="G13">
        <v>1</v>
      </c>
    </row>
    <row r="14" spans="1:7" x14ac:dyDescent="0.25">
      <c r="A14">
        <v>1</v>
      </c>
      <c r="B14" t="s">
        <v>127</v>
      </c>
      <c r="C14" t="s">
        <v>32</v>
      </c>
      <c r="D14" t="s">
        <v>30</v>
      </c>
      <c r="E14">
        <v>1</v>
      </c>
      <c r="F14">
        <v>25</v>
      </c>
      <c r="G14">
        <v>2</v>
      </c>
    </row>
    <row r="15" spans="1:7" x14ac:dyDescent="0.25">
      <c r="A15">
        <v>2</v>
      </c>
      <c r="B15" t="s">
        <v>126</v>
      </c>
      <c r="C15" t="s">
        <v>32</v>
      </c>
      <c r="D15" t="s">
        <v>30</v>
      </c>
      <c r="E15">
        <v>1</v>
      </c>
      <c r="F15">
        <v>39</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3</v>
      </c>
      <c r="G17">
        <v>2</v>
      </c>
    </row>
    <row r="18" spans="1:7" x14ac:dyDescent="0.25">
      <c r="A18">
        <v>5</v>
      </c>
      <c r="B18" t="s">
        <v>152</v>
      </c>
      <c r="C18" t="s">
        <v>32</v>
      </c>
      <c r="D18" t="s">
        <v>30</v>
      </c>
      <c r="E18">
        <v>1</v>
      </c>
      <c r="F18">
        <v>0</v>
      </c>
      <c r="G18">
        <v>2</v>
      </c>
    </row>
    <row r="19" spans="1:7" x14ac:dyDescent="0.25">
      <c r="A19">
        <v>6</v>
      </c>
      <c r="B19" t="s">
        <v>106</v>
      </c>
      <c r="C19" t="s">
        <v>32</v>
      </c>
      <c r="D19" t="s">
        <v>30</v>
      </c>
      <c r="E19">
        <v>1</v>
      </c>
      <c r="F19">
        <v>7</v>
      </c>
      <c r="G19">
        <v>2</v>
      </c>
    </row>
    <row r="20" spans="1:7" x14ac:dyDescent="0.25">
      <c r="A20">
        <v>1</v>
      </c>
      <c r="B20" t="s">
        <v>127</v>
      </c>
      <c r="C20" t="s">
        <v>32</v>
      </c>
      <c r="D20" t="s">
        <v>10</v>
      </c>
      <c r="E20">
        <v>2</v>
      </c>
      <c r="F20">
        <v>58</v>
      </c>
      <c r="G20">
        <v>2</v>
      </c>
    </row>
    <row r="21" spans="1:7" x14ac:dyDescent="0.25">
      <c r="A21">
        <v>2</v>
      </c>
      <c r="B21" t="s">
        <v>126</v>
      </c>
      <c r="C21" t="s">
        <v>32</v>
      </c>
      <c r="D21" t="s">
        <v>10</v>
      </c>
      <c r="E21">
        <v>2</v>
      </c>
      <c r="F21">
        <v>68</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6</v>
      </c>
      <c r="G23">
        <v>2</v>
      </c>
    </row>
    <row r="24" spans="1:7" x14ac:dyDescent="0.25">
      <c r="A24">
        <v>5</v>
      </c>
      <c r="B24" t="s">
        <v>152</v>
      </c>
      <c r="C24" t="s">
        <v>32</v>
      </c>
      <c r="D24" t="s">
        <v>10</v>
      </c>
      <c r="E24">
        <v>2</v>
      </c>
      <c r="F24">
        <v>0</v>
      </c>
      <c r="G24">
        <v>2</v>
      </c>
    </row>
    <row r="25" spans="1:7" x14ac:dyDescent="0.25">
      <c r="A25">
        <v>6</v>
      </c>
      <c r="B25" t="s">
        <v>106</v>
      </c>
      <c r="C25" t="s">
        <v>32</v>
      </c>
      <c r="D25" t="s">
        <v>10</v>
      </c>
      <c r="E25">
        <v>2</v>
      </c>
      <c r="F25">
        <v>10</v>
      </c>
      <c r="G25">
        <v>2</v>
      </c>
    </row>
    <row r="26" spans="1:7" x14ac:dyDescent="0.25">
      <c r="A26">
        <v>1</v>
      </c>
      <c r="B26" t="s">
        <v>127</v>
      </c>
      <c r="C26" t="s">
        <v>107</v>
      </c>
      <c r="D26" t="s">
        <v>30</v>
      </c>
      <c r="E26">
        <v>1</v>
      </c>
      <c r="F26">
        <v>8</v>
      </c>
      <c r="G26">
        <v>3</v>
      </c>
    </row>
    <row r="27" spans="1:7" x14ac:dyDescent="0.25">
      <c r="A27">
        <v>2</v>
      </c>
      <c r="B27" t="s">
        <v>126</v>
      </c>
      <c r="C27" t="s">
        <v>107</v>
      </c>
      <c r="D27" t="s">
        <v>30</v>
      </c>
      <c r="E27">
        <v>1</v>
      </c>
      <c r="F27">
        <v>2</v>
      </c>
      <c r="G27">
        <v>3</v>
      </c>
    </row>
    <row r="28" spans="1:7" x14ac:dyDescent="0.25">
      <c r="A28">
        <v>3</v>
      </c>
      <c r="B28" t="s">
        <v>144</v>
      </c>
      <c r="C28" t="s">
        <v>107</v>
      </c>
      <c r="D28" t="s">
        <v>30</v>
      </c>
      <c r="E28">
        <v>1</v>
      </c>
      <c r="F28">
        <v>0</v>
      </c>
      <c r="G28">
        <v>3</v>
      </c>
    </row>
    <row r="29" spans="1:7" x14ac:dyDescent="0.25">
      <c r="A29">
        <v>4</v>
      </c>
      <c r="B29" t="s">
        <v>143</v>
      </c>
      <c r="C29" t="s">
        <v>107</v>
      </c>
      <c r="D29" t="s">
        <v>30</v>
      </c>
      <c r="E29">
        <v>1</v>
      </c>
      <c r="F29">
        <v>0</v>
      </c>
      <c r="G29">
        <v>3</v>
      </c>
    </row>
    <row r="30" spans="1:7" x14ac:dyDescent="0.25">
      <c r="A30">
        <v>5</v>
      </c>
      <c r="B30" t="s">
        <v>152</v>
      </c>
      <c r="C30" t="s">
        <v>107</v>
      </c>
      <c r="D30" t="s">
        <v>30</v>
      </c>
      <c r="E30">
        <v>1</v>
      </c>
      <c r="F30">
        <v>0</v>
      </c>
      <c r="G30">
        <v>3</v>
      </c>
    </row>
    <row r="31" spans="1:7" x14ac:dyDescent="0.25">
      <c r="A31">
        <v>6</v>
      </c>
      <c r="B31" t="s">
        <v>106</v>
      </c>
      <c r="C31" t="s">
        <v>107</v>
      </c>
      <c r="D31" t="s">
        <v>30</v>
      </c>
      <c r="E31">
        <v>1</v>
      </c>
      <c r="F31">
        <v>1</v>
      </c>
      <c r="G31">
        <v>3</v>
      </c>
    </row>
    <row r="32" spans="1:7" x14ac:dyDescent="0.25">
      <c r="A32">
        <v>1</v>
      </c>
      <c r="B32" t="s">
        <v>127</v>
      </c>
      <c r="C32" t="s">
        <v>107</v>
      </c>
      <c r="D32" t="s">
        <v>10</v>
      </c>
      <c r="E32">
        <v>2</v>
      </c>
      <c r="F32">
        <v>22</v>
      </c>
      <c r="G32">
        <v>3</v>
      </c>
    </row>
    <row r="33" spans="1:7" x14ac:dyDescent="0.25">
      <c r="A33">
        <v>2</v>
      </c>
      <c r="B33" t="s">
        <v>126</v>
      </c>
      <c r="C33" t="s">
        <v>107</v>
      </c>
      <c r="D33" t="s">
        <v>10</v>
      </c>
      <c r="E33">
        <v>2</v>
      </c>
      <c r="F33">
        <v>2</v>
      </c>
      <c r="G33">
        <v>3</v>
      </c>
    </row>
    <row r="34" spans="1:7" x14ac:dyDescent="0.25">
      <c r="A34">
        <v>3</v>
      </c>
      <c r="B34" t="s">
        <v>144</v>
      </c>
      <c r="C34" t="s">
        <v>107</v>
      </c>
      <c r="D34" t="s">
        <v>10</v>
      </c>
      <c r="E34">
        <v>2</v>
      </c>
      <c r="F34">
        <v>0</v>
      </c>
      <c r="G34">
        <v>3</v>
      </c>
    </row>
    <row r="35" spans="1:7" x14ac:dyDescent="0.25">
      <c r="A35">
        <v>4</v>
      </c>
      <c r="B35" t="s">
        <v>143</v>
      </c>
      <c r="C35" t="s">
        <v>107</v>
      </c>
      <c r="D35" t="s">
        <v>10</v>
      </c>
      <c r="E35">
        <v>2</v>
      </c>
      <c r="F35">
        <v>0</v>
      </c>
      <c r="G35">
        <v>3</v>
      </c>
    </row>
    <row r="36" spans="1:7" x14ac:dyDescent="0.25">
      <c r="A36">
        <v>5</v>
      </c>
      <c r="B36" t="s">
        <v>152</v>
      </c>
      <c r="C36" t="s">
        <v>107</v>
      </c>
      <c r="D36" t="s">
        <v>10</v>
      </c>
      <c r="E36">
        <v>2</v>
      </c>
      <c r="F36">
        <v>0</v>
      </c>
      <c r="G36">
        <v>3</v>
      </c>
    </row>
    <row r="37" spans="1:7" x14ac:dyDescent="0.25">
      <c r="A37">
        <v>6</v>
      </c>
      <c r="B37" t="s">
        <v>106</v>
      </c>
      <c r="C37" t="s">
        <v>107</v>
      </c>
      <c r="D37" t="s">
        <v>10</v>
      </c>
      <c r="E37">
        <v>2</v>
      </c>
      <c r="F37">
        <v>1</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2227</v>
      </c>
      <c r="G2">
        <v>1</v>
      </c>
    </row>
    <row r="3" spans="1:7" x14ac:dyDescent="0.25">
      <c r="A3">
        <v>2</v>
      </c>
      <c r="B3" t="s">
        <v>126</v>
      </c>
      <c r="C3" t="s">
        <v>31</v>
      </c>
      <c r="D3" t="s">
        <v>30</v>
      </c>
      <c r="E3">
        <v>1</v>
      </c>
      <c r="F3">
        <v>909</v>
      </c>
      <c r="G3">
        <v>1</v>
      </c>
    </row>
    <row r="4" spans="1:7" x14ac:dyDescent="0.25">
      <c r="A4">
        <v>3</v>
      </c>
      <c r="B4" t="s">
        <v>144</v>
      </c>
      <c r="C4" t="s">
        <v>31</v>
      </c>
      <c r="D4" t="s">
        <v>30</v>
      </c>
      <c r="E4">
        <v>1</v>
      </c>
      <c r="F4">
        <v>151</v>
      </c>
      <c r="G4">
        <v>1</v>
      </c>
    </row>
    <row r="5" spans="1:7" x14ac:dyDescent="0.25">
      <c r="A5">
        <v>4</v>
      </c>
      <c r="B5" t="s">
        <v>143</v>
      </c>
      <c r="C5" t="s">
        <v>31</v>
      </c>
      <c r="D5" t="s">
        <v>30</v>
      </c>
      <c r="E5">
        <v>1</v>
      </c>
      <c r="F5">
        <v>101</v>
      </c>
      <c r="G5">
        <v>1</v>
      </c>
    </row>
    <row r="6" spans="1:7" x14ac:dyDescent="0.25">
      <c r="A6">
        <v>5</v>
      </c>
      <c r="B6" t="s">
        <v>152</v>
      </c>
      <c r="C6" t="s">
        <v>31</v>
      </c>
      <c r="D6" t="s">
        <v>30</v>
      </c>
      <c r="E6">
        <v>1</v>
      </c>
      <c r="F6">
        <v>186</v>
      </c>
      <c r="G6">
        <v>1</v>
      </c>
    </row>
    <row r="7" spans="1:7" x14ac:dyDescent="0.25">
      <c r="A7">
        <v>6</v>
      </c>
      <c r="B7" t="s">
        <v>106</v>
      </c>
      <c r="C7" t="s">
        <v>31</v>
      </c>
      <c r="D7" t="s">
        <v>30</v>
      </c>
      <c r="E7">
        <v>1</v>
      </c>
      <c r="F7">
        <v>386</v>
      </c>
      <c r="G7">
        <v>1</v>
      </c>
    </row>
    <row r="8" spans="1:7" x14ac:dyDescent="0.25">
      <c r="A8">
        <v>1</v>
      </c>
      <c r="B8" t="s">
        <v>127</v>
      </c>
      <c r="C8" t="s">
        <v>31</v>
      </c>
      <c r="D8" t="s">
        <v>10</v>
      </c>
      <c r="E8">
        <v>2</v>
      </c>
      <c r="F8">
        <v>6292</v>
      </c>
      <c r="G8">
        <v>1</v>
      </c>
    </row>
    <row r="9" spans="1:7" x14ac:dyDescent="0.25">
      <c r="A9">
        <v>2</v>
      </c>
      <c r="B9" t="s">
        <v>126</v>
      </c>
      <c r="C9" t="s">
        <v>31</v>
      </c>
      <c r="D9" t="s">
        <v>10</v>
      </c>
      <c r="E9">
        <v>2</v>
      </c>
      <c r="F9">
        <v>1524</v>
      </c>
      <c r="G9">
        <v>1</v>
      </c>
    </row>
    <row r="10" spans="1:7" x14ac:dyDescent="0.25">
      <c r="A10">
        <v>3</v>
      </c>
      <c r="B10" t="s">
        <v>144</v>
      </c>
      <c r="C10" t="s">
        <v>31</v>
      </c>
      <c r="D10" t="s">
        <v>10</v>
      </c>
      <c r="E10">
        <v>2</v>
      </c>
      <c r="F10">
        <v>434</v>
      </c>
      <c r="G10">
        <v>1</v>
      </c>
    </row>
    <row r="11" spans="1:7" x14ac:dyDescent="0.25">
      <c r="A11">
        <v>4</v>
      </c>
      <c r="B11" t="s">
        <v>143</v>
      </c>
      <c r="C11" t="s">
        <v>31</v>
      </c>
      <c r="D11" t="s">
        <v>10</v>
      </c>
      <c r="E11">
        <v>2</v>
      </c>
      <c r="F11">
        <v>227</v>
      </c>
      <c r="G11">
        <v>1</v>
      </c>
    </row>
    <row r="12" spans="1:7" x14ac:dyDescent="0.25">
      <c r="A12">
        <v>5</v>
      </c>
      <c r="B12" t="s">
        <v>152</v>
      </c>
      <c r="C12" t="s">
        <v>31</v>
      </c>
      <c r="D12" t="s">
        <v>10</v>
      </c>
      <c r="E12">
        <v>2</v>
      </c>
      <c r="F12">
        <v>280</v>
      </c>
      <c r="G12">
        <v>1</v>
      </c>
    </row>
    <row r="13" spans="1:7" x14ac:dyDescent="0.25">
      <c r="A13">
        <v>6</v>
      </c>
      <c r="B13" t="s">
        <v>106</v>
      </c>
      <c r="C13" t="s">
        <v>31</v>
      </c>
      <c r="D13" t="s">
        <v>10</v>
      </c>
      <c r="E13">
        <v>2</v>
      </c>
      <c r="F13">
        <v>610</v>
      </c>
      <c r="G13">
        <v>1</v>
      </c>
    </row>
    <row r="14" spans="1:7" x14ac:dyDescent="0.25">
      <c r="A14">
        <v>1</v>
      </c>
      <c r="B14" t="s">
        <v>127</v>
      </c>
      <c r="C14" t="s">
        <v>32</v>
      </c>
      <c r="D14" t="s">
        <v>30</v>
      </c>
      <c r="E14">
        <v>1</v>
      </c>
      <c r="F14">
        <v>203</v>
      </c>
      <c r="G14">
        <v>2</v>
      </c>
    </row>
    <row r="15" spans="1:7" x14ac:dyDescent="0.25">
      <c r="A15">
        <v>2</v>
      </c>
      <c r="B15" t="s">
        <v>126</v>
      </c>
      <c r="C15" t="s">
        <v>32</v>
      </c>
      <c r="D15" t="s">
        <v>30</v>
      </c>
      <c r="E15">
        <v>1</v>
      </c>
      <c r="F15">
        <v>256</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30</v>
      </c>
      <c r="G17">
        <v>2</v>
      </c>
    </row>
    <row r="18" spans="1:7" x14ac:dyDescent="0.25">
      <c r="A18">
        <v>5</v>
      </c>
      <c r="B18" t="s">
        <v>152</v>
      </c>
      <c r="C18" t="s">
        <v>32</v>
      </c>
      <c r="D18" t="s">
        <v>30</v>
      </c>
      <c r="E18">
        <v>1</v>
      </c>
      <c r="F18">
        <v>3</v>
      </c>
      <c r="G18">
        <v>2</v>
      </c>
    </row>
    <row r="19" spans="1:7" x14ac:dyDescent="0.25">
      <c r="A19">
        <v>6</v>
      </c>
      <c r="B19" t="s">
        <v>106</v>
      </c>
      <c r="C19" t="s">
        <v>32</v>
      </c>
      <c r="D19" t="s">
        <v>30</v>
      </c>
      <c r="E19">
        <v>1</v>
      </c>
      <c r="F19">
        <v>65</v>
      </c>
      <c r="G19">
        <v>2</v>
      </c>
    </row>
    <row r="20" spans="1:7" x14ac:dyDescent="0.25">
      <c r="A20">
        <v>1</v>
      </c>
      <c r="B20" t="s">
        <v>127</v>
      </c>
      <c r="C20" t="s">
        <v>32</v>
      </c>
      <c r="D20" t="s">
        <v>10</v>
      </c>
      <c r="E20">
        <v>2</v>
      </c>
      <c r="F20">
        <v>489</v>
      </c>
      <c r="G20">
        <v>2</v>
      </c>
    </row>
    <row r="21" spans="1:7" x14ac:dyDescent="0.25">
      <c r="A21">
        <v>2</v>
      </c>
      <c r="B21" t="s">
        <v>126</v>
      </c>
      <c r="C21" t="s">
        <v>32</v>
      </c>
      <c r="D21" t="s">
        <v>10</v>
      </c>
      <c r="E21">
        <v>2</v>
      </c>
      <c r="F21">
        <v>534</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75</v>
      </c>
      <c r="G23">
        <v>2</v>
      </c>
    </row>
    <row r="24" spans="1:7" x14ac:dyDescent="0.25">
      <c r="A24">
        <v>5</v>
      </c>
      <c r="B24" t="s">
        <v>152</v>
      </c>
      <c r="C24" t="s">
        <v>32</v>
      </c>
      <c r="D24" t="s">
        <v>10</v>
      </c>
      <c r="E24">
        <v>2</v>
      </c>
      <c r="F24">
        <v>5</v>
      </c>
      <c r="G24">
        <v>2</v>
      </c>
    </row>
    <row r="25" spans="1:7" x14ac:dyDescent="0.25">
      <c r="A25">
        <v>6</v>
      </c>
      <c r="B25" t="s">
        <v>106</v>
      </c>
      <c r="C25" t="s">
        <v>32</v>
      </c>
      <c r="D25" t="s">
        <v>10</v>
      </c>
      <c r="E25">
        <v>2</v>
      </c>
      <c r="F25">
        <v>88</v>
      </c>
      <c r="G25">
        <v>2</v>
      </c>
    </row>
    <row r="26" spans="1:7" x14ac:dyDescent="0.25">
      <c r="A26">
        <v>1</v>
      </c>
      <c r="B26" t="s">
        <v>127</v>
      </c>
      <c r="C26" t="s">
        <v>107</v>
      </c>
      <c r="D26" t="s">
        <v>30</v>
      </c>
      <c r="E26">
        <v>1</v>
      </c>
      <c r="F26">
        <v>140</v>
      </c>
      <c r="G26">
        <v>3</v>
      </c>
    </row>
    <row r="27" spans="1:7" x14ac:dyDescent="0.25">
      <c r="A27">
        <v>2</v>
      </c>
      <c r="B27" t="s">
        <v>126</v>
      </c>
      <c r="C27" t="s">
        <v>107</v>
      </c>
      <c r="D27" t="s">
        <v>30</v>
      </c>
      <c r="E27">
        <v>1</v>
      </c>
      <c r="F27">
        <v>70</v>
      </c>
      <c r="G27">
        <v>3</v>
      </c>
    </row>
    <row r="28" spans="1:7" x14ac:dyDescent="0.25">
      <c r="A28">
        <v>3</v>
      </c>
      <c r="B28" t="s">
        <v>144</v>
      </c>
      <c r="C28" t="s">
        <v>107</v>
      </c>
      <c r="D28" t="s">
        <v>30</v>
      </c>
      <c r="E28">
        <v>1</v>
      </c>
      <c r="F28">
        <v>7</v>
      </c>
      <c r="G28">
        <v>3</v>
      </c>
    </row>
    <row r="29" spans="1:7" x14ac:dyDescent="0.25">
      <c r="A29">
        <v>4</v>
      </c>
      <c r="B29" t="s">
        <v>143</v>
      </c>
      <c r="C29" t="s">
        <v>107</v>
      </c>
      <c r="D29" t="s">
        <v>30</v>
      </c>
      <c r="E29">
        <v>1</v>
      </c>
      <c r="F29">
        <v>36</v>
      </c>
      <c r="G29">
        <v>3</v>
      </c>
    </row>
    <row r="30" spans="1:7" x14ac:dyDescent="0.25">
      <c r="A30">
        <v>5</v>
      </c>
      <c r="B30" t="s">
        <v>152</v>
      </c>
      <c r="C30" t="s">
        <v>107</v>
      </c>
      <c r="D30" t="s">
        <v>30</v>
      </c>
      <c r="E30">
        <v>1</v>
      </c>
      <c r="F30">
        <v>7</v>
      </c>
      <c r="G30">
        <v>3</v>
      </c>
    </row>
    <row r="31" spans="1:7" x14ac:dyDescent="0.25">
      <c r="A31">
        <v>6</v>
      </c>
      <c r="B31" t="s">
        <v>106</v>
      </c>
      <c r="C31" t="s">
        <v>107</v>
      </c>
      <c r="D31" t="s">
        <v>30</v>
      </c>
      <c r="E31">
        <v>1</v>
      </c>
      <c r="F31">
        <v>23</v>
      </c>
      <c r="G31">
        <v>3</v>
      </c>
    </row>
    <row r="32" spans="1:7" x14ac:dyDescent="0.25">
      <c r="A32">
        <v>1</v>
      </c>
      <c r="B32" t="s">
        <v>127</v>
      </c>
      <c r="C32" t="s">
        <v>107</v>
      </c>
      <c r="D32" t="s">
        <v>10</v>
      </c>
      <c r="E32">
        <v>2</v>
      </c>
      <c r="F32">
        <v>334</v>
      </c>
      <c r="G32">
        <v>3</v>
      </c>
    </row>
    <row r="33" spans="1:7" x14ac:dyDescent="0.25">
      <c r="A33">
        <v>2</v>
      </c>
      <c r="B33" t="s">
        <v>126</v>
      </c>
      <c r="C33" t="s">
        <v>107</v>
      </c>
      <c r="D33" t="s">
        <v>10</v>
      </c>
      <c r="E33">
        <v>2</v>
      </c>
      <c r="F33">
        <v>101</v>
      </c>
      <c r="G33">
        <v>3</v>
      </c>
    </row>
    <row r="34" spans="1:7" x14ac:dyDescent="0.25">
      <c r="A34">
        <v>3</v>
      </c>
      <c r="B34" t="s">
        <v>144</v>
      </c>
      <c r="C34" t="s">
        <v>107</v>
      </c>
      <c r="D34" t="s">
        <v>10</v>
      </c>
      <c r="E34">
        <v>2</v>
      </c>
      <c r="F34">
        <v>12</v>
      </c>
      <c r="G34">
        <v>3</v>
      </c>
    </row>
    <row r="35" spans="1:7" x14ac:dyDescent="0.25">
      <c r="A35">
        <v>4</v>
      </c>
      <c r="B35" t="s">
        <v>143</v>
      </c>
      <c r="C35" t="s">
        <v>107</v>
      </c>
      <c r="D35" t="s">
        <v>10</v>
      </c>
      <c r="E35">
        <v>2</v>
      </c>
      <c r="F35">
        <v>71</v>
      </c>
      <c r="G35">
        <v>3</v>
      </c>
    </row>
    <row r="36" spans="1:7" x14ac:dyDescent="0.25">
      <c r="A36">
        <v>5</v>
      </c>
      <c r="B36" t="s">
        <v>152</v>
      </c>
      <c r="C36" t="s">
        <v>107</v>
      </c>
      <c r="D36" t="s">
        <v>10</v>
      </c>
      <c r="E36">
        <v>2</v>
      </c>
      <c r="F36">
        <v>7</v>
      </c>
      <c r="G36">
        <v>3</v>
      </c>
    </row>
    <row r="37" spans="1:7" x14ac:dyDescent="0.25">
      <c r="A37">
        <v>6</v>
      </c>
      <c r="B37" t="s">
        <v>106</v>
      </c>
      <c r="C37" t="s">
        <v>107</v>
      </c>
      <c r="D37" t="s">
        <v>10</v>
      </c>
      <c r="E37">
        <v>2</v>
      </c>
      <c r="F37">
        <v>36</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128</v>
      </c>
      <c r="C2">
        <v>3426</v>
      </c>
      <c r="D2">
        <v>2913</v>
      </c>
      <c r="E2">
        <v>437</v>
      </c>
    </row>
    <row r="3" spans="1:5" x14ac:dyDescent="0.25">
      <c r="A3">
        <v>2</v>
      </c>
      <c r="B3" t="s">
        <v>129</v>
      </c>
      <c r="C3">
        <v>756</v>
      </c>
      <c r="D3">
        <v>603</v>
      </c>
      <c r="E3">
        <v>39</v>
      </c>
    </row>
    <row r="4" spans="1:5" x14ac:dyDescent="0.25">
      <c r="A4">
        <v>3</v>
      </c>
      <c r="B4" t="s">
        <v>130</v>
      </c>
      <c r="C4">
        <v>405</v>
      </c>
      <c r="D4">
        <v>343</v>
      </c>
      <c r="E4">
        <v>128</v>
      </c>
    </row>
    <row r="5" spans="1:5" x14ac:dyDescent="0.25">
      <c r="A5" s="2">
        <v>4</v>
      </c>
      <c r="B5" s="2" t="s">
        <v>147</v>
      </c>
      <c r="C5" s="2">
        <v>237</v>
      </c>
      <c r="D5" s="2">
        <v>195</v>
      </c>
      <c r="E5" s="2">
        <v>66</v>
      </c>
    </row>
    <row r="6" spans="1:5" x14ac:dyDescent="0.25">
      <c r="A6" s="2">
        <v>5</v>
      </c>
      <c r="B6" s="2" t="s">
        <v>146</v>
      </c>
      <c r="C6" s="2">
        <v>205</v>
      </c>
      <c r="D6" s="2">
        <v>156</v>
      </c>
      <c r="E6" s="2">
        <v>13</v>
      </c>
    </row>
    <row r="7" spans="1:5" x14ac:dyDescent="0.25">
      <c r="A7" s="2">
        <v>6</v>
      </c>
      <c r="B7" s="2" t="s">
        <v>106</v>
      </c>
      <c r="C7" s="2">
        <v>712</v>
      </c>
      <c r="D7" s="2">
        <v>571</v>
      </c>
      <c r="E7" s="2">
        <v>127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128</v>
      </c>
      <c r="C2" s="2">
        <v>71</v>
      </c>
      <c r="D2" s="2">
        <v>54</v>
      </c>
      <c r="E2" s="2">
        <v>16</v>
      </c>
    </row>
    <row r="3" spans="1:5" x14ac:dyDescent="0.25">
      <c r="A3" s="2">
        <v>2</v>
      </c>
      <c r="B3" s="2" t="s">
        <v>148</v>
      </c>
      <c r="C3" s="2">
        <v>33</v>
      </c>
      <c r="D3" s="2">
        <v>13</v>
      </c>
      <c r="E3" s="2">
        <v>0</v>
      </c>
    </row>
    <row r="4" spans="1:5" x14ac:dyDescent="0.25">
      <c r="A4" s="2">
        <v>3</v>
      </c>
      <c r="B4" s="2" t="s">
        <v>129</v>
      </c>
      <c r="C4" s="2">
        <v>30</v>
      </c>
      <c r="D4" s="2">
        <v>20</v>
      </c>
      <c r="E4" s="2">
        <v>0</v>
      </c>
    </row>
    <row r="5" spans="1:5" x14ac:dyDescent="0.25">
      <c r="A5" s="2">
        <v>4</v>
      </c>
      <c r="B5" s="2" t="s">
        <v>149</v>
      </c>
      <c r="C5" s="2">
        <v>16</v>
      </c>
      <c r="D5" s="2">
        <v>11</v>
      </c>
      <c r="E5" s="2">
        <v>0</v>
      </c>
    </row>
    <row r="6" spans="1:5" x14ac:dyDescent="0.25">
      <c r="A6" s="2">
        <v>5</v>
      </c>
      <c r="B6" s="2" t="s">
        <v>153</v>
      </c>
      <c r="C6" s="2">
        <v>12</v>
      </c>
      <c r="D6" s="2">
        <v>2</v>
      </c>
      <c r="E6" s="2">
        <v>1</v>
      </c>
    </row>
    <row r="7" spans="1:5" x14ac:dyDescent="0.25">
      <c r="A7" s="2">
        <v>6</v>
      </c>
      <c r="B7" s="2" t="s">
        <v>106</v>
      </c>
      <c r="C7" s="2">
        <v>65</v>
      </c>
      <c r="D7" s="2">
        <v>23</v>
      </c>
      <c r="E7" s="2">
        <v>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150</v>
      </c>
      <c r="B2" s="1" t="s">
        <v>151</v>
      </c>
      <c r="C2" s="1" t="s">
        <v>138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9051</v>
      </c>
      <c r="B2" t="s">
        <v>91</v>
      </c>
      <c r="C2" t="s">
        <v>65</v>
      </c>
      <c r="D2">
        <v>1</v>
      </c>
    </row>
    <row r="3" spans="1:4" x14ac:dyDescent="0.25">
      <c r="A3">
        <v>0</v>
      </c>
      <c r="B3" t="s">
        <v>91</v>
      </c>
      <c r="C3" t="s">
        <v>93</v>
      </c>
      <c r="D3">
        <v>2</v>
      </c>
    </row>
    <row r="4" spans="1:4" x14ac:dyDescent="0.25">
      <c r="A4">
        <v>0</v>
      </c>
      <c r="B4" t="s">
        <v>91</v>
      </c>
      <c r="C4" t="s">
        <v>64</v>
      </c>
      <c r="D4">
        <v>3</v>
      </c>
    </row>
    <row r="5" spans="1:4" x14ac:dyDescent="0.25">
      <c r="A5">
        <v>2</v>
      </c>
      <c r="B5" t="s">
        <v>91</v>
      </c>
      <c r="C5" t="s">
        <v>92</v>
      </c>
      <c r="D5">
        <v>4</v>
      </c>
    </row>
    <row r="6" spans="1:4" x14ac:dyDescent="0.25">
      <c r="A6">
        <v>2555</v>
      </c>
      <c r="B6" t="s">
        <v>50</v>
      </c>
      <c r="C6" t="s">
        <v>65</v>
      </c>
      <c r="D6">
        <v>1</v>
      </c>
    </row>
    <row r="7" spans="1:4" x14ac:dyDescent="0.25">
      <c r="A7">
        <v>3</v>
      </c>
      <c r="B7" t="s">
        <v>50</v>
      </c>
      <c r="C7" t="s">
        <v>93</v>
      </c>
      <c r="D7">
        <v>2</v>
      </c>
    </row>
    <row r="8" spans="1:4" x14ac:dyDescent="0.25">
      <c r="A8">
        <v>0</v>
      </c>
      <c r="B8" t="s">
        <v>50</v>
      </c>
      <c r="C8" t="s">
        <v>64</v>
      </c>
      <c r="D8">
        <v>3</v>
      </c>
    </row>
    <row r="9" spans="1:4" x14ac:dyDescent="0.25">
      <c r="A9">
        <v>15</v>
      </c>
      <c r="B9" t="s">
        <v>50</v>
      </c>
      <c r="C9" t="s">
        <v>92</v>
      </c>
      <c r="D9">
        <v>4</v>
      </c>
    </row>
    <row r="10" spans="1:4" x14ac:dyDescent="0.25">
      <c r="A10">
        <v>1905</v>
      </c>
      <c r="B10" t="s">
        <v>51</v>
      </c>
      <c r="C10" t="s">
        <v>65</v>
      </c>
      <c r="D10">
        <v>1</v>
      </c>
    </row>
    <row r="11" spans="1:4" x14ac:dyDescent="0.25">
      <c r="A11">
        <v>5</v>
      </c>
      <c r="B11" t="s">
        <v>51</v>
      </c>
      <c r="C11" t="s">
        <v>93</v>
      </c>
      <c r="D11">
        <v>2</v>
      </c>
    </row>
    <row r="12" spans="1:4" x14ac:dyDescent="0.25">
      <c r="A12">
        <v>0</v>
      </c>
      <c r="B12" t="s">
        <v>51</v>
      </c>
      <c r="C12" t="s">
        <v>64</v>
      </c>
      <c r="D12">
        <v>3</v>
      </c>
    </row>
    <row r="13" spans="1:4" x14ac:dyDescent="0.25">
      <c r="A13">
        <v>11</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Jankowska Małgorzata</cp:lastModifiedBy>
  <cp:lastPrinted>2015-01-07T11:10:02Z</cp:lastPrinted>
  <dcterms:created xsi:type="dcterms:W3CDTF">2014-07-29T18:33:30Z</dcterms:created>
  <dcterms:modified xsi:type="dcterms:W3CDTF">2016-01-28T11:32:44Z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