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20" yWindow="-120" windowWidth="21840" windowHeight="13740"/>
  </bookViews>
  <sheets>
    <sheet name="dostawy" sheetId="1" r:id="rId1"/>
    <sheet name="usługi" sheetId="2" r:id="rId2"/>
    <sheet name="roboty budowlane" sheetId="3" r:id="rId3"/>
  </sheets>
  <definedNames>
    <definedName name="_xlnm._FilterDatabase" localSheetId="0" hidden="1">dostawy!$A$8:$H$20</definedName>
    <definedName name="_xlnm._FilterDatabase" localSheetId="2" hidden="1">'roboty budowlane'!$A$4:$H$9</definedName>
    <definedName name="_xlnm._FilterDatabase" localSheetId="1" hidden="1">usługi!$A$4:$I$6</definedName>
    <definedName name="_xlnm.Print_Area" localSheetId="0">dostawy!$A$1:$M$45</definedName>
    <definedName name="_xlnm.Print_Area" localSheetId="2">'roboty budowlane'!$A$1:$N$24</definedName>
    <definedName name="_xlnm.Print_Area" localSheetId="1">usługi!$A$1:$N$21</definedName>
  </definedNames>
  <calcPr calcId="145621"/>
</workbook>
</file>

<file path=xl/calcChain.xml><?xml version="1.0" encoding="utf-8"?>
<calcChain xmlns="http://schemas.openxmlformats.org/spreadsheetml/2006/main">
  <c r="E18" i="3" l="1"/>
  <c r="E19" i="3" s="1"/>
  <c r="E15" i="2" l="1"/>
  <c r="E14" i="2"/>
  <c r="E30" i="1" l="1"/>
  <c r="E32" i="1" l="1"/>
  <c r="E33" i="1" s="1"/>
  <c r="E23" i="1"/>
  <c r="E22" i="1"/>
  <c r="E31" i="1"/>
  <c r="E41" i="1"/>
  <c r="E40" i="1"/>
  <c r="E38" i="1"/>
  <c r="E22" i="3" l="1"/>
  <c r="E23" i="3" s="1"/>
  <c r="E24" i="3" s="1"/>
  <c r="E26" i="1"/>
  <c r="E27" i="1"/>
  <c r="E39" i="1" l="1"/>
  <c r="E35" i="1"/>
  <c r="E36" i="1"/>
  <c r="E25" i="1"/>
  <c r="E24" i="1"/>
  <c r="E28" i="1" s="1"/>
  <c r="E16" i="3" l="1"/>
  <c r="E12" i="3"/>
  <c r="E8" i="3"/>
  <c r="E6" i="3"/>
  <c r="E20" i="2"/>
  <c r="E18" i="2"/>
  <c r="E16" i="2"/>
  <c r="E12" i="2"/>
  <c r="E11" i="2"/>
  <c r="E9" i="2"/>
  <c r="E7" i="2"/>
  <c r="E5" i="2"/>
  <c r="E21" i="2" l="1"/>
  <c r="E19" i="2"/>
  <c r="E17" i="2"/>
  <c r="E13" i="2"/>
  <c r="E34" i="1"/>
  <c r="E37" i="1" s="1"/>
  <c r="E17" i="1"/>
  <c r="F15" i="1"/>
  <c r="E16" i="1"/>
  <c r="E13" i="1"/>
  <c r="E12" i="1"/>
  <c r="E14" i="1" s="1"/>
  <c r="E10" i="1"/>
  <c r="E9" i="1"/>
  <c r="E11" i="1" l="1"/>
  <c r="E17" i="3"/>
  <c r="E20" i="3" s="1"/>
  <c r="E10" i="2" l="1"/>
  <c r="E8" i="2"/>
  <c r="E6" i="2"/>
  <c r="E9" i="3" l="1"/>
  <c r="E44" i="1"/>
  <c r="E45" i="1" s="1"/>
  <c r="E21" i="1"/>
  <c r="E19" i="1"/>
  <c r="E20" i="1" s="1"/>
  <c r="E13" i="3" l="1"/>
  <c r="E14" i="3" s="1"/>
  <c r="E42" i="1"/>
  <c r="E43" i="1" s="1"/>
  <c r="E18" i="1" l="1"/>
  <c r="E7" i="3" l="1"/>
  <c r="E10" i="3" s="1"/>
</calcChain>
</file>

<file path=xl/sharedStrings.xml><?xml version="1.0" encoding="utf-8"?>
<sst xmlns="http://schemas.openxmlformats.org/spreadsheetml/2006/main" count="364" uniqueCount="161">
  <si>
    <t>Stawka VAT      w %</t>
  </si>
  <si>
    <t>2.1 DOSTAWY</t>
  </si>
  <si>
    <t>Lp.</t>
  </si>
  <si>
    <t>Nazwa Wydziału</t>
  </si>
  <si>
    <t>Wartość zamówienia                 (netto) w zł</t>
  </si>
  <si>
    <t>Stawka VAT w %</t>
  </si>
  <si>
    <t>Uwagi</t>
  </si>
  <si>
    <t>2.2. USŁUGI</t>
  </si>
  <si>
    <t>Nazwa usługi</t>
  </si>
  <si>
    <t xml:space="preserve">2.3. ROBOTY BUDOWLANE </t>
  </si>
  <si>
    <t>Wydział Infrastruktury</t>
  </si>
  <si>
    <t>Nazwa zadania i jego lokalizacja</t>
  </si>
  <si>
    <t>Kod CPV dostawy
(9-cyfrowy)</t>
  </si>
  <si>
    <t xml:space="preserve">   Razem za Urząd: wartość dostaw w kategorii CPV ¹)    </t>
  </si>
  <si>
    <t>II kwartał</t>
  </si>
  <si>
    <t xml:space="preserve">Nazwa Wydziału </t>
  </si>
  <si>
    <t>Nazwa dostawy</t>
  </si>
  <si>
    <t>Planowany termin wszczęcia postępowania (kwartał)</t>
  </si>
  <si>
    <t>Planowany okres na jaki zostanie zawarta umowa</t>
  </si>
  <si>
    <r>
      <t xml:space="preserve">Wartość zamówienia (brutto) w zł </t>
    </r>
    <r>
      <rPr>
        <b/>
        <sz val="12"/>
        <rFont val="Arial"/>
        <family val="2"/>
        <charset val="238"/>
      </rPr>
      <t xml:space="preserve">²) </t>
    </r>
  </si>
  <si>
    <t>Przewidywany tryb/ procedura udzielenia zamówienia</t>
  </si>
  <si>
    <t>Kod CPV roboty budowlanej 
(9-cyfrowy)</t>
  </si>
  <si>
    <t>Wartość zamówienia                 w zł (netto)</t>
  </si>
  <si>
    <t>Planowane lata realizacji</t>
  </si>
  <si>
    <t>Kod CPV usługi
(9-cyfrowy)</t>
  </si>
  <si>
    <t>Wartość zamówienia (brutto) w zł</t>
  </si>
  <si>
    <t>Data udzielenia zamówienia</t>
  </si>
  <si>
    <t>30213000-5</t>
  </si>
  <si>
    <t>dostawa jednorazowa</t>
  </si>
  <si>
    <t xml:space="preserve"> Rzeszów</t>
  </si>
  <si>
    <t>możliwość stosowania klauzul społecznych</t>
  </si>
  <si>
    <t xml:space="preserve">  
</t>
  </si>
  <si>
    <t>Wydzial Organizacyjno-Administracyjny - OA - V</t>
  </si>
  <si>
    <t xml:space="preserve">     Razem za Urząd: wartość robót budowlanych dla budynku/lokalizacji  Rzeszów</t>
  </si>
  <si>
    <t>30192000-1</t>
  </si>
  <si>
    <t>30121000-3</t>
  </si>
  <si>
    <t>Wydział Bezpieczeństwa i Zarządzania Kryzysowego</t>
  </si>
  <si>
    <t>tryb podstawowy, bez negocjacji</t>
  </si>
  <si>
    <r>
      <t xml:space="preserve">Wydział Organizacyjno-Administracyjny - </t>
    </r>
    <r>
      <rPr>
        <b/>
        <sz val="10"/>
        <rFont val="Arial"/>
        <family val="2"/>
        <charset val="238"/>
      </rPr>
      <t>Rzeszów</t>
    </r>
  </si>
  <si>
    <t>Zatwierdzam:</t>
  </si>
  <si>
    <t xml:space="preserve">    Razem za Urząd w kategorii usług CPV ¹) </t>
  </si>
  <si>
    <t>Dostawa prasy papierowej i elektronicznej (Rzeszów + delegatury)</t>
  </si>
  <si>
    <t>22200000-2</t>
  </si>
  <si>
    <t>30197630-1</t>
  </si>
  <si>
    <t>Wydział Organizacyjno-Administracyjny 
IT</t>
  </si>
  <si>
    <t>Wydział Organizacyjno-Administracyjny 
OA-V</t>
  </si>
  <si>
    <t>realizacja przez Centrum Obsługi Administracji Rządowej</t>
  </si>
  <si>
    <t>90513000-6</t>
  </si>
  <si>
    <t>2 lata</t>
  </si>
  <si>
    <t>nie będą stosowane klauzule społeczne</t>
  </si>
  <si>
    <t>Tarnobrzeg</t>
  </si>
  <si>
    <t>45400000-1</t>
  </si>
  <si>
    <t>II-III kwartał</t>
  </si>
  <si>
    <t>IV kwartał</t>
  </si>
  <si>
    <t>I kwartał</t>
  </si>
  <si>
    <t>III kwartał</t>
  </si>
  <si>
    <t xml:space="preserve">ten sam moszyk </t>
  </si>
  <si>
    <t>postępowanie COAR</t>
  </si>
  <si>
    <t>Wydział Finansów i Budżetu</t>
  </si>
  <si>
    <t>Dostawa dzienników i magazynów</t>
  </si>
  <si>
    <t>1.01.2024 r. - 31.12.2024 r.</t>
  </si>
  <si>
    <t>Wydział Spraw Obywatelskich i Cudzoziemców</t>
  </si>
  <si>
    <t>FAMI</t>
  </si>
  <si>
    <t>30125100-2</t>
  </si>
  <si>
    <t>do 31.12.2023 r.</t>
  </si>
  <si>
    <t>Postępowanie COAR oraz samodzielne PUW poprzez wystąpienie o indywidualną zgodę na przeprowadzenie postępowania</t>
  </si>
  <si>
    <t>Papier do drukowania i kserograficzny A3 i A4  dla     pracowników Podkarpackiego Urzędu Wojewódzkiego w Rzeszowie</t>
  </si>
  <si>
    <t>Dostawa materiałów biurowych  dla     pracowników Podkarpackiego Urzędu Wojewódzkiego w Rzeszowie</t>
  </si>
  <si>
    <t>Dostawa tuszy i tonerów  dla pracowników Podkarpackiego Urzędu Wojewódzkiego w Rzeszowie</t>
  </si>
  <si>
    <t>Wydział 
Infrastruktury</t>
  </si>
  <si>
    <t>35120000-1</t>
  </si>
  <si>
    <t>Elektroniczne systemy alarmowe</t>
  </si>
  <si>
    <t>35121700-5</t>
  </si>
  <si>
    <t>I-IV kwartał</t>
  </si>
  <si>
    <t>Pakiet biurowy (licencje na 69 szt.)</t>
  </si>
  <si>
    <t>48310000-4</t>
  </si>
  <si>
    <t>Usługi pocztowe</t>
  </si>
  <si>
    <t>Wydzial Organizacyjno-Administracyjny - OA - XV</t>
  </si>
  <si>
    <t>64110000-0</t>
  </si>
  <si>
    <t>Usługi telefoni komórkowej</t>
  </si>
  <si>
    <t>Wydzial Organizacyjno-Administracyjny - OA - IV</t>
  </si>
  <si>
    <t>COAR</t>
  </si>
  <si>
    <t>2023-2025</t>
  </si>
  <si>
    <t>Przebudowa budynku odpraw autokarów (BOA) na wjazd do UE w Drogowym Przejściu Granicznym w Medyce</t>
  </si>
  <si>
    <t>71220000-6</t>
  </si>
  <si>
    <t>ok. 32 tygodni od podpisania umowy</t>
  </si>
  <si>
    <t>Usługa zakupu i dostosowania programu do obsługi cudzoziemców z krajów trzecich</t>
  </si>
  <si>
    <t>Usługa dostosowania obecnie używanego systemu eDok do współpracy z programem do obsługi cudzoziemców z krajów trzecich</t>
  </si>
  <si>
    <t>72260000-5</t>
  </si>
  <si>
    <t>Kursy adaptacyjne dla cudzoziemców</t>
  </si>
  <si>
    <t>80500000-9</t>
  </si>
  <si>
    <t>Wywóz i zagospodarowanie odpadów komunalnych</t>
  </si>
  <si>
    <t>1.01.2024 r. - 31.12.2025 r.</t>
  </si>
  <si>
    <t>Usługa sprzątania</t>
  </si>
  <si>
    <t>90910000-9</t>
  </si>
  <si>
    <t>2023-2026</t>
  </si>
  <si>
    <t>45200000-9</t>
  </si>
  <si>
    <t>2023 r.</t>
  </si>
  <si>
    <t>RAZEM RZESZÓW w RO - roboty branży ogólnobudowlanej - konstrukcyjne</t>
  </si>
  <si>
    <t>RAZEM TARNOBRZEG w RO - roboty branży ogólnobudowlanej – konstrukcyjne</t>
  </si>
  <si>
    <t>Rozbudowa budynku archiwum zakładowego PUW w Tarnobrzegu przy ul. M. Dąbrowskiej 6a</t>
  </si>
  <si>
    <t>2023-2025 r.</t>
  </si>
  <si>
    <t xml:space="preserve">     Razem za Urząd: wartość robót budowlanych dla budynku/lokalizacji Tarnobrzeg</t>
  </si>
  <si>
    <t>negocjacje z jednym wykonawcą</t>
  </si>
  <si>
    <t xml:space="preserve"> Krosno</t>
  </si>
  <si>
    <t>45332000-3</t>
  </si>
  <si>
    <t xml:space="preserve">     Razem za Urząd: wartość robót budowlanych dla budynku/lokalizacji Krosno</t>
  </si>
  <si>
    <t>RAZEM KROSNO w RS - roboty branży sanitarnej - inst. wod.-kan.</t>
  </si>
  <si>
    <t>Remont kanalizacji i instalacji wodociągowej (wymiana kanalizacyjnych rur żeliwnych na pcw oraz stalowej instalacji wodociągowej, ciepła i zimna woda, na pcw, demontaż i montaż zabudowy) PUW Delegatura w Krośnie przy ul. Bieszczadzkiej 1</t>
  </si>
  <si>
    <t>RAZEM RZESZÓW w RO - roboty branży ogólnobudowlanej - wykończeniowe</t>
  </si>
  <si>
    <t>Docieplenie stropodachu na budynku PUW w Rzeszowie przy ul. Grunwaldzkiej 15</t>
  </si>
  <si>
    <t xml:space="preserve">Zakup centrów wydruków A3 </t>
  </si>
  <si>
    <t xml:space="preserve">Urządzenia wielofunkcyjne A4 </t>
  </si>
  <si>
    <t>produkty standardowe</t>
  </si>
  <si>
    <t>Klasyfikacja zadań strategicznych (wybór ze słownika/listy: zgodnie ze Strategią Zakupową PUW)</t>
  </si>
  <si>
    <t>produkty tzw. 
wąskie gardła</t>
  </si>
  <si>
    <t>zakupy 
strategiczne</t>
  </si>
  <si>
    <t>zakupy 
dźwignie</t>
  </si>
  <si>
    <t xml:space="preserve">Informacja wstępna dot. możliwości stosowania aspektów  społecznych (w tym klauzul społecznych określonych w art. 94 ust. 1 i 2, art.. 95 ust.1 i 2, art. 96 ust. 1 i 2 lub art. 361 ust. 1 i 2 ustawy Pzp)/ ewentualnie realizacja przez przedsiębiorcę lub osobę fizyczną niezatrudniającą pracowników </t>
  </si>
  <si>
    <t>wąskie gardła</t>
  </si>
  <si>
    <t>produkty 
standardowe</t>
  </si>
  <si>
    <t xml:space="preserve">produkty tzw. 
wąskie gardła. </t>
  </si>
  <si>
    <t>zamówienia 
strategiczne</t>
  </si>
  <si>
    <t>do 31.09.2023 r.</t>
  </si>
  <si>
    <t>przetarg nieograniczony</t>
  </si>
  <si>
    <t xml:space="preserve">Zakup wraz z instalacją 4 szt. automatycznych bramek kontroli granicznej "ABC" na Lotnicze Przejście Graniczne Rzeszów-Jasionka </t>
  </si>
  <si>
    <t>30216120-3</t>
  </si>
  <si>
    <t>Zakup urządzenia (zestawu) do badania autentyczności dokumentów na Lotnicze Przejście Graniczne Rzeszów - Jasionka</t>
  </si>
  <si>
    <t>Zakup urządzenia (zestawu) do badania autentyczności dokumentów na Drogowe Przejście Graniczne w Korczowej</t>
  </si>
  <si>
    <t>34114000-9</t>
  </si>
  <si>
    <t>Zakup wielozadaniowego elektrycznego pojazdu wolnobieżnego z zamkniętą przestrzenią bagażową na Kolejowe Przejście Graniczne w Przemyślu (Stacja w Medyce)</t>
  </si>
  <si>
    <t>Zakup pojazdu elektrycznego wolnobieżnego do przewozu pasażerskiego oraz bagażowego na Drogowe Przejście Graniczne w Korczowej</t>
  </si>
  <si>
    <t>Zakup pojazdu elektrycznego wolnobieżnego o ładowności min. 800 kg na Drogowe Przejście Graniczne w Medyce</t>
  </si>
  <si>
    <t>34990000-3</t>
  </si>
  <si>
    <t>Zakup urządzenia (systemu) do wykrywania istot żywych w przestrzeniach zamkniętych na Drogowe Przejście Graniczne w Medyce</t>
  </si>
  <si>
    <t>Zakup czytników dokumentów</t>
  </si>
  <si>
    <t xml:space="preserve">Zakup urządzenia do wstępnej weryfikacji autentyczności dokumentów </t>
  </si>
  <si>
    <t>Drogowe Przejście Graniczne w Korczowej</t>
  </si>
  <si>
    <t>Zaprojektowanie i wybudowanie 1 sztuki kompletnego stanowiska wagowego wraz z wagą dynamiczną na kierunku wjazdowym w ruchu pojazdów towarowych Drogowego Przejścia Granicznego w Korczowej</t>
  </si>
  <si>
    <t>RAZEM DPG KORCZOWA w RO - roboty branży ogólnobudowlanej – konstrukcyjne</t>
  </si>
  <si>
    <t xml:space="preserve">     Razem za Urząd: wartość robót budowlanych dla budynku/lokalizacji DPG KORCZOWA</t>
  </si>
  <si>
    <t>Dostawa do Podkarpackiego Urzędu Wojewódzkiego w Rzeszowie samochodu typu SUV</t>
  </si>
  <si>
    <t>34100000-8</t>
  </si>
  <si>
    <t xml:space="preserve">Wydział Ratownictwa Medycznego i Powiadamiania Ratunkowego </t>
  </si>
  <si>
    <t>Dostawę do Dyspozytorni Medycznej w Wydziale Ratownictwa Medycznego 
i Powiadamiania Ratunkowego Podkarpackiego Urzędu Wojewódzkiego w Rzeszowie sprzętu komputerowego</t>
  </si>
  <si>
    <t>Zakup samochodu na potrzeby Wydziału Ratownictwa Medycznego i Powiadamiania Ratunkowego w PUW w Rzeszowie</t>
  </si>
  <si>
    <t>tryb podstawowy z negocjacjami</t>
  </si>
  <si>
    <t>nowe zadanie</t>
  </si>
  <si>
    <t>Zakup komputerów i laptopów dla pracowników Podkarpackiego Urzędu Wojewódzkiego w Rzeszowie</t>
  </si>
  <si>
    <t>Dostawa środków czystości i higieny osobistej dla pracowników Podkarpackiego Urzędu Wojewódzkiego w Rzeszowie</t>
  </si>
  <si>
    <t>33700000-7</t>
  </si>
  <si>
    <t>Biuro Wojewody</t>
  </si>
  <si>
    <t>Kompleksowa organizacja obsługi, od strony organizacyjno-technicznej, wydarzenia pn. „Beatyfikacja Rodziny Ulmów”</t>
  </si>
  <si>
    <t>79952000-2</t>
  </si>
  <si>
    <t>do 12.09.2023 r.</t>
  </si>
  <si>
    <t>tryb podstawowy,
bez negocjacji</t>
  </si>
  <si>
    <t>4.05.2023 r.</t>
  </si>
  <si>
    <t>zamówienie 
z wolnej ręki</t>
  </si>
  <si>
    <t xml:space="preserve"> PLAN ZAMÓWIEŃ PUBLICZNYCH
Podkarpackiego Urzędu Wojewódzkiego w Rzeszowie na dostawy, usługi i roboty budowlane na 2023 rok
aktualizacja 28.07.2023 r.</t>
  </si>
  <si>
    <t>Budowa wiaty magazynowej na materiały i sprzęt ratownictwa przeciwpowodziowego w formule zaprojektuj-wybuduj</t>
  </si>
  <si>
    <t xml:space="preserve">Z up. WOJEWODY PODKARPACKIEGO
 (-)
Marcin Zaborniak
DYREKTOR GENERALNY URZĘDU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</si>
</sst>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\2\3\%"/>
    <numFmt numFmtId="165" formatCode="#,##0.00_ ;\-#,##0.00\ 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color rgb="FFFF0000"/>
      <name val="Arial CE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1E0E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92">
    <xf numFmtId="0" fontId="0" fillId="0" borderId="0" xfId="0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0" fillId="0" borderId="0" xfId="0" applyNumberFormat="1"/>
    <xf numFmtId="164" fontId="12" fillId="0" borderId="0" xfId="0" applyNumberFormat="1" applyFont="1" applyFill="1" applyAlignment="1"/>
    <xf numFmtId="4" fontId="4" fillId="0" borderId="0" xfId="0" applyNumberFormat="1" applyFont="1" applyBorder="1" applyAlignment="1">
      <alignment horizontal="left" vertical="center"/>
    </xf>
    <xf numFmtId="0" fontId="0" fillId="0" borderId="0" xfId="0" applyFill="1"/>
    <xf numFmtId="0" fontId="13" fillId="0" borderId="0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4" fillId="0" borderId="0" xfId="0" applyFont="1" applyAlignment="1">
      <alignment horizontal="center" vertical="center"/>
    </xf>
    <xf numFmtId="0" fontId="0" fillId="0" borderId="0" xfId="0" applyFont="1"/>
    <xf numFmtId="4" fontId="6" fillId="0" borderId="0" xfId="0" applyNumberFormat="1" applyFont="1" applyFill="1" applyBorder="1" applyAlignment="1">
      <alignment vertical="center"/>
    </xf>
    <xf numFmtId="0" fontId="0" fillId="0" borderId="0" xfId="0" applyFont="1" applyAlignment="1"/>
    <xf numFmtId="0" fontId="0" fillId="0" borderId="4" xfId="0" applyFont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 wrapText="1"/>
    </xf>
    <xf numFmtId="9" fontId="0" fillId="0" borderId="0" xfId="0" applyNumberFormat="1" applyFont="1" applyAlignment="1"/>
    <xf numFmtId="0" fontId="0" fillId="0" borderId="0" xfId="0" applyAlignment="1">
      <alignment vertical="top" wrapText="1"/>
    </xf>
    <xf numFmtId="0" fontId="0" fillId="4" borderId="0" xfId="0" applyFont="1" applyFill="1"/>
    <xf numFmtId="0" fontId="17" fillId="0" borderId="4" xfId="3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4" fontId="9" fillId="6" borderId="7" xfId="0" applyNumberFormat="1" applyFont="1" applyFill="1" applyBorder="1" applyAlignment="1">
      <alignment horizontal="center" vertical="center" wrapText="1"/>
    </xf>
    <xf numFmtId="4" fontId="6" fillId="7" borderId="6" xfId="0" applyNumberFormat="1" applyFont="1" applyFill="1" applyBorder="1" applyAlignment="1">
      <alignment horizontal="center" vertical="center" wrapText="1"/>
    </xf>
    <xf numFmtId="9" fontId="6" fillId="7" borderId="6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9" fontId="6" fillId="7" borderId="4" xfId="0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0" fillId="4" borderId="6" xfId="0" applyFont="1" applyFill="1" applyBorder="1"/>
    <xf numFmtId="4" fontId="3" fillId="4" borderId="17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9" fontId="6" fillId="4" borderId="14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9" fillId="6" borderId="2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4" borderId="17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0" fillId="4" borderId="5" xfId="0" applyFont="1" applyFill="1" applyBorder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3" fontId="9" fillId="6" borderId="18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horizontal="center"/>
    </xf>
    <xf numFmtId="1" fontId="8" fillId="6" borderId="10" xfId="0" applyNumberFormat="1" applyFont="1" applyFill="1" applyBorder="1" applyAlignment="1">
      <alignment horizontal="center"/>
    </xf>
    <xf numFmtId="1" fontId="8" fillId="6" borderId="7" xfId="0" applyNumberFormat="1" applyFont="1" applyFill="1" applyBorder="1" applyAlignment="1">
      <alignment horizontal="center" vertical="center" wrapText="1"/>
    </xf>
    <xf numFmtId="1" fontId="8" fillId="6" borderId="8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9" fontId="6" fillId="7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left" vertical="center"/>
    </xf>
    <xf numFmtId="0" fontId="0" fillId="0" borderId="0" xfId="0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3" fillId="7" borderId="7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left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9" fontId="23" fillId="7" borderId="14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right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164" fontId="6" fillId="0" borderId="14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/>
    </xf>
    <xf numFmtId="0" fontId="10" fillId="7" borderId="14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1" fontId="6" fillId="7" borderId="14" xfId="0" applyNumberFormat="1" applyFont="1" applyFill="1" applyBorder="1" applyAlignment="1">
      <alignment horizontal="center" vertical="center" wrapText="1"/>
    </xf>
    <xf numFmtId="1" fontId="3" fillId="7" borderId="14" xfId="0" applyNumberFormat="1" applyFont="1" applyFill="1" applyBorder="1" applyAlignment="1">
      <alignment horizontal="center" vertical="center" wrapText="1"/>
    </xf>
    <xf numFmtId="1" fontId="3" fillId="7" borderId="16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3" fontId="6" fillId="7" borderId="14" xfId="4" applyFont="1" applyFill="1" applyBorder="1" applyAlignment="1">
      <alignment horizontal="right" vertical="center" wrapText="1"/>
    </xf>
    <xf numFmtId="0" fontId="0" fillId="7" borderId="5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10" fillId="7" borderId="0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0" fillId="0" borderId="30" xfId="0" applyBorder="1"/>
    <xf numFmtId="0" fontId="6" fillId="0" borderId="17" xfId="0" applyNumberFormat="1" applyFont="1" applyFill="1" applyBorder="1" applyAlignment="1">
      <alignment horizontal="center" vertical="center" wrapText="1"/>
    </xf>
    <xf numFmtId="0" fontId="0" fillId="7" borderId="4" xfId="0" applyFill="1" applyBorder="1"/>
    <xf numFmtId="4" fontId="6" fillId="7" borderId="5" xfId="0" applyNumberFormat="1" applyFont="1" applyFill="1" applyBorder="1" applyAlignment="1">
      <alignment vertical="center" wrapText="1"/>
    </xf>
    <xf numFmtId="9" fontId="6" fillId="0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6" fillId="7" borderId="22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0" xfId="0" applyFill="1" applyBorder="1"/>
    <xf numFmtId="4" fontId="20" fillId="7" borderId="1" xfId="0" applyNumberFormat="1" applyFont="1" applyFill="1" applyBorder="1" applyAlignment="1">
      <alignment vertical="center" wrapText="1"/>
    </xf>
    <xf numFmtId="4" fontId="21" fillId="7" borderId="1" xfId="0" applyNumberFormat="1" applyFont="1" applyFill="1" applyBorder="1" applyAlignment="1">
      <alignment vertical="center" wrapText="1"/>
    </xf>
    <xf numFmtId="0" fontId="16" fillId="7" borderId="1" xfId="0" applyFont="1" applyFill="1" applyBorder="1"/>
    <xf numFmtId="4" fontId="21" fillId="7" borderId="0" xfId="0" applyNumberFormat="1" applyFont="1" applyFill="1" applyBorder="1" applyAlignment="1">
      <alignment vertical="center" wrapText="1"/>
    </xf>
    <xf numFmtId="4" fontId="20" fillId="7" borderId="0" xfId="0" applyNumberFormat="1" applyFont="1" applyFill="1" applyBorder="1" applyAlignment="1">
      <alignment vertical="center" wrapText="1"/>
    </xf>
    <xf numFmtId="0" fontId="16" fillId="7" borderId="0" xfId="0" applyFont="1" applyFill="1" applyBorder="1"/>
    <xf numFmtId="49" fontId="6" fillId="0" borderId="1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7" borderId="5" xfId="0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7" borderId="4" xfId="0" applyNumberFormat="1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/>
    </xf>
    <xf numFmtId="0" fontId="24" fillId="0" borderId="4" xfId="3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Alignment="1">
      <alignment wrapText="1"/>
    </xf>
    <xf numFmtId="4" fontId="6" fillId="7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4" fontId="25" fillId="7" borderId="3" xfId="0" applyNumberFormat="1" applyFont="1" applyFill="1" applyBorder="1" applyAlignment="1">
      <alignment horizontal="center" vertical="center" wrapText="1"/>
    </xf>
    <xf numFmtId="9" fontId="25" fillId="7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/>
    </xf>
    <xf numFmtId="0" fontId="25" fillId="0" borderId="4" xfId="3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9" fontId="25" fillId="4" borderId="6" xfId="0" applyNumberFormat="1" applyFont="1" applyFill="1" applyBorder="1" applyAlignment="1">
      <alignment horizontal="center" vertical="center" wrapText="1"/>
    </xf>
    <xf numFmtId="0" fontId="26" fillId="4" borderId="6" xfId="0" applyNumberFormat="1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vertical="center" wrapText="1"/>
    </xf>
    <xf numFmtId="4" fontId="25" fillId="7" borderId="22" xfId="0" applyNumberFormat="1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9" fontId="25" fillId="7" borderId="22" xfId="0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4" fontId="27" fillId="0" borderId="22" xfId="0" applyNumberFormat="1" applyFont="1" applyBorder="1" applyAlignment="1">
      <alignment horizontal="center" vertical="center" wrapText="1"/>
    </xf>
    <xf numFmtId="0" fontId="27" fillId="0" borderId="36" xfId="0" applyFont="1" applyBorder="1" applyAlignment="1">
      <alignment horizontal="left" vertical="center" wrapText="1"/>
    </xf>
    <xf numFmtId="4" fontId="26" fillId="0" borderId="25" xfId="0" applyNumberFormat="1" applyFont="1" applyFill="1" applyBorder="1" applyAlignment="1">
      <alignment horizontal="center" vertical="center" wrapText="1"/>
    </xf>
    <xf numFmtId="9" fontId="25" fillId="4" borderId="28" xfId="0" applyNumberFormat="1" applyFont="1" applyFill="1" applyBorder="1" applyAlignment="1">
      <alignment horizontal="center" vertical="center" wrapText="1"/>
    </xf>
    <xf numFmtId="0" fontId="26" fillId="4" borderId="28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6" fillId="0" borderId="5" xfId="1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4" fontId="6" fillId="7" borderId="4" xfId="0" applyNumberFormat="1" applyFont="1" applyFill="1" applyBorder="1" applyAlignment="1">
      <alignment vertical="center" wrapText="1"/>
    </xf>
    <xf numFmtId="0" fontId="0" fillId="7" borderId="5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/>
    </xf>
    <xf numFmtId="0" fontId="17" fillId="7" borderId="6" xfId="0" applyFont="1" applyFill="1" applyBorder="1" applyAlignment="1">
      <alignment horizontal="center" vertical="center" wrapText="1"/>
    </xf>
    <xf numFmtId="0" fontId="17" fillId="7" borderId="4" xfId="3" applyFont="1" applyFill="1" applyBorder="1" applyAlignment="1">
      <alignment horizontal="center" vertical="center" wrapText="1"/>
    </xf>
    <xf numFmtId="1" fontId="8" fillId="6" borderId="8" xfId="0" applyNumberFormat="1" applyFont="1" applyFill="1" applyBorder="1" applyAlignment="1">
      <alignment horizontal="center" vertical="center" wrapText="1"/>
    </xf>
    <xf numFmtId="0" fontId="10" fillId="7" borderId="21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vertical="center" wrapText="1"/>
    </xf>
    <xf numFmtId="9" fontId="6" fillId="7" borderId="22" xfId="0" applyNumberFormat="1" applyFont="1" applyFill="1" applyBorder="1" applyAlignment="1">
      <alignment horizontal="center" vertical="center" wrapText="1"/>
    </xf>
    <xf numFmtId="4" fontId="0" fillId="7" borderId="22" xfId="0" applyNumberFormat="1" applyFont="1" applyFill="1" applyBorder="1" applyAlignment="1">
      <alignment horizontal="center" vertical="center" wrapText="1"/>
    </xf>
    <xf numFmtId="0" fontId="0" fillId="7" borderId="22" xfId="0" applyFont="1" applyFill="1" applyBorder="1" applyAlignment="1">
      <alignment horizontal="center" vertical="center" wrapText="1"/>
    </xf>
    <xf numFmtId="0" fontId="6" fillId="0" borderId="22" xfId="3" applyFont="1" applyFill="1" applyBorder="1" applyAlignment="1">
      <alignment horizontal="center" vertical="center" wrapText="1"/>
    </xf>
    <xf numFmtId="0" fontId="6" fillId="7" borderId="22" xfId="3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left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vertical="center" wrapText="1"/>
    </xf>
    <xf numFmtId="4" fontId="6" fillId="7" borderId="39" xfId="0" applyNumberFormat="1" applyFont="1" applyFill="1" applyBorder="1" applyAlignment="1">
      <alignment horizontal="center" vertical="center" wrapText="1"/>
    </xf>
    <xf numFmtId="9" fontId="6" fillId="7" borderId="39" xfId="0" applyNumberFormat="1" applyFont="1" applyFill="1" applyBorder="1" applyAlignment="1">
      <alignment horizontal="center" vertical="center" wrapText="1"/>
    </xf>
    <xf numFmtId="0" fontId="0" fillId="7" borderId="39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left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9" fontId="6" fillId="7" borderId="14" xfId="0" applyNumberFormat="1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" fontId="8" fillId="6" borderId="18" xfId="0" applyNumberFormat="1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 wrapText="1"/>
    </xf>
    <xf numFmtId="1" fontId="5" fillId="6" borderId="18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9" fontId="6" fillId="0" borderId="22" xfId="0" applyNumberFormat="1" applyFont="1" applyFill="1" applyBorder="1" applyAlignment="1">
      <alignment horizontal="center" vertical="center" wrapText="1"/>
    </xf>
    <xf numFmtId="4" fontId="0" fillId="0" borderId="22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 wrapText="1"/>
    </xf>
    <xf numFmtId="0" fontId="0" fillId="7" borderId="44" xfId="0" applyFont="1" applyFill="1" applyBorder="1" applyAlignment="1">
      <alignment horizontal="center" vertical="center"/>
    </xf>
    <xf numFmtId="0" fontId="25" fillId="7" borderId="43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0" fillId="7" borderId="4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9" fontId="6" fillId="7" borderId="15" xfId="0" applyNumberFormat="1" applyFont="1" applyFill="1" applyBorder="1" applyAlignment="1">
      <alignment horizontal="center" vertical="center" wrapText="1"/>
    </xf>
    <xf numFmtId="9" fontId="6" fillId="7" borderId="28" xfId="0" applyNumberFormat="1" applyFont="1" applyFill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6" fillId="7" borderId="15" xfId="3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4" fontId="0" fillId="0" borderId="28" xfId="0" applyNumberFormat="1" applyFont="1" applyBorder="1" applyAlignment="1">
      <alignment horizontal="center" vertical="center" wrapText="1"/>
    </xf>
    <xf numFmtId="0" fontId="6" fillId="0" borderId="28" xfId="3" applyFont="1" applyFill="1" applyBorder="1" applyAlignment="1">
      <alignment horizontal="center" vertical="center" wrapText="1"/>
    </xf>
    <xf numFmtId="0" fontId="6" fillId="7" borderId="28" xfId="3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7" borderId="14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4" fontId="0" fillId="7" borderId="4" xfId="0" applyNumberFormat="1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4" fontId="6" fillId="7" borderId="22" xfId="0" applyNumberFormat="1" applyFont="1" applyFill="1" applyBorder="1" applyAlignment="1">
      <alignment horizontal="center" vertical="center" wrapText="1"/>
    </xf>
    <xf numFmtId="0" fontId="25" fillId="0" borderId="22" xfId="3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left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4" fontId="25" fillId="7" borderId="4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4" fontId="26" fillId="4" borderId="17" xfId="0" applyNumberFormat="1" applyFont="1" applyFill="1" applyBorder="1" applyAlignment="1">
      <alignment horizontal="center" vertical="center" wrapText="1"/>
    </xf>
    <xf numFmtId="4" fontId="25" fillId="7" borderId="22" xfId="0" applyNumberFormat="1" applyFont="1" applyFill="1" applyBorder="1" applyAlignment="1">
      <alignment horizontal="center" vertical="center"/>
    </xf>
    <xf numFmtId="4" fontId="26" fillId="4" borderId="34" xfId="0" applyNumberFormat="1" applyFont="1" applyFill="1" applyBorder="1" applyAlignment="1">
      <alignment horizontal="center" vertical="center" wrapText="1"/>
    </xf>
    <xf numFmtId="4" fontId="6" fillId="7" borderId="22" xfId="0" applyNumberFormat="1" applyFont="1" applyFill="1" applyBorder="1" applyAlignment="1">
      <alignment horizontal="center" vertical="center"/>
    </xf>
    <xf numFmtId="4" fontId="6" fillId="7" borderId="4" xfId="0" applyNumberFormat="1" applyFont="1" applyFill="1" applyBorder="1" applyAlignment="1">
      <alignment horizontal="center" vertical="center"/>
    </xf>
    <xf numFmtId="4" fontId="6" fillId="7" borderId="39" xfId="0" applyNumberFormat="1" applyFont="1" applyFill="1" applyBorder="1" applyAlignment="1">
      <alignment horizontal="center" vertical="center"/>
    </xf>
    <xf numFmtId="4" fontId="6" fillId="7" borderId="3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6" fillId="7" borderId="26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/>
    </xf>
    <xf numFmtId="4" fontId="0" fillId="7" borderId="15" xfId="0" applyNumberFormat="1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5" fillId="0" borderId="15" xfId="3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center" wrapText="1"/>
    </xf>
    <xf numFmtId="4" fontId="6" fillId="0" borderId="39" xfId="0" applyNumberFormat="1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25" fillId="0" borderId="39" xfId="3" applyFont="1" applyFill="1" applyBorder="1" applyAlignment="1">
      <alignment horizontal="center" vertical="center" wrapText="1"/>
    </xf>
    <xf numFmtId="0" fontId="6" fillId="7" borderId="39" xfId="3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left" vertical="center" wrapText="1"/>
    </xf>
    <xf numFmtId="4" fontId="0" fillId="7" borderId="39" xfId="0" applyNumberFormat="1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left" vertical="center" wrapText="1"/>
    </xf>
    <xf numFmtId="0" fontId="15" fillId="7" borderId="49" xfId="0" applyFont="1" applyFill="1" applyBorder="1" applyAlignment="1">
      <alignment horizontal="left" vertical="center" wrapText="1"/>
    </xf>
    <xf numFmtId="44" fontId="6" fillId="4" borderId="0" xfId="1" applyFont="1" applyFill="1" applyBorder="1" applyAlignment="1">
      <alignment horizontal="center" vertical="center" wrapText="1"/>
    </xf>
    <xf numFmtId="44" fontId="6" fillId="4" borderId="13" xfId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/>
    </xf>
    <xf numFmtId="44" fontId="6" fillId="7" borderId="4" xfId="1" applyFont="1" applyFill="1" applyBorder="1" applyAlignment="1">
      <alignment horizontal="center" vertical="center" wrapText="1"/>
    </xf>
    <xf numFmtId="9" fontId="6" fillId="7" borderId="4" xfId="1" applyNumberFormat="1" applyFont="1" applyFill="1" applyBorder="1" applyAlignment="1">
      <alignment horizontal="center" vertical="center" wrapText="1"/>
    </xf>
    <xf numFmtId="44" fontId="17" fillId="7" borderId="4" xfId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right" vertical="center"/>
    </xf>
    <xf numFmtId="0" fontId="0" fillId="0" borderId="10" xfId="0" applyBorder="1"/>
    <xf numFmtId="0" fontId="1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6" fillId="7" borderId="1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4" fontId="6" fillId="4" borderId="0" xfId="1" applyFont="1" applyFill="1" applyBorder="1" applyAlignment="1">
      <alignment horizontal="center" vertical="center" wrapText="1"/>
    </xf>
    <xf numFmtId="44" fontId="6" fillId="4" borderId="13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1" fontId="3" fillId="7" borderId="9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1" fontId="3" fillId="7" borderId="37" xfId="0" applyNumberFormat="1" applyFont="1" applyFill="1" applyBorder="1" applyAlignment="1">
      <alignment horizontal="center" vertical="center" wrapText="1"/>
    </xf>
    <xf numFmtId="1" fontId="3" fillId="7" borderId="14" xfId="0" applyNumberFormat="1" applyFont="1" applyFill="1" applyBorder="1" applyAlignment="1">
      <alignment horizontal="center" vertical="center" wrapText="1"/>
    </xf>
    <xf numFmtId="1" fontId="3" fillId="7" borderId="21" xfId="0" applyNumberFormat="1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1" fontId="3" fillId="7" borderId="32" xfId="0" applyNumberFormat="1" applyFont="1" applyFill="1" applyBorder="1" applyAlignment="1">
      <alignment horizontal="center" vertical="center" wrapText="1"/>
    </xf>
    <xf numFmtId="1" fontId="3" fillId="7" borderId="15" xfId="0" applyNumberFormat="1" applyFont="1" applyFill="1" applyBorder="1" applyAlignment="1">
      <alignment horizontal="center" vertical="center" wrapText="1"/>
    </xf>
    <xf numFmtId="1" fontId="3" fillId="7" borderId="3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5">
    <cellStyle name="Dziesiętny" xfId="4" builtinId="3"/>
    <cellStyle name="Normalny" xfId="0" builtinId="0"/>
    <cellStyle name="Normalny 2" xfId="3"/>
    <cellStyle name="Normalny 3" xfId="2"/>
    <cellStyle name="Walutowy" xfId="1" builtinId="4"/>
  </cellStyles>
  <dxfs count="0"/>
  <tableStyles count="0" defaultTableStyle="TableStyleMedium2" defaultPivotStyle="PivotStyleLight16"/>
  <colors>
    <mruColors>
      <color rgb="FFFF3300"/>
      <color rgb="FF99CCFF"/>
      <color rgb="FF009900"/>
      <color rgb="FF008000"/>
      <color rgb="FFFF3399"/>
      <color rgb="FFB1E0EB"/>
      <color rgb="FFFFFF99"/>
      <color rgb="FF0000FF"/>
      <color rgb="FFCCE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="90" zoomScaleNormal="90" zoomScaleSheetLayoutView="75" workbookViewId="0">
      <pane ySplit="8" topLeftCell="A9" activePane="bottomLeft" state="frozen"/>
      <selection pane="bottomLeft" activeCell="P7" sqref="P7"/>
    </sheetView>
  </sheetViews>
  <sheetFormatPr defaultRowHeight="12.75" x14ac:dyDescent="0.2"/>
  <cols>
    <col min="1" max="1" width="3.85546875" customWidth="1"/>
    <col min="2" max="2" width="19.42578125" customWidth="1"/>
    <col min="3" max="3" width="24.85546875" customWidth="1"/>
    <col min="4" max="4" width="12.42578125" customWidth="1"/>
    <col min="5" max="5" width="13.28515625" customWidth="1"/>
    <col min="6" max="6" width="13.7109375" style="18" customWidth="1"/>
    <col min="7" max="7" width="9.28515625" bestFit="1" customWidth="1"/>
    <col min="8" max="8" width="16.5703125" style="18" customWidth="1"/>
    <col min="9" max="9" width="15.7109375" customWidth="1"/>
    <col min="10" max="10" width="12.42578125" customWidth="1"/>
    <col min="11" max="11" width="14" customWidth="1"/>
    <col min="12" max="12" width="19" customWidth="1"/>
    <col min="13" max="13" width="18.7109375" customWidth="1"/>
    <col min="14" max="14" width="13.85546875" customWidth="1"/>
    <col min="15" max="15" width="10.5703125" bestFit="1" customWidth="1"/>
    <col min="17" max="17" width="12.5703125" bestFit="1" customWidth="1"/>
    <col min="18" max="18" width="21.85546875" customWidth="1"/>
  </cols>
  <sheetData>
    <row r="1" spans="1:17" ht="23.25" customHeight="1" x14ac:dyDescent="0.2">
      <c r="A1" s="345" t="s">
        <v>158</v>
      </c>
      <c r="B1" s="345"/>
      <c r="C1" s="345"/>
      <c r="D1" s="345"/>
      <c r="E1" s="345"/>
      <c r="F1" s="345"/>
      <c r="G1" s="345"/>
      <c r="H1" s="345"/>
      <c r="J1" s="64" t="s">
        <v>31</v>
      </c>
      <c r="K1" s="65"/>
      <c r="L1" s="197"/>
      <c r="M1" s="65"/>
    </row>
    <row r="2" spans="1:17" ht="23.25" customHeight="1" x14ac:dyDescent="0.2">
      <c r="A2" s="345"/>
      <c r="B2" s="345"/>
      <c r="C2" s="345"/>
      <c r="D2" s="345"/>
      <c r="E2" s="345"/>
      <c r="F2" s="345"/>
      <c r="G2" s="345"/>
      <c r="H2" s="345"/>
      <c r="J2" s="334" t="s">
        <v>39</v>
      </c>
      <c r="K2" s="335"/>
      <c r="L2" s="196"/>
      <c r="M2" s="65"/>
    </row>
    <row r="3" spans="1:17" ht="15.75" x14ac:dyDescent="0.25">
      <c r="A3" s="346" t="s">
        <v>1</v>
      </c>
      <c r="B3" s="346"/>
      <c r="C3" s="13"/>
      <c r="D3" s="2"/>
      <c r="E3" s="2"/>
      <c r="F3" s="29"/>
      <c r="G3" s="28"/>
      <c r="H3" s="29"/>
      <c r="I3" s="29"/>
      <c r="J3" s="65"/>
      <c r="K3" s="357" t="s">
        <v>160</v>
      </c>
      <c r="L3" s="358"/>
      <c r="M3" s="358"/>
    </row>
    <row r="4" spans="1:17" ht="15.75" x14ac:dyDescent="0.25">
      <c r="A4" s="81"/>
      <c r="B4" s="81"/>
      <c r="C4" s="13"/>
      <c r="D4" s="2"/>
      <c r="E4" s="2"/>
      <c r="F4" s="29"/>
      <c r="G4" s="28"/>
      <c r="H4" s="29"/>
      <c r="I4" s="29"/>
      <c r="J4" s="65"/>
      <c r="K4" s="358"/>
      <c r="L4" s="358"/>
      <c r="M4" s="358"/>
    </row>
    <row r="5" spans="1:17" ht="21" customHeight="1" x14ac:dyDescent="0.25">
      <c r="A5" s="11"/>
      <c r="B5" s="11"/>
      <c r="C5" s="2"/>
      <c r="D5" s="2"/>
      <c r="E5" s="2"/>
      <c r="F5" s="29"/>
      <c r="G5" s="29"/>
      <c r="H5" s="29"/>
      <c r="I5" s="29"/>
      <c r="J5" s="65"/>
      <c r="K5" s="358"/>
      <c r="L5" s="358"/>
      <c r="M5" s="358"/>
    </row>
    <row r="6" spans="1:17" ht="16.5" thickBot="1" x14ac:dyDescent="0.25">
      <c r="A6" s="1"/>
      <c r="B6" s="1"/>
      <c r="C6" s="3"/>
      <c r="D6" s="3"/>
      <c r="E6" s="3"/>
      <c r="F6" s="3"/>
      <c r="G6" s="3"/>
      <c r="H6" s="3"/>
      <c r="I6" s="3"/>
      <c r="J6" s="66"/>
      <c r="K6" s="66"/>
      <c r="L6" s="66"/>
      <c r="M6" s="66"/>
    </row>
    <row r="7" spans="1:17" ht="78.75" customHeight="1" thickBot="1" x14ac:dyDescent="0.25">
      <c r="A7" s="31" t="s">
        <v>2</v>
      </c>
      <c r="B7" s="31" t="s">
        <v>15</v>
      </c>
      <c r="C7" s="31" t="s">
        <v>16</v>
      </c>
      <c r="D7" s="31" t="s">
        <v>12</v>
      </c>
      <c r="E7" s="32" t="s">
        <v>4</v>
      </c>
      <c r="F7" s="31" t="s">
        <v>25</v>
      </c>
      <c r="G7" s="31" t="s">
        <v>5</v>
      </c>
      <c r="H7" s="31" t="s">
        <v>17</v>
      </c>
      <c r="I7" s="31" t="s">
        <v>18</v>
      </c>
      <c r="J7" s="31" t="s">
        <v>26</v>
      </c>
      <c r="K7" s="31" t="s">
        <v>20</v>
      </c>
      <c r="L7" s="31" t="s">
        <v>114</v>
      </c>
      <c r="M7" s="31" t="s">
        <v>6</v>
      </c>
    </row>
    <row r="8" spans="1:17" ht="13.5" thickBot="1" x14ac:dyDescent="0.25">
      <c r="A8" s="225">
        <v>1</v>
      </c>
      <c r="B8" s="50">
        <v>2</v>
      </c>
      <c r="C8" s="50">
        <v>3</v>
      </c>
      <c r="D8" s="50">
        <v>4</v>
      </c>
      <c r="E8" s="226">
        <v>5</v>
      </c>
      <c r="F8" s="227">
        <v>6</v>
      </c>
      <c r="G8" s="228">
        <v>7</v>
      </c>
      <c r="H8" s="229">
        <v>8</v>
      </c>
      <c r="I8" s="227">
        <v>9</v>
      </c>
      <c r="J8" s="229">
        <v>10</v>
      </c>
      <c r="K8" s="227">
        <v>11</v>
      </c>
      <c r="L8" s="227">
        <v>12</v>
      </c>
      <c r="M8" s="230">
        <v>13</v>
      </c>
    </row>
    <row r="9" spans="1:17" ht="78.75" customHeight="1" x14ac:dyDescent="0.2">
      <c r="A9" s="231">
        <v>1</v>
      </c>
      <c r="B9" s="54" t="s">
        <v>45</v>
      </c>
      <c r="C9" s="232" t="s">
        <v>41</v>
      </c>
      <c r="D9" s="353" t="s">
        <v>42</v>
      </c>
      <c r="E9" s="233">
        <f>F9/1.08</f>
        <v>129629.62962962962</v>
      </c>
      <c r="F9" s="233">
        <v>140000</v>
      </c>
      <c r="G9" s="234">
        <v>0.08</v>
      </c>
      <c r="H9" s="54" t="s">
        <v>53</v>
      </c>
      <c r="I9" s="235" t="s">
        <v>60</v>
      </c>
      <c r="J9" s="236"/>
      <c r="K9" s="213" t="s">
        <v>146</v>
      </c>
      <c r="L9" s="214" t="s">
        <v>113</v>
      </c>
      <c r="M9" s="237"/>
    </row>
    <row r="10" spans="1:17" ht="78.75" customHeight="1" thickBot="1" x14ac:dyDescent="0.25">
      <c r="A10" s="238">
        <v>2</v>
      </c>
      <c r="B10" s="84" t="s">
        <v>58</v>
      </c>
      <c r="C10" s="151" t="s">
        <v>59</v>
      </c>
      <c r="D10" s="354"/>
      <c r="E10" s="44">
        <f>F10/1.08</f>
        <v>1111.1111111111111</v>
      </c>
      <c r="F10" s="288">
        <v>1200</v>
      </c>
      <c r="G10" s="150">
        <v>0.08</v>
      </c>
      <c r="H10" s="204" t="s">
        <v>53</v>
      </c>
      <c r="I10" s="152" t="s">
        <v>60</v>
      </c>
      <c r="J10" s="78"/>
      <c r="K10" s="153" t="s">
        <v>146</v>
      </c>
      <c r="L10" s="195" t="s">
        <v>113</v>
      </c>
      <c r="M10" s="239"/>
    </row>
    <row r="11" spans="1:17" ht="24" customHeight="1" thickBot="1" x14ac:dyDescent="0.25">
      <c r="A11" s="336" t="s">
        <v>13</v>
      </c>
      <c r="B11" s="337"/>
      <c r="C11" s="337"/>
      <c r="D11" s="338"/>
      <c r="E11" s="85">
        <f>SUM(E9:E10)</f>
        <v>130740.74074074073</v>
      </c>
      <c r="F11" s="291"/>
      <c r="G11" s="46"/>
      <c r="H11" s="154"/>
      <c r="I11" s="155"/>
      <c r="J11" s="155"/>
      <c r="K11" s="155"/>
      <c r="L11" s="155"/>
      <c r="M11" s="116"/>
    </row>
    <row r="12" spans="1:17" ht="78" customHeight="1" x14ac:dyDescent="0.2">
      <c r="A12" s="240">
        <v>1</v>
      </c>
      <c r="B12" s="39" t="s">
        <v>61</v>
      </c>
      <c r="C12" s="86" t="s">
        <v>112</v>
      </c>
      <c r="D12" s="355" t="s">
        <v>35</v>
      </c>
      <c r="E12" s="33">
        <f>F12/1.23</f>
        <v>224821.30081300813</v>
      </c>
      <c r="F12" s="33">
        <v>276530.2</v>
      </c>
      <c r="G12" s="36">
        <v>0.23</v>
      </c>
      <c r="H12" s="83" t="s">
        <v>14</v>
      </c>
      <c r="I12" s="41" t="s">
        <v>28</v>
      </c>
      <c r="J12" s="141"/>
      <c r="K12" s="153" t="s">
        <v>146</v>
      </c>
      <c r="L12" s="148" t="s">
        <v>116</v>
      </c>
      <c r="M12" s="241" t="s">
        <v>62</v>
      </c>
      <c r="N12" s="157"/>
      <c r="Q12" s="9"/>
    </row>
    <row r="13" spans="1:17" ht="78" customHeight="1" thickBot="1" x14ac:dyDescent="0.25">
      <c r="A13" s="242">
        <v>2</v>
      </c>
      <c r="B13" s="39" t="s">
        <v>61</v>
      </c>
      <c r="C13" s="86" t="s">
        <v>111</v>
      </c>
      <c r="D13" s="356"/>
      <c r="E13" s="37">
        <f>F13/1.23</f>
        <v>65480.796747967484</v>
      </c>
      <c r="F13" s="159">
        <v>80541.38</v>
      </c>
      <c r="G13" s="36">
        <v>0.23</v>
      </c>
      <c r="H13" s="205" t="s">
        <v>14</v>
      </c>
      <c r="I13" s="41" t="s">
        <v>28</v>
      </c>
      <c r="J13" s="160"/>
      <c r="K13" s="153" t="s">
        <v>146</v>
      </c>
      <c r="L13" s="148" t="s">
        <v>116</v>
      </c>
      <c r="M13" s="243" t="s">
        <v>62</v>
      </c>
      <c r="N13" s="157"/>
      <c r="Q13" s="9"/>
    </row>
    <row r="14" spans="1:17" ht="24" customHeight="1" thickBot="1" x14ac:dyDescent="0.25">
      <c r="A14" s="336" t="s">
        <v>13</v>
      </c>
      <c r="B14" s="337"/>
      <c r="C14" s="337"/>
      <c r="D14" s="338"/>
      <c r="E14" s="85">
        <f>SUM(E12:E13)</f>
        <v>290302.09756097558</v>
      </c>
      <c r="F14" s="289"/>
      <c r="G14" s="22"/>
      <c r="H14" s="146"/>
      <c r="I14" s="244"/>
      <c r="J14" s="244"/>
      <c r="K14" s="244"/>
      <c r="L14" s="244"/>
      <c r="M14" s="245"/>
      <c r="N14" s="157"/>
    </row>
    <row r="15" spans="1:17" ht="78" customHeight="1" thickBot="1" x14ac:dyDescent="0.25">
      <c r="A15" s="246">
        <v>1</v>
      </c>
      <c r="B15" s="53" t="s">
        <v>45</v>
      </c>
      <c r="C15" s="90" t="s">
        <v>68</v>
      </c>
      <c r="D15" s="53" t="s">
        <v>63</v>
      </c>
      <c r="E15" s="33">
        <v>230593</v>
      </c>
      <c r="F15" s="159">
        <f>E15*1.23</f>
        <v>283629.39</v>
      </c>
      <c r="G15" s="36">
        <v>0.23</v>
      </c>
      <c r="H15" s="149" t="s">
        <v>54</v>
      </c>
      <c r="I15" s="167" t="s">
        <v>64</v>
      </c>
      <c r="J15" s="89"/>
      <c r="K15" s="195" t="s">
        <v>37</v>
      </c>
      <c r="L15" s="195" t="s">
        <v>113</v>
      </c>
      <c r="M15" s="247"/>
      <c r="N15" s="157"/>
    </row>
    <row r="16" spans="1:17" ht="24" customHeight="1" thickBot="1" x14ac:dyDescent="0.25">
      <c r="A16" s="336" t="s">
        <v>13</v>
      </c>
      <c r="B16" s="337"/>
      <c r="C16" s="337"/>
      <c r="D16" s="338"/>
      <c r="E16" s="85">
        <f>E15</f>
        <v>230593</v>
      </c>
      <c r="F16" s="289"/>
      <c r="G16" s="22"/>
      <c r="H16" s="145"/>
      <c r="I16" s="244"/>
      <c r="J16" s="244"/>
      <c r="K16" s="244"/>
      <c r="L16" s="244"/>
      <c r="M16" s="245"/>
      <c r="N16" s="157"/>
    </row>
    <row r="17" spans="1:14" ht="78" customHeight="1" thickBot="1" x14ac:dyDescent="0.25">
      <c r="A17" s="248">
        <v>1</v>
      </c>
      <c r="B17" s="162" t="s">
        <v>45</v>
      </c>
      <c r="C17" s="161" t="s">
        <v>67</v>
      </c>
      <c r="D17" s="163" t="s">
        <v>34</v>
      </c>
      <c r="E17" s="164">
        <f>F17/1.23</f>
        <v>268373.98373983742</v>
      </c>
      <c r="F17" s="290">
        <v>330100</v>
      </c>
      <c r="G17" s="165">
        <v>0.23</v>
      </c>
      <c r="H17" s="166" t="s">
        <v>14</v>
      </c>
      <c r="I17" s="167" t="s">
        <v>64</v>
      </c>
      <c r="J17" s="168"/>
      <c r="K17" s="169" t="s">
        <v>146</v>
      </c>
      <c r="L17" s="169" t="s">
        <v>115</v>
      </c>
      <c r="M17" s="249"/>
      <c r="N17" s="158"/>
    </row>
    <row r="18" spans="1:14" ht="24" customHeight="1" thickBot="1" x14ac:dyDescent="0.25">
      <c r="A18" s="342" t="s">
        <v>13</v>
      </c>
      <c r="B18" s="343"/>
      <c r="C18" s="343"/>
      <c r="D18" s="344"/>
      <c r="E18" s="170">
        <f>SUM(E17:E17)</f>
        <v>268373.98373983742</v>
      </c>
      <c r="F18" s="292"/>
      <c r="G18" s="171"/>
      <c r="H18" s="172"/>
      <c r="I18" s="250"/>
      <c r="J18" s="250"/>
      <c r="K18" s="250"/>
      <c r="L18" s="250"/>
      <c r="M18" s="251"/>
      <c r="N18" s="157"/>
    </row>
    <row r="19" spans="1:14" ht="78.75" customHeight="1" x14ac:dyDescent="0.2">
      <c r="A19" s="173">
        <v>1</v>
      </c>
      <c r="B19" s="174" t="s">
        <v>45</v>
      </c>
      <c r="C19" s="175" t="s">
        <v>66</v>
      </c>
      <c r="D19" s="174" t="s">
        <v>43</v>
      </c>
      <c r="E19" s="176">
        <f>F19/1.23</f>
        <v>192586.99186991871</v>
      </c>
      <c r="F19" s="293">
        <v>236882</v>
      </c>
      <c r="G19" s="178">
        <v>0.23</v>
      </c>
      <c r="H19" s="179" t="s">
        <v>46</v>
      </c>
      <c r="I19" s="180" t="s">
        <v>48</v>
      </c>
      <c r="J19" s="177"/>
      <c r="K19" s="156"/>
      <c r="L19" s="195" t="s">
        <v>113</v>
      </c>
      <c r="M19" s="181" t="s">
        <v>57</v>
      </c>
      <c r="N19" s="157"/>
    </row>
    <row r="20" spans="1:14" ht="24" customHeight="1" thickBot="1" x14ac:dyDescent="0.25">
      <c r="A20" s="350" t="s">
        <v>13</v>
      </c>
      <c r="B20" s="351"/>
      <c r="C20" s="351"/>
      <c r="D20" s="352"/>
      <c r="E20" s="182">
        <f>SUM(E19:E19)</f>
        <v>192586.99186991871</v>
      </c>
      <c r="F20" s="294"/>
      <c r="G20" s="183"/>
      <c r="H20" s="184"/>
      <c r="I20" s="185"/>
      <c r="J20" s="185"/>
      <c r="K20" s="185"/>
      <c r="L20" s="185"/>
      <c r="M20" s="186"/>
      <c r="N20" s="157"/>
    </row>
    <row r="21" spans="1:14" ht="84" customHeight="1" x14ac:dyDescent="0.2">
      <c r="A21" s="304">
        <v>1</v>
      </c>
      <c r="B21" s="300" t="s">
        <v>44</v>
      </c>
      <c r="C21" s="305" t="s">
        <v>148</v>
      </c>
      <c r="D21" s="359" t="s">
        <v>27</v>
      </c>
      <c r="E21" s="306">
        <f>F21/1.23</f>
        <v>849198.48780487804</v>
      </c>
      <c r="F21" s="307">
        <v>1044514.14</v>
      </c>
      <c r="G21" s="262">
        <v>0.23</v>
      </c>
      <c r="H21" s="300"/>
      <c r="I21" s="308" t="s">
        <v>28</v>
      </c>
      <c r="J21" s="309"/>
      <c r="K21" s="270" t="s">
        <v>124</v>
      </c>
      <c r="L21" s="266" t="s">
        <v>113</v>
      </c>
      <c r="M21" s="310" t="s">
        <v>65</v>
      </c>
      <c r="N21" s="157"/>
    </row>
    <row r="22" spans="1:14" ht="123.75" customHeight="1" thickBot="1" x14ac:dyDescent="0.25">
      <c r="A22" s="216">
        <v>2</v>
      </c>
      <c r="B22" s="319" t="s">
        <v>143</v>
      </c>
      <c r="C22" s="320" t="s">
        <v>144</v>
      </c>
      <c r="D22" s="361"/>
      <c r="E22" s="218">
        <f>F22/1.23</f>
        <v>132496.55284552847</v>
      </c>
      <c r="F22" s="297">
        <v>162970.76</v>
      </c>
      <c r="G22" s="219">
        <v>0.23</v>
      </c>
      <c r="H22" s="319" t="s">
        <v>55</v>
      </c>
      <c r="I22" s="321" t="s">
        <v>28</v>
      </c>
      <c r="J22" s="220"/>
      <c r="K22" s="322" t="s">
        <v>124</v>
      </c>
      <c r="L22" s="318" t="s">
        <v>113</v>
      </c>
      <c r="M22" s="221"/>
      <c r="N22" s="157"/>
    </row>
    <row r="23" spans="1:14" ht="24" customHeight="1" thickBot="1" x14ac:dyDescent="0.25">
      <c r="A23" s="347" t="s">
        <v>13</v>
      </c>
      <c r="B23" s="348"/>
      <c r="C23" s="348"/>
      <c r="D23" s="349"/>
      <c r="E23" s="207">
        <f>SUM(E21:E22)</f>
        <v>981695.0406504065</v>
      </c>
      <c r="F23" s="289"/>
      <c r="G23" s="22"/>
      <c r="H23" s="146"/>
      <c r="I23" s="244"/>
      <c r="J23" s="244"/>
      <c r="K23" s="244"/>
      <c r="L23" s="244"/>
      <c r="M23" s="245"/>
      <c r="N23" s="12"/>
    </row>
    <row r="24" spans="1:14" ht="80.25" customHeight="1" x14ac:dyDescent="0.2">
      <c r="A24" s="208">
        <v>1</v>
      </c>
      <c r="B24" s="54" t="s">
        <v>69</v>
      </c>
      <c r="C24" s="209" t="s">
        <v>127</v>
      </c>
      <c r="D24" s="359" t="s">
        <v>126</v>
      </c>
      <c r="E24" s="284">
        <f>F24/1.23</f>
        <v>105691.05691056911</v>
      </c>
      <c r="F24" s="295">
        <v>130000</v>
      </c>
      <c r="G24" s="210">
        <v>0.23</v>
      </c>
      <c r="H24" s="127" t="s">
        <v>14</v>
      </c>
      <c r="I24" s="211" t="s">
        <v>28</v>
      </c>
      <c r="J24" s="212"/>
      <c r="K24" s="285" t="s">
        <v>146</v>
      </c>
      <c r="L24" s="214" t="s">
        <v>113</v>
      </c>
      <c r="M24" s="215"/>
      <c r="N24" s="12"/>
    </row>
    <row r="25" spans="1:14" ht="80.25" customHeight="1" x14ac:dyDescent="0.2">
      <c r="A25" s="286">
        <v>2</v>
      </c>
      <c r="B25" s="83" t="s">
        <v>69</v>
      </c>
      <c r="C25" s="281" t="s">
        <v>128</v>
      </c>
      <c r="D25" s="360"/>
      <c r="E25" s="159">
        <f>F25/1.23</f>
        <v>105691.05691056911</v>
      </c>
      <c r="F25" s="296">
        <v>130000</v>
      </c>
      <c r="G25" s="36">
        <v>0.23</v>
      </c>
      <c r="H25" s="280" t="s">
        <v>14</v>
      </c>
      <c r="I25" s="282" t="s">
        <v>28</v>
      </c>
      <c r="J25" s="283"/>
      <c r="K25" s="169" t="s">
        <v>146</v>
      </c>
      <c r="L25" s="195" t="s">
        <v>113</v>
      </c>
      <c r="M25" s="287"/>
      <c r="N25" s="12"/>
    </row>
    <row r="26" spans="1:14" ht="80.25" customHeight="1" x14ac:dyDescent="0.2">
      <c r="A26" s="286">
        <v>3</v>
      </c>
      <c r="B26" s="83" t="s">
        <v>61</v>
      </c>
      <c r="C26" s="281" t="s">
        <v>135</v>
      </c>
      <c r="D26" s="360"/>
      <c r="E26" s="159">
        <f t="shared" ref="E26:E27" si="0">F26/1.23</f>
        <v>49186.991869918696</v>
      </c>
      <c r="F26" s="296">
        <v>60500</v>
      </c>
      <c r="G26" s="36">
        <v>0.23</v>
      </c>
      <c r="H26" s="280" t="s">
        <v>14</v>
      </c>
      <c r="I26" s="282" t="s">
        <v>28</v>
      </c>
      <c r="J26" s="283"/>
      <c r="K26" s="169" t="s">
        <v>146</v>
      </c>
      <c r="L26" s="195" t="s">
        <v>116</v>
      </c>
      <c r="M26" s="287" t="s">
        <v>62</v>
      </c>
      <c r="N26" s="12"/>
    </row>
    <row r="27" spans="1:14" ht="80.25" customHeight="1" thickBot="1" x14ac:dyDescent="0.25">
      <c r="A27" s="216">
        <v>4</v>
      </c>
      <c r="B27" s="260" t="s">
        <v>44</v>
      </c>
      <c r="C27" s="217" t="s">
        <v>136</v>
      </c>
      <c r="D27" s="361"/>
      <c r="E27" s="37">
        <f t="shared" si="0"/>
        <v>3000</v>
      </c>
      <c r="F27" s="297">
        <v>3690</v>
      </c>
      <c r="G27" s="219">
        <v>0.23</v>
      </c>
      <c r="H27" s="280" t="s">
        <v>14</v>
      </c>
      <c r="I27" s="282" t="s">
        <v>28</v>
      </c>
      <c r="J27" s="220"/>
      <c r="K27" s="169" t="s">
        <v>146</v>
      </c>
      <c r="L27" s="195" t="s">
        <v>113</v>
      </c>
      <c r="M27" s="221"/>
      <c r="N27" s="12"/>
    </row>
    <row r="28" spans="1:14" ht="24" customHeight="1" thickBot="1" x14ac:dyDescent="0.25">
      <c r="A28" s="336" t="s">
        <v>13</v>
      </c>
      <c r="B28" s="337"/>
      <c r="C28" s="337"/>
      <c r="D28" s="338"/>
      <c r="E28" s="27">
        <f>SUM(E24:E27)</f>
        <v>263569.10569105693</v>
      </c>
      <c r="F28" s="289"/>
      <c r="G28" s="22"/>
      <c r="H28" s="146"/>
      <c r="I28" s="244"/>
      <c r="J28" s="244"/>
      <c r="K28" s="244"/>
      <c r="L28" s="244"/>
      <c r="M28" s="245"/>
      <c r="N28" s="12"/>
    </row>
    <row r="29" spans="1:14" ht="80.25" customHeight="1" thickBot="1" x14ac:dyDescent="0.25">
      <c r="A29" s="39">
        <v>1</v>
      </c>
      <c r="B29" s="39" t="s">
        <v>45</v>
      </c>
      <c r="C29" s="328" t="s">
        <v>149</v>
      </c>
      <c r="D29" s="39" t="s">
        <v>150</v>
      </c>
      <c r="E29" s="33">
        <v>153615.32999999999</v>
      </c>
      <c r="F29" s="159">
        <v>188946</v>
      </c>
      <c r="G29" s="36">
        <v>0.23</v>
      </c>
      <c r="H29" s="149" t="s">
        <v>54</v>
      </c>
      <c r="I29" s="89" t="s">
        <v>64</v>
      </c>
      <c r="J29" s="89"/>
      <c r="K29" s="283" t="s">
        <v>37</v>
      </c>
      <c r="L29" s="283" t="s">
        <v>115</v>
      </c>
      <c r="M29" s="89"/>
      <c r="N29" s="12"/>
    </row>
    <row r="30" spans="1:14" ht="24" customHeight="1" thickBot="1" x14ac:dyDescent="0.25">
      <c r="A30" s="336" t="s">
        <v>13</v>
      </c>
      <c r="B30" s="337"/>
      <c r="C30" s="337"/>
      <c r="D30" s="338"/>
      <c r="E30" s="27">
        <f>E29</f>
        <v>153615.32999999999</v>
      </c>
      <c r="F30" s="299"/>
      <c r="G30" s="22"/>
      <c r="H30" s="146"/>
      <c r="I30" s="244"/>
      <c r="J30" s="244"/>
      <c r="K30" s="244"/>
      <c r="L30" s="244"/>
      <c r="M30" s="245"/>
      <c r="N30" s="12"/>
    </row>
    <row r="31" spans="1:14" ht="78.75" customHeight="1" x14ac:dyDescent="0.2">
      <c r="A31" s="311">
        <v>1</v>
      </c>
      <c r="B31" s="301" t="s">
        <v>36</v>
      </c>
      <c r="C31" s="312" t="s">
        <v>141</v>
      </c>
      <c r="D31" s="362" t="s">
        <v>142</v>
      </c>
      <c r="E31" s="88">
        <f>F31/1.23</f>
        <v>150406.50406504064</v>
      </c>
      <c r="F31" s="306">
        <v>185000</v>
      </c>
      <c r="G31" s="262">
        <v>0.23</v>
      </c>
      <c r="H31" s="301" t="s">
        <v>14</v>
      </c>
      <c r="I31" s="235" t="s">
        <v>28</v>
      </c>
      <c r="J31" s="265"/>
      <c r="K31" s="313" t="s">
        <v>146</v>
      </c>
      <c r="L31" s="266" t="s">
        <v>113</v>
      </c>
      <c r="M31" s="287"/>
      <c r="N31" s="12"/>
    </row>
    <row r="32" spans="1:14" ht="78.75" customHeight="1" thickBot="1" x14ac:dyDescent="0.25">
      <c r="A32" s="259">
        <v>2</v>
      </c>
      <c r="B32" s="260" t="s">
        <v>143</v>
      </c>
      <c r="C32" s="314" t="s">
        <v>145</v>
      </c>
      <c r="D32" s="364"/>
      <c r="E32" s="315">
        <f>F32/1.23</f>
        <v>143739.83739837399</v>
      </c>
      <c r="F32" s="218">
        <v>176800</v>
      </c>
      <c r="G32" s="219">
        <v>0.23</v>
      </c>
      <c r="H32" s="260" t="s">
        <v>14</v>
      </c>
      <c r="I32" s="272" t="s">
        <v>28</v>
      </c>
      <c r="J32" s="316"/>
      <c r="K32" s="317" t="s">
        <v>146</v>
      </c>
      <c r="L32" s="318" t="s">
        <v>113</v>
      </c>
      <c r="M32" s="324"/>
      <c r="N32" s="12"/>
    </row>
    <row r="33" spans="1:14" ht="24" customHeight="1" thickBot="1" x14ac:dyDescent="0.25">
      <c r="A33" s="339" t="s">
        <v>13</v>
      </c>
      <c r="B33" s="340"/>
      <c r="C33" s="340"/>
      <c r="D33" s="341"/>
      <c r="E33" s="222">
        <f>SUM(E31:E32)</f>
        <v>294146.3414634146</v>
      </c>
      <c r="F33" s="289"/>
      <c r="G33" s="22"/>
      <c r="H33" s="146"/>
      <c r="I33" s="244"/>
      <c r="J33" s="244"/>
      <c r="K33" s="244"/>
      <c r="L33" s="244"/>
      <c r="M33" s="245"/>
      <c r="N33" s="12"/>
    </row>
    <row r="34" spans="1:14" ht="101.25" customHeight="1" x14ac:dyDescent="0.2">
      <c r="A34" s="231">
        <v>1</v>
      </c>
      <c r="B34" s="261" t="s">
        <v>69</v>
      </c>
      <c r="C34" s="269" t="s">
        <v>130</v>
      </c>
      <c r="D34" s="362" t="s">
        <v>129</v>
      </c>
      <c r="E34" s="88">
        <f>F34/1.23</f>
        <v>81300.813008130077</v>
      </c>
      <c r="F34" s="284">
        <v>100000</v>
      </c>
      <c r="G34" s="262">
        <v>0.23</v>
      </c>
      <c r="H34" s="54" t="s">
        <v>14</v>
      </c>
      <c r="I34" s="264" t="s">
        <v>28</v>
      </c>
      <c r="J34" s="265"/>
      <c r="K34" s="270" t="s">
        <v>146</v>
      </c>
      <c r="L34" s="266" t="s">
        <v>113</v>
      </c>
      <c r="M34" s="287"/>
      <c r="N34" s="12"/>
    </row>
    <row r="35" spans="1:14" ht="97.5" customHeight="1" x14ac:dyDescent="0.2">
      <c r="A35" s="254">
        <v>2</v>
      </c>
      <c r="B35" s="83" t="s">
        <v>69</v>
      </c>
      <c r="C35" s="268" t="s">
        <v>131</v>
      </c>
      <c r="D35" s="363"/>
      <c r="E35" s="79">
        <f t="shared" ref="E35:E36" si="1">F35/1.23</f>
        <v>81300.813008130077</v>
      </c>
      <c r="F35" s="159">
        <v>100000</v>
      </c>
      <c r="G35" s="36">
        <v>0.23</v>
      </c>
      <c r="H35" s="83" t="s">
        <v>14</v>
      </c>
      <c r="I35" s="41" t="s">
        <v>28</v>
      </c>
      <c r="J35" s="21"/>
      <c r="K35" s="144" t="s">
        <v>146</v>
      </c>
      <c r="L35" s="195" t="s">
        <v>113</v>
      </c>
      <c r="M35" s="325"/>
      <c r="N35" s="12"/>
    </row>
    <row r="36" spans="1:14" ht="84.75" customHeight="1" thickBot="1" x14ac:dyDescent="0.25">
      <c r="A36" s="259">
        <v>3</v>
      </c>
      <c r="B36" s="258" t="s">
        <v>69</v>
      </c>
      <c r="C36" s="271" t="s">
        <v>132</v>
      </c>
      <c r="D36" s="364"/>
      <c r="E36" s="275">
        <f t="shared" si="1"/>
        <v>81300.813008130077</v>
      </c>
      <c r="F36" s="218">
        <v>100000</v>
      </c>
      <c r="G36" s="263">
        <v>0.23</v>
      </c>
      <c r="H36" s="260" t="s">
        <v>14</v>
      </c>
      <c r="I36" s="272" t="s">
        <v>28</v>
      </c>
      <c r="J36" s="267"/>
      <c r="K36" s="273" t="s">
        <v>146</v>
      </c>
      <c r="L36" s="274" t="s">
        <v>113</v>
      </c>
      <c r="M36" s="324"/>
      <c r="N36" s="12"/>
    </row>
    <row r="37" spans="1:14" ht="24" customHeight="1" thickBot="1" x14ac:dyDescent="0.25">
      <c r="A37" s="339" t="s">
        <v>13</v>
      </c>
      <c r="B37" s="340"/>
      <c r="C37" s="340"/>
      <c r="D37" s="341"/>
      <c r="E37" s="222">
        <f>SUM(E34:E36)</f>
        <v>243902.43902439025</v>
      </c>
      <c r="F37" s="289"/>
      <c r="G37" s="22"/>
      <c r="H37" s="146"/>
      <c r="I37" s="244"/>
      <c r="J37" s="244"/>
      <c r="K37" s="244"/>
      <c r="L37" s="244"/>
      <c r="M37" s="245"/>
      <c r="N37" s="12"/>
    </row>
    <row r="38" spans="1:14" ht="83.25" customHeight="1" thickBot="1" x14ac:dyDescent="0.25">
      <c r="A38" s="100">
        <v>1</v>
      </c>
      <c r="B38" s="101" t="s">
        <v>69</v>
      </c>
      <c r="C38" s="276" t="s">
        <v>134</v>
      </c>
      <c r="D38" s="101" t="s">
        <v>133</v>
      </c>
      <c r="E38" s="80">
        <f>F38/1.23</f>
        <v>157723.57723577236</v>
      </c>
      <c r="F38" s="95">
        <v>194000</v>
      </c>
      <c r="G38" s="223">
        <v>0.23</v>
      </c>
      <c r="H38" s="277" t="s">
        <v>14</v>
      </c>
      <c r="I38" s="278" t="s">
        <v>28</v>
      </c>
      <c r="J38" s="279"/>
      <c r="K38" s="224" t="s">
        <v>146</v>
      </c>
      <c r="L38" s="224" t="s">
        <v>113</v>
      </c>
      <c r="M38" s="221"/>
      <c r="N38" s="12"/>
    </row>
    <row r="39" spans="1:14" ht="24" customHeight="1" thickBot="1" x14ac:dyDescent="0.25">
      <c r="A39" s="347" t="s">
        <v>13</v>
      </c>
      <c r="B39" s="348"/>
      <c r="C39" s="348"/>
      <c r="D39" s="349"/>
      <c r="E39" s="207">
        <f>SUM(E38)</f>
        <v>157723.57723577236</v>
      </c>
      <c r="F39" s="299"/>
      <c r="G39" s="22"/>
      <c r="H39" s="146"/>
      <c r="I39" s="244"/>
      <c r="J39" s="244"/>
      <c r="K39" s="244"/>
      <c r="L39" s="244"/>
      <c r="M39" s="245"/>
      <c r="N39" s="12"/>
    </row>
    <row r="40" spans="1:14" ht="81" customHeight="1" thickBot="1" x14ac:dyDescent="0.25">
      <c r="A40" s="252">
        <v>1</v>
      </c>
      <c r="B40" s="302" t="s">
        <v>69</v>
      </c>
      <c r="C40" s="40" t="s">
        <v>125</v>
      </c>
      <c r="D40" s="54" t="s">
        <v>70</v>
      </c>
      <c r="E40" s="30">
        <f>F40/1.23</f>
        <v>2131707.3170731706</v>
      </c>
      <c r="F40" s="298">
        <v>2622000</v>
      </c>
      <c r="G40" s="34">
        <v>0.23</v>
      </c>
      <c r="H40" s="84" t="s">
        <v>14</v>
      </c>
      <c r="I40" s="48" t="s">
        <v>28</v>
      </c>
      <c r="J40" s="49"/>
      <c r="K40" s="147" t="s">
        <v>124</v>
      </c>
      <c r="L40" s="195" t="s">
        <v>113</v>
      </c>
      <c r="M40" s="253"/>
      <c r="N40" s="12"/>
    </row>
    <row r="41" spans="1:14" ht="24" customHeight="1" thickBot="1" x14ac:dyDescent="0.25">
      <c r="A41" s="336" t="s">
        <v>13</v>
      </c>
      <c r="B41" s="337"/>
      <c r="C41" s="337"/>
      <c r="D41" s="338"/>
      <c r="E41" s="27">
        <f>SUM(E40)</f>
        <v>2131707.3170731706</v>
      </c>
      <c r="F41" s="299"/>
      <c r="G41" s="22"/>
      <c r="H41" s="146"/>
      <c r="I41" s="244"/>
      <c r="J41" s="244"/>
      <c r="K41" s="244"/>
      <c r="L41" s="244"/>
      <c r="M41" s="245"/>
      <c r="N41" s="12"/>
    </row>
    <row r="42" spans="1:14" ht="78.75" customHeight="1" thickBot="1" x14ac:dyDescent="0.25">
      <c r="A42" s="240">
        <v>1</v>
      </c>
      <c r="B42" s="205" t="s">
        <v>36</v>
      </c>
      <c r="C42" s="40" t="s">
        <v>71</v>
      </c>
      <c r="D42" s="205" t="s">
        <v>72</v>
      </c>
      <c r="E42" s="30">
        <f>F42/1.23</f>
        <v>146341.46341463414</v>
      </c>
      <c r="F42" s="159">
        <v>180000</v>
      </c>
      <c r="G42" s="36">
        <v>0.23</v>
      </c>
      <c r="H42" s="143" t="s">
        <v>73</v>
      </c>
      <c r="I42" s="41" t="s">
        <v>28</v>
      </c>
      <c r="J42" s="21"/>
      <c r="K42" s="144" t="s">
        <v>146</v>
      </c>
      <c r="L42" s="144" t="s">
        <v>117</v>
      </c>
      <c r="M42" s="255"/>
      <c r="N42" s="12"/>
    </row>
    <row r="43" spans="1:14" ht="24" customHeight="1" thickBot="1" x14ac:dyDescent="0.25">
      <c r="A43" s="336" t="s">
        <v>13</v>
      </c>
      <c r="B43" s="337"/>
      <c r="C43" s="337"/>
      <c r="D43" s="338"/>
      <c r="E43" s="27">
        <f>SUM(E42:E42)</f>
        <v>146341.46341463414</v>
      </c>
      <c r="F43" s="289"/>
      <c r="G43" s="22"/>
      <c r="H43" s="146"/>
      <c r="I43" s="244"/>
      <c r="J43" s="244"/>
      <c r="K43" s="244"/>
      <c r="L43" s="244"/>
      <c r="M43" s="256"/>
      <c r="N43" s="12"/>
    </row>
    <row r="44" spans="1:14" ht="78" customHeight="1" thickBot="1" x14ac:dyDescent="0.25">
      <c r="A44" s="246">
        <v>1</v>
      </c>
      <c r="B44" s="39" t="s">
        <v>61</v>
      </c>
      <c r="C44" s="90" t="s">
        <v>74</v>
      </c>
      <c r="D44" s="53" t="s">
        <v>75</v>
      </c>
      <c r="E44" s="33">
        <f>F44/1.23</f>
        <v>152224.09756097561</v>
      </c>
      <c r="F44" s="37">
        <v>187235.64</v>
      </c>
      <c r="G44" s="77">
        <v>0.23</v>
      </c>
      <c r="H44" s="143" t="s">
        <v>14</v>
      </c>
      <c r="I44" s="69" t="s">
        <v>28</v>
      </c>
      <c r="J44" s="114"/>
      <c r="K44" s="148" t="s">
        <v>37</v>
      </c>
      <c r="L44" s="148" t="s">
        <v>116</v>
      </c>
      <c r="M44" s="257" t="s">
        <v>62</v>
      </c>
      <c r="N44" s="12"/>
    </row>
    <row r="45" spans="1:14" ht="24" customHeight="1" thickBot="1" x14ac:dyDescent="0.25">
      <c r="A45" s="336" t="s">
        <v>13</v>
      </c>
      <c r="B45" s="337"/>
      <c r="C45" s="337"/>
      <c r="D45" s="338"/>
      <c r="E45" s="27">
        <f>E44</f>
        <v>152224.09756097561</v>
      </c>
      <c r="F45" s="47"/>
      <c r="G45" s="46"/>
      <c r="H45" s="154"/>
      <c r="I45" s="155"/>
      <c r="J45" s="155"/>
      <c r="K45" s="155"/>
      <c r="L45" s="155"/>
      <c r="M45" s="116" t="s">
        <v>56</v>
      </c>
      <c r="N45" s="12"/>
    </row>
    <row r="51" spans="2:2" ht="15.75" x14ac:dyDescent="0.25">
      <c r="B51" s="303"/>
    </row>
  </sheetData>
  <autoFilter ref="A8:H20"/>
  <mergeCells count="24">
    <mergeCell ref="D34:D36"/>
    <mergeCell ref="A39:D39"/>
    <mergeCell ref="A45:D45"/>
    <mergeCell ref="A11:D11"/>
    <mergeCell ref="A41:D41"/>
    <mergeCell ref="D21:D22"/>
    <mergeCell ref="D31:D32"/>
    <mergeCell ref="A30:D30"/>
    <mergeCell ref="J2:K2"/>
    <mergeCell ref="A43:D43"/>
    <mergeCell ref="A33:D33"/>
    <mergeCell ref="A18:D18"/>
    <mergeCell ref="A1:H2"/>
    <mergeCell ref="A3:B3"/>
    <mergeCell ref="A23:D23"/>
    <mergeCell ref="A20:D20"/>
    <mergeCell ref="A28:D28"/>
    <mergeCell ref="A14:D14"/>
    <mergeCell ref="D9:D10"/>
    <mergeCell ref="D12:D13"/>
    <mergeCell ref="A16:D16"/>
    <mergeCell ref="K3:M5"/>
    <mergeCell ref="D24:D27"/>
    <mergeCell ref="A37:D37"/>
  </mergeCells>
  <phoneticPr fontId="0" type="noConversion"/>
  <pageMargins left="0.39370078740157483" right="0.19685039370078741" top="0.19685039370078741" bottom="0.39370078740157483" header="0.51181102362204722" footer="0.51181102362204722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="80" zoomScaleNormal="80" zoomScaleSheetLayoutView="75" workbookViewId="0">
      <pane ySplit="4" topLeftCell="A5" activePane="bottomLeft" state="frozen"/>
      <selection pane="bottomLeft" activeCell="N14" sqref="N14"/>
    </sheetView>
  </sheetViews>
  <sheetFormatPr defaultRowHeight="12.75" x14ac:dyDescent="0.2"/>
  <cols>
    <col min="1" max="1" width="6.42578125" bestFit="1" customWidth="1"/>
    <col min="2" max="2" width="16.140625" customWidth="1"/>
    <col min="3" max="3" width="24.28515625" customWidth="1"/>
    <col min="4" max="4" width="12.42578125" style="15" customWidth="1"/>
    <col min="5" max="5" width="13.28515625" style="15" customWidth="1"/>
    <col min="6" max="6" width="16.28515625" style="20" customWidth="1"/>
    <col min="7" max="7" width="8.140625" customWidth="1"/>
    <col min="8" max="9" width="15.7109375" style="17" customWidth="1"/>
    <col min="10" max="10" width="12.7109375" style="16" customWidth="1"/>
    <col min="11" max="11" width="15.28515625" customWidth="1"/>
    <col min="12" max="12" width="23.28515625" customWidth="1"/>
    <col min="13" max="13" width="19" customWidth="1"/>
    <col min="14" max="14" width="12.5703125" customWidth="1"/>
    <col min="15" max="15" width="22" customWidth="1"/>
    <col min="16" max="16" width="27.42578125" customWidth="1"/>
  </cols>
  <sheetData>
    <row r="1" spans="1:16" ht="24" customHeight="1" x14ac:dyDescent="0.2">
      <c r="A1" s="367" t="s">
        <v>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6" ht="13.5" thickBot="1" x14ac:dyDescent="0.25">
      <c r="A2" s="4"/>
      <c r="B2" s="4"/>
      <c r="C2" s="5"/>
      <c r="D2" s="4"/>
      <c r="E2" s="6"/>
      <c r="F2" s="19"/>
      <c r="G2" s="7"/>
      <c r="H2" s="8"/>
      <c r="I2" s="8"/>
    </row>
    <row r="3" spans="1:16" ht="186" customHeight="1" thickBot="1" x14ac:dyDescent="0.25">
      <c r="A3" s="51" t="s">
        <v>2</v>
      </c>
      <c r="B3" s="51" t="s">
        <v>3</v>
      </c>
      <c r="C3" s="51" t="s">
        <v>8</v>
      </c>
      <c r="D3" s="51" t="s">
        <v>24</v>
      </c>
      <c r="E3" s="32" t="s">
        <v>4</v>
      </c>
      <c r="F3" s="31" t="s">
        <v>19</v>
      </c>
      <c r="G3" s="31" t="s">
        <v>5</v>
      </c>
      <c r="H3" s="51" t="s">
        <v>17</v>
      </c>
      <c r="I3" s="51" t="s">
        <v>18</v>
      </c>
      <c r="J3" s="51" t="s">
        <v>26</v>
      </c>
      <c r="K3" s="51" t="s">
        <v>20</v>
      </c>
      <c r="L3" s="51" t="s">
        <v>118</v>
      </c>
      <c r="M3" s="31" t="s">
        <v>114</v>
      </c>
      <c r="N3" s="51" t="s">
        <v>6</v>
      </c>
    </row>
    <row r="4" spans="1:16" x14ac:dyDescent="0.2">
      <c r="A4" s="50">
        <v>1</v>
      </c>
      <c r="B4" s="55">
        <v>2</v>
      </c>
      <c r="C4" s="50">
        <v>3</v>
      </c>
      <c r="D4" s="50">
        <v>4</v>
      </c>
      <c r="E4" s="56">
        <v>5</v>
      </c>
      <c r="F4" s="71">
        <v>6</v>
      </c>
      <c r="G4" s="57">
        <v>7</v>
      </c>
      <c r="H4" s="58">
        <v>8</v>
      </c>
      <c r="I4" s="59">
        <v>9</v>
      </c>
      <c r="J4" s="58">
        <v>10</v>
      </c>
      <c r="K4" s="59">
        <v>11</v>
      </c>
      <c r="L4" s="58">
        <v>12</v>
      </c>
      <c r="M4" s="58">
        <v>13</v>
      </c>
      <c r="N4" s="60">
        <v>14</v>
      </c>
      <c r="O4" s="121"/>
      <c r="P4" s="16"/>
    </row>
    <row r="5" spans="1:16" s="12" customFormat="1" ht="99.75" customHeight="1" thickBot="1" x14ac:dyDescent="0.25">
      <c r="A5" s="132">
        <v>1</v>
      </c>
      <c r="B5" s="132" t="s">
        <v>77</v>
      </c>
      <c r="C5" s="40" t="s">
        <v>76</v>
      </c>
      <c r="D5" s="132" t="s">
        <v>78</v>
      </c>
      <c r="E5" s="79">
        <f>F5</f>
        <v>1300000</v>
      </c>
      <c r="F5" s="124">
        <v>1300000</v>
      </c>
      <c r="G5" s="125">
        <v>0</v>
      </c>
      <c r="H5" s="45" t="s">
        <v>53</v>
      </c>
      <c r="I5" s="79" t="s">
        <v>92</v>
      </c>
      <c r="J5" s="68"/>
      <c r="K5" s="26" t="s">
        <v>146</v>
      </c>
      <c r="L5" s="194" t="s">
        <v>30</v>
      </c>
      <c r="M5" s="194" t="s">
        <v>115</v>
      </c>
      <c r="N5" s="67"/>
      <c r="O5" s="122"/>
      <c r="P5" s="82"/>
    </row>
    <row r="6" spans="1:16" s="12" customFormat="1" ht="24" customHeight="1" thickBot="1" x14ac:dyDescent="0.25">
      <c r="A6" s="336" t="s">
        <v>40</v>
      </c>
      <c r="B6" s="337"/>
      <c r="C6" s="337"/>
      <c r="D6" s="338"/>
      <c r="E6" s="27">
        <f>SUM(E5:E5)</f>
        <v>1300000</v>
      </c>
      <c r="F6" s="43"/>
      <c r="G6" s="22"/>
      <c r="H6" s="61"/>
      <c r="I6" s="62"/>
      <c r="J6" s="63"/>
      <c r="K6" s="25"/>
      <c r="L6" s="25"/>
      <c r="M6" s="25"/>
      <c r="N6" s="42"/>
    </row>
    <row r="7" spans="1:16" ht="109.5" customHeight="1" thickBot="1" x14ac:dyDescent="0.25">
      <c r="A7" s="117">
        <v>1</v>
      </c>
      <c r="B7" s="142" t="s">
        <v>80</v>
      </c>
      <c r="C7" s="40" t="s">
        <v>79</v>
      </c>
      <c r="D7" s="117">
        <v>713300000</v>
      </c>
      <c r="E7" s="79">
        <f>F7/1.23</f>
        <v>133869.65853658537</v>
      </c>
      <c r="F7" s="124">
        <v>164659.68</v>
      </c>
      <c r="G7" s="125">
        <v>0.23</v>
      </c>
      <c r="H7" s="45" t="s">
        <v>14</v>
      </c>
      <c r="I7" s="130" t="s">
        <v>82</v>
      </c>
      <c r="K7" s="26"/>
      <c r="L7" s="128"/>
      <c r="M7" s="194" t="s">
        <v>115</v>
      </c>
      <c r="N7" s="187" t="s">
        <v>81</v>
      </c>
    </row>
    <row r="8" spans="1:16" ht="24" customHeight="1" thickBot="1" x14ac:dyDescent="0.25">
      <c r="A8" s="336" t="s">
        <v>40</v>
      </c>
      <c r="B8" s="337"/>
      <c r="C8" s="337"/>
      <c r="D8" s="338"/>
      <c r="E8" s="27">
        <f>SUM(E7:E7)</f>
        <v>133869.65853658537</v>
      </c>
      <c r="F8" s="43"/>
      <c r="G8" s="22"/>
      <c r="H8" s="61"/>
      <c r="I8" s="62"/>
      <c r="J8" s="63"/>
      <c r="K8" s="25"/>
      <c r="L8" s="25"/>
      <c r="M8" s="25" t="s">
        <v>119</v>
      </c>
      <c r="N8" s="42"/>
    </row>
    <row r="9" spans="1:16" ht="80.25" customHeight="1" thickBot="1" x14ac:dyDescent="0.25">
      <c r="A9" s="83">
        <v>1</v>
      </c>
      <c r="B9" s="84" t="s">
        <v>10</v>
      </c>
      <c r="C9" s="70" t="s">
        <v>83</v>
      </c>
      <c r="D9" s="117" t="s">
        <v>84</v>
      </c>
      <c r="E9" s="79">
        <f>F9/1.23</f>
        <v>337398.37398373982</v>
      </c>
      <c r="F9" s="124">
        <v>415000</v>
      </c>
      <c r="G9" s="125">
        <v>0.23</v>
      </c>
      <c r="H9" s="45" t="s">
        <v>14</v>
      </c>
      <c r="I9" s="131" t="s">
        <v>85</v>
      </c>
      <c r="J9" s="126"/>
      <c r="K9" s="26" t="s">
        <v>146</v>
      </c>
      <c r="L9" s="129" t="s">
        <v>49</v>
      </c>
      <c r="M9" s="199" t="s">
        <v>120</v>
      </c>
      <c r="N9" s="123"/>
      <c r="O9" s="118"/>
      <c r="P9" s="118"/>
    </row>
    <row r="10" spans="1:16" ht="24.75" customHeight="1" thickBot="1" x14ac:dyDescent="0.25">
      <c r="A10" s="336" t="s">
        <v>40</v>
      </c>
      <c r="B10" s="337"/>
      <c r="C10" s="337"/>
      <c r="D10" s="338"/>
      <c r="E10" s="27">
        <f>E9</f>
        <v>337398.37398373982</v>
      </c>
      <c r="F10" s="365"/>
      <c r="G10" s="365"/>
      <c r="H10" s="365"/>
      <c r="I10" s="365"/>
      <c r="J10" s="365"/>
      <c r="K10" s="365"/>
      <c r="L10" s="365"/>
      <c r="M10" s="365"/>
      <c r="N10" s="366"/>
      <c r="O10" s="119"/>
      <c r="P10" s="120"/>
    </row>
    <row r="11" spans="1:16" ht="80.25" customHeight="1" x14ac:dyDescent="0.2">
      <c r="A11" s="83">
        <v>1</v>
      </c>
      <c r="B11" s="39" t="s">
        <v>61</v>
      </c>
      <c r="C11" s="70" t="s">
        <v>86</v>
      </c>
      <c r="D11" s="353" t="s">
        <v>88</v>
      </c>
      <c r="E11" s="115">
        <f>F11/1.23</f>
        <v>325203.25203252031</v>
      </c>
      <c r="F11" s="124">
        <v>400000</v>
      </c>
      <c r="G11" s="188">
        <v>0.23</v>
      </c>
      <c r="H11" s="189" t="s">
        <v>14</v>
      </c>
      <c r="I11" s="131" t="s">
        <v>123</v>
      </c>
      <c r="J11" s="191"/>
      <c r="K11" s="26" t="s">
        <v>146</v>
      </c>
      <c r="L11" s="129" t="s">
        <v>30</v>
      </c>
      <c r="M11" s="129" t="s">
        <v>121</v>
      </c>
      <c r="N11" s="193" t="s">
        <v>62</v>
      </c>
      <c r="O11" s="118"/>
      <c r="P11" s="118"/>
    </row>
    <row r="12" spans="1:16" ht="80.25" customHeight="1" thickBot="1" x14ac:dyDescent="0.25">
      <c r="A12" s="87">
        <v>2</v>
      </c>
      <c r="B12" s="35" t="s">
        <v>61</v>
      </c>
      <c r="C12" s="76" t="s">
        <v>87</v>
      </c>
      <c r="D12" s="354"/>
      <c r="E12" s="115">
        <f>F12/1.23</f>
        <v>243902.43902439025</v>
      </c>
      <c r="F12" s="192">
        <v>300000</v>
      </c>
      <c r="G12" s="125">
        <v>0.23</v>
      </c>
      <c r="H12" s="45" t="s">
        <v>14</v>
      </c>
      <c r="I12" s="190" t="s">
        <v>123</v>
      </c>
      <c r="J12" s="126"/>
      <c r="K12" s="26" t="s">
        <v>146</v>
      </c>
      <c r="L12" s="129" t="s">
        <v>30</v>
      </c>
      <c r="M12" s="198" t="s">
        <v>115</v>
      </c>
      <c r="N12" s="193" t="s">
        <v>62</v>
      </c>
      <c r="O12" s="118"/>
      <c r="P12" s="118"/>
    </row>
    <row r="13" spans="1:16" ht="24.75" customHeight="1" thickBot="1" x14ac:dyDescent="0.25">
      <c r="A13" s="336" t="s">
        <v>40</v>
      </c>
      <c r="B13" s="337"/>
      <c r="C13" s="337"/>
      <c r="D13" s="338"/>
      <c r="E13" s="27">
        <f>SUM(E11:E12)</f>
        <v>569105.69105691055</v>
      </c>
      <c r="F13" s="365"/>
      <c r="G13" s="365"/>
      <c r="H13" s="365"/>
      <c r="I13" s="365"/>
      <c r="J13" s="365"/>
      <c r="K13" s="365"/>
      <c r="L13" s="365"/>
      <c r="M13" s="365"/>
      <c r="N13" s="366"/>
      <c r="O13" s="119"/>
      <c r="P13" s="120"/>
    </row>
    <row r="14" spans="1:16" ht="89.25" customHeight="1" thickBot="1" x14ac:dyDescent="0.25">
      <c r="A14" s="39">
        <v>1</v>
      </c>
      <c r="B14" s="39" t="s">
        <v>151</v>
      </c>
      <c r="C14" s="328" t="s">
        <v>152</v>
      </c>
      <c r="D14" s="39" t="s">
        <v>153</v>
      </c>
      <c r="E14" s="33">
        <f>F14/1.23</f>
        <v>3250000</v>
      </c>
      <c r="F14" s="332">
        <v>3997500</v>
      </c>
      <c r="G14" s="330">
        <v>0.23</v>
      </c>
      <c r="H14" s="329" t="s">
        <v>52</v>
      </c>
      <c r="I14" s="331" t="s">
        <v>154</v>
      </c>
      <c r="J14" s="329"/>
      <c r="K14" s="331" t="s">
        <v>155</v>
      </c>
      <c r="L14" s="329" t="s">
        <v>30</v>
      </c>
      <c r="M14" s="331" t="s">
        <v>115</v>
      </c>
      <c r="N14" s="329"/>
      <c r="O14" s="119"/>
      <c r="P14" s="120"/>
    </row>
    <row r="15" spans="1:16" ht="24.75" customHeight="1" thickBot="1" x14ac:dyDescent="0.25">
      <c r="A15" s="336" t="s">
        <v>40</v>
      </c>
      <c r="B15" s="337"/>
      <c r="C15" s="337"/>
      <c r="D15" s="338"/>
      <c r="E15" s="27">
        <f>E14</f>
        <v>3250000</v>
      </c>
      <c r="F15" s="326"/>
      <c r="G15" s="326"/>
      <c r="H15" s="326"/>
      <c r="I15" s="326"/>
      <c r="J15" s="326"/>
      <c r="K15" s="326"/>
      <c r="L15" s="326"/>
      <c r="M15" s="326"/>
      <c r="N15" s="327"/>
      <c r="O15" s="119"/>
      <c r="P15" s="120"/>
    </row>
    <row r="16" spans="1:16" ht="80.25" customHeight="1" thickBot="1" x14ac:dyDescent="0.25">
      <c r="A16" s="83">
        <v>1</v>
      </c>
      <c r="B16" s="35" t="s">
        <v>61</v>
      </c>
      <c r="C16" s="70" t="s">
        <v>89</v>
      </c>
      <c r="D16" s="142" t="s">
        <v>90</v>
      </c>
      <c r="E16" s="44">
        <f>F16</f>
        <v>432000</v>
      </c>
      <c r="F16" s="124">
        <v>432000</v>
      </c>
      <c r="G16" s="125">
        <v>0</v>
      </c>
      <c r="H16" s="45" t="s">
        <v>14</v>
      </c>
      <c r="I16" s="190" t="s">
        <v>123</v>
      </c>
      <c r="J16" s="126"/>
      <c r="K16" s="26" t="s">
        <v>146</v>
      </c>
      <c r="L16" s="129" t="s">
        <v>30</v>
      </c>
      <c r="M16" s="198" t="s">
        <v>122</v>
      </c>
      <c r="N16" s="193" t="s">
        <v>62</v>
      </c>
      <c r="O16" s="118"/>
      <c r="P16" s="118"/>
    </row>
    <row r="17" spans="1:16" ht="24.75" customHeight="1" thickBot="1" x14ac:dyDescent="0.25">
      <c r="A17" s="336" t="s">
        <v>40</v>
      </c>
      <c r="B17" s="337"/>
      <c r="C17" s="337"/>
      <c r="D17" s="338"/>
      <c r="E17" s="27">
        <f>E16</f>
        <v>432000</v>
      </c>
      <c r="F17" s="365"/>
      <c r="G17" s="365"/>
      <c r="H17" s="365"/>
      <c r="I17" s="365"/>
      <c r="J17" s="365"/>
      <c r="K17" s="365"/>
      <c r="L17" s="365"/>
      <c r="M17" s="365"/>
      <c r="N17" s="366"/>
      <c r="O17" s="119"/>
      <c r="P17" s="120"/>
    </row>
    <row r="18" spans="1:16" ht="80.25" customHeight="1" thickBot="1" x14ac:dyDescent="0.25">
      <c r="A18" s="83">
        <v>1</v>
      </c>
      <c r="B18" s="142" t="s">
        <v>32</v>
      </c>
      <c r="C18" s="70" t="s">
        <v>91</v>
      </c>
      <c r="D18" s="142" t="s">
        <v>47</v>
      </c>
      <c r="E18" s="79">
        <f>F18/1.08</f>
        <v>169537.03703703702</v>
      </c>
      <c r="F18" s="124">
        <v>183100</v>
      </c>
      <c r="G18" s="125">
        <v>0.08</v>
      </c>
      <c r="H18" s="45" t="s">
        <v>14</v>
      </c>
      <c r="I18" s="79" t="s">
        <v>60</v>
      </c>
      <c r="J18" s="126"/>
      <c r="K18" s="26" t="s">
        <v>146</v>
      </c>
      <c r="L18" s="129" t="s">
        <v>30</v>
      </c>
      <c r="M18" s="198" t="s">
        <v>115</v>
      </c>
      <c r="N18" s="193"/>
      <c r="O18" s="118"/>
      <c r="P18" s="118"/>
    </row>
    <row r="19" spans="1:16" ht="24.75" customHeight="1" thickBot="1" x14ac:dyDescent="0.25">
      <c r="A19" s="336" t="s">
        <v>40</v>
      </c>
      <c r="B19" s="337"/>
      <c r="C19" s="337"/>
      <c r="D19" s="338"/>
      <c r="E19" s="27">
        <f>E18</f>
        <v>169537.03703703702</v>
      </c>
      <c r="F19" s="365"/>
      <c r="G19" s="365"/>
      <c r="H19" s="365"/>
      <c r="I19" s="365"/>
      <c r="J19" s="365"/>
      <c r="K19" s="365"/>
      <c r="L19" s="365"/>
      <c r="M19" s="365"/>
      <c r="N19" s="366"/>
      <c r="O19" s="119"/>
      <c r="P19" s="120"/>
    </row>
    <row r="20" spans="1:16" ht="80.25" customHeight="1" thickBot="1" x14ac:dyDescent="0.25">
      <c r="A20" s="83">
        <v>1</v>
      </c>
      <c r="B20" s="142" t="s">
        <v>32</v>
      </c>
      <c r="C20" s="70" t="s">
        <v>93</v>
      </c>
      <c r="D20" s="142" t="s">
        <v>94</v>
      </c>
      <c r="E20" s="79">
        <f>F20/1.23</f>
        <v>4240252.0325203249</v>
      </c>
      <c r="F20" s="124">
        <v>5215510</v>
      </c>
      <c r="G20" s="125">
        <v>0.23</v>
      </c>
      <c r="H20" s="45" t="s">
        <v>55</v>
      </c>
      <c r="I20" s="79" t="s">
        <v>95</v>
      </c>
      <c r="J20" s="126"/>
      <c r="K20" s="206" t="s">
        <v>124</v>
      </c>
      <c r="L20" s="129" t="s">
        <v>30</v>
      </c>
      <c r="M20" s="198" t="s">
        <v>120</v>
      </c>
      <c r="N20" s="193"/>
      <c r="O20" s="118"/>
      <c r="P20" s="118"/>
    </row>
    <row r="21" spans="1:16" ht="24.75" customHeight="1" thickBot="1" x14ac:dyDescent="0.25">
      <c r="A21" s="336" t="s">
        <v>40</v>
      </c>
      <c r="B21" s="337"/>
      <c r="C21" s="337"/>
      <c r="D21" s="338"/>
      <c r="E21" s="27">
        <f>E20</f>
        <v>4240252.0325203249</v>
      </c>
      <c r="F21" s="365"/>
      <c r="G21" s="365"/>
      <c r="H21" s="365"/>
      <c r="I21" s="365"/>
      <c r="J21" s="365"/>
      <c r="K21" s="365"/>
      <c r="L21" s="365"/>
      <c r="M21" s="365"/>
      <c r="N21" s="366"/>
      <c r="O21" s="119"/>
      <c r="P21" s="120"/>
    </row>
  </sheetData>
  <autoFilter ref="A4:I6"/>
  <mergeCells count="15">
    <mergeCell ref="D11:D12"/>
    <mergeCell ref="A17:D17"/>
    <mergeCell ref="F17:N17"/>
    <mergeCell ref="A1:N1"/>
    <mergeCell ref="A6:D6"/>
    <mergeCell ref="A10:D10"/>
    <mergeCell ref="F10:N10"/>
    <mergeCell ref="A8:D8"/>
    <mergeCell ref="A15:D15"/>
    <mergeCell ref="A19:D19"/>
    <mergeCell ref="F19:N19"/>
    <mergeCell ref="A21:D21"/>
    <mergeCell ref="F21:N21"/>
    <mergeCell ref="A13:D13"/>
    <mergeCell ref="F13:N13"/>
  </mergeCells>
  <phoneticPr fontId="0" type="noConversion"/>
  <pageMargins left="0.39370078740157483" right="0.19685039370078741" top="0.19685039370078741" bottom="0.39370078740157483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zoomScaleSheetLayoutView="75" zoomScalePageLayoutView="120" workbookViewId="0">
      <pane ySplit="4" topLeftCell="A5" activePane="bottomLeft" state="frozen"/>
      <selection pane="bottomLeft" activeCell="Q7" sqref="Q7"/>
    </sheetView>
  </sheetViews>
  <sheetFormatPr defaultRowHeight="12.75" x14ac:dyDescent="0.2"/>
  <cols>
    <col min="1" max="1" width="4.28515625" customWidth="1"/>
    <col min="2" max="2" width="15.7109375" customWidth="1"/>
    <col min="3" max="3" width="30.7109375" customWidth="1"/>
    <col min="4" max="5" width="12.85546875" customWidth="1"/>
    <col min="6" max="6" width="13" style="20" customWidth="1"/>
    <col min="7" max="7" width="6.5703125" customWidth="1"/>
    <col min="8" max="8" width="11.5703125" customWidth="1"/>
    <col min="9" max="9" width="14" style="14" customWidth="1"/>
    <col min="10" max="10" width="13.28515625" customWidth="1"/>
    <col min="11" max="11" width="14.7109375" customWidth="1"/>
    <col min="12" max="12" width="18.42578125" customWidth="1"/>
    <col min="13" max="13" width="16" customWidth="1"/>
    <col min="14" max="14" width="14.85546875" customWidth="1"/>
    <col min="15" max="15" width="14.42578125" customWidth="1"/>
    <col min="17" max="17" width="10.140625" bestFit="1" customWidth="1"/>
  </cols>
  <sheetData>
    <row r="1" spans="1:17" ht="24" customHeight="1" x14ac:dyDescent="0.2">
      <c r="A1" s="377" t="s">
        <v>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7" ht="13.5" thickBot="1" x14ac:dyDescent="0.25">
      <c r="E2" s="9"/>
      <c r="F2" s="23"/>
      <c r="G2" s="10"/>
    </row>
    <row r="3" spans="1:17" ht="209.25" customHeight="1" thickBot="1" x14ac:dyDescent="0.25">
      <c r="A3" s="51" t="s">
        <v>2</v>
      </c>
      <c r="B3" s="51" t="s">
        <v>3</v>
      </c>
      <c r="C3" s="52" t="s">
        <v>11</v>
      </c>
      <c r="D3" s="51" t="s">
        <v>21</v>
      </c>
      <c r="E3" s="32" t="s">
        <v>22</v>
      </c>
      <c r="F3" s="51" t="s">
        <v>25</v>
      </c>
      <c r="G3" s="51" t="s">
        <v>0</v>
      </c>
      <c r="H3" s="51" t="s">
        <v>23</v>
      </c>
      <c r="I3" s="51" t="s">
        <v>17</v>
      </c>
      <c r="J3" s="51" t="s">
        <v>26</v>
      </c>
      <c r="K3" s="51" t="s">
        <v>20</v>
      </c>
      <c r="L3" s="51" t="s">
        <v>118</v>
      </c>
      <c r="M3" s="51" t="s">
        <v>114</v>
      </c>
      <c r="N3" s="51" t="s">
        <v>6</v>
      </c>
    </row>
    <row r="4" spans="1:17" ht="13.5" thickBot="1" x14ac:dyDescent="0.25">
      <c r="A4" s="72">
        <v>1</v>
      </c>
      <c r="B4" s="73">
        <v>2</v>
      </c>
      <c r="C4" s="72">
        <v>3</v>
      </c>
      <c r="D4" s="73">
        <v>4</v>
      </c>
      <c r="E4" s="72">
        <v>5</v>
      </c>
      <c r="F4" s="73">
        <v>6</v>
      </c>
      <c r="G4" s="72">
        <v>7</v>
      </c>
      <c r="H4" s="74">
        <v>8</v>
      </c>
      <c r="I4" s="74">
        <v>9</v>
      </c>
      <c r="J4" s="73">
        <v>10</v>
      </c>
      <c r="K4" s="74">
        <v>11</v>
      </c>
      <c r="L4" s="74">
        <v>12</v>
      </c>
      <c r="M4" s="200">
        <v>13</v>
      </c>
      <c r="N4" s="75">
        <v>14</v>
      </c>
    </row>
    <row r="5" spans="1:17" ht="22.5" customHeight="1" thickBot="1" x14ac:dyDescent="0.25">
      <c r="A5" s="381" t="s">
        <v>29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3"/>
      <c r="N5" s="384"/>
      <c r="O5" s="12"/>
    </row>
    <row r="6" spans="1:17" ht="60" customHeight="1" thickBot="1" x14ac:dyDescent="0.25">
      <c r="A6" s="100">
        <v>1</v>
      </c>
      <c r="B6" s="101" t="s">
        <v>36</v>
      </c>
      <c r="C6" s="102" t="s">
        <v>159</v>
      </c>
      <c r="D6" s="101" t="s">
        <v>96</v>
      </c>
      <c r="E6" s="80">
        <f>F6/1.23</f>
        <v>404450</v>
      </c>
      <c r="F6" s="104">
        <v>497473.5</v>
      </c>
      <c r="G6" s="103">
        <v>23</v>
      </c>
      <c r="H6" s="105" t="s">
        <v>97</v>
      </c>
      <c r="I6" s="140" t="s">
        <v>55</v>
      </c>
      <c r="J6" s="101"/>
      <c r="K6" s="93" t="s">
        <v>146</v>
      </c>
      <c r="L6" s="106" t="s">
        <v>30</v>
      </c>
      <c r="M6" s="201" t="s">
        <v>122</v>
      </c>
      <c r="N6" s="107"/>
      <c r="O6" s="82"/>
      <c r="P6" s="16"/>
    </row>
    <row r="7" spans="1:17" ht="25.5" customHeight="1" thickBot="1" x14ac:dyDescent="0.25">
      <c r="A7" s="363"/>
      <c r="B7" s="363"/>
      <c r="C7" s="385" t="s">
        <v>98</v>
      </c>
      <c r="D7" s="386"/>
      <c r="E7" s="108">
        <f>SUM(E6:E6)</f>
        <v>404450</v>
      </c>
      <c r="F7" s="203"/>
      <c r="G7" s="378"/>
      <c r="H7" s="379"/>
      <c r="I7" s="379"/>
      <c r="J7" s="379"/>
      <c r="K7" s="379"/>
      <c r="L7" s="379"/>
      <c r="M7" s="380"/>
      <c r="N7" s="380"/>
      <c r="O7" s="82"/>
    </row>
    <row r="8" spans="1:17" ht="60" customHeight="1" thickBot="1" x14ac:dyDescent="0.25">
      <c r="A8" s="100">
        <v>1</v>
      </c>
      <c r="B8" s="101" t="s">
        <v>38</v>
      </c>
      <c r="C8" s="94" t="s">
        <v>110</v>
      </c>
      <c r="D8" s="101" t="s">
        <v>51</v>
      </c>
      <c r="E8" s="112">
        <f>F8/1.23</f>
        <v>160894.30894308945</v>
      </c>
      <c r="F8" s="113">
        <v>197900</v>
      </c>
      <c r="G8" s="103">
        <v>23</v>
      </c>
      <c r="H8" s="109" t="s">
        <v>97</v>
      </c>
      <c r="I8" s="109" t="s">
        <v>14</v>
      </c>
      <c r="J8" s="110"/>
      <c r="K8" s="93" t="s">
        <v>146</v>
      </c>
      <c r="L8" s="106" t="s">
        <v>30</v>
      </c>
      <c r="M8" s="201" t="s">
        <v>120</v>
      </c>
      <c r="N8" s="111"/>
      <c r="O8" s="12"/>
      <c r="Q8" s="9"/>
    </row>
    <row r="9" spans="1:17" ht="25.5" customHeight="1" thickBot="1" x14ac:dyDescent="0.25">
      <c r="A9" s="390"/>
      <c r="B9" s="391"/>
      <c r="C9" s="385" t="s">
        <v>109</v>
      </c>
      <c r="D9" s="386"/>
      <c r="E9" s="91">
        <f>E8</f>
        <v>160894.30894308945</v>
      </c>
      <c r="F9" s="203"/>
      <c r="G9" s="387"/>
      <c r="H9" s="388"/>
      <c r="I9" s="388"/>
      <c r="J9" s="388"/>
      <c r="K9" s="388"/>
      <c r="L9" s="388"/>
      <c r="M9" s="389"/>
      <c r="N9" s="389"/>
      <c r="O9" s="82"/>
    </row>
    <row r="10" spans="1:17" ht="25.5" customHeight="1" thickBot="1" x14ac:dyDescent="0.25">
      <c r="A10" s="336" t="s">
        <v>33</v>
      </c>
      <c r="B10" s="337"/>
      <c r="C10" s="337"/>
      <c r="D10" s="338"/>
      <c r="E10" s="38">
        <f>E7+E9</f>
        <v>565344.30894308945</v>
      </c>
      <c r="F10" s="134"/>
      <c r="G10" s="134"/>
      <c r="H10" s="134"/>
      <c r="I10" s="135"/>
      <c r="J10" s="136"/>
      <c r="K10" s="136"/>
      <c r="L10" s="136"/>
      <c r="M10" s="136"/>
      <c r="N10" s="136"/>
      <c r="O10" s="82"/>
    </row>
    <row r="11" spans="1:17" ht="22.5" customHeight="1" thickBot="1" x14ac:dyDescent="0.25">
      <c r="A11" s="368" t="s">
        <v>104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70"/>
      <c r="N11" s="371"/>
      <c r="O11" s="12"/>
    </row>
    <row r="12" spans="1:17" ht="111" customHeight="1" thickBot="1" x14ac:dyDescent="0.25">
      <c r="A12" s="92">
        <v>1</v>
      </c>
      <c r="B12" s="101" t="s">
        <v>38</v>
      </c>
      <c r="C12" s="94" t="s">
        <v>108</v>
      </c>
      <c r="D12" s="93" t="s">
        <v>105</v>
      </c>
      <c r="E12" s="95">
        <f>F12/1.23</f>
        <v>179756.09756097561</v>
      </c>
      <c r="F12" s="97">
        <v>221100</v>
      </c>
      <c r="G12" s="96">
        <v>0.23</v>
      </c>
      <c r="H12" s="93" t="s">
        <v>97</v>
      </c>
      <c r="I12" s="93" t="s">
        <v>52</v>
      </c>
      <c r="J12" s="93"/>
      <c r="K12" s="93" t="s">
        <v>103</v>
      </c>
      <c r="L12" s="98" t="s">
        <v>30</v>
      </c>
      <c r="M12" s="201" t="s">
        <v>120</v>
      </c>
      <c r="N12" s="99"/>
      <c r="O12" s="133"/>
      <c r="P12" s="118"/>
    </row>
    <row r="13" spans="1:17" ht="25.5" customHeight="1" thickBot="1" x14ac:dyDescent="0.25">
      <c r="A13" s="372"/>
      <c r="B13" s="373"/>
      <c r="C13" s="374" t="s">
        <v>107</v>
      </c>
      <c r="D13" s="375"/>
      <c r="E13" s="91">
        <f>SUM(E12)</f>
        <v>179756.09756097561</v>
      </c>
      <c r="F13" s="203"/>
      <c r="G13" s="376"/>
      <c r="H13" s="376"/>
      <c r="I13" s="376"/>
      <c r="J13" s="376"/>
      <c r="K13" s="376"/>
      <c r="L13" s="376"/>
      <c r="M13" s="376"/>
      <c r="N13" s="376"/>
      <c r="O13" s="82"/>
    </row>
    <row r="14" spans="1:17" ht="25.5" customHeight="1" thickBot="1" x14ac:dyDescent="0.25">
      <c r="A14" s="336" t="s">
        <v>106</v>
      </c>
      <c r="B14" s="337"/>
      <c r="C14" s="337"/>
      <c r="D14" s="338"/>
      <c r="E14" s="38">
        <f>E13</f>
        <v>179756.09756097561</v>
      </c>
      <c r="F14" s="138"/>
      <c r="G14" s="138"/>
      <c r="H14" s="138"/>
      <c r="I14" s="137"/>
      <c r="J14" s="139"/>
      <c r="K14" s="139"/>
      <c r="L14" s="139"/>
      <c r="M14" s="139"/>
      <c r="N14" s="139"/>
      <c r="O14" s="82"/>
    </row>
    <row r="15" spans="1:17" ht="22.5" customHeight="1" thickBot="1" x14ac:dyDescent="0.25">
      <c r="A15" s="368" t="s">
        <v>50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70"/>
      <c r="N15" s="371"/>
    </row>
    <row r="16" spans="1:17" ht="60" customHeight="1" thickBot="1" x14ac:dyDescent="0.25">
      <c r="A16" s="92">
        <v>1</v>
      </c>
      <c r="B16" s="101" t="s">
        <v>38</v>
      </c>
      <c r="C16" s="94" t="s">
        <v>100</v>
      </c>
      <c r="D16" s="93" t="s">
        <v>96</v>
      </c>
      <c r="E16" s="95">
        <f>F16/1.23</f>
        <v>561638.46341463423</v>
      </c>
      <c r="F16" s="97">
        <v>690815.31</v>
      </c>
      <c r="G16" s="96">
        <v>0.23</v>
      </c>
      <c r="H16" s="93" t="s">
        <v>101</v>
      </c>
      <c r="I16" s="93" t="s">
        <v>14</v>
      </c>
      <c r="J16" s="93" t="s">
        <v>156</v>
      </c>
      <c r="K16" s="93" t="s">
        <v>37</v>
      </c>
      <c r="L16" s="98" t="s">
        <v>30</v>
      </c>
      <c r="M16" s="202" t="s">
        <v>122</v>
      </c>
      <c r="N16" s="99"/>
    </row>
    <row r="17" spans="1:14" ht="25.5" customHeight="1" thickBot="1" x14ac:dyDescent="0.25">
      <c r="A17" s="372"/>
      <c r="B17" s="373"/>
      <c r="C17" s="385" t="s">
        <v>99</v>
      </c>
      <c r="D17" s="386"/>
      <c r="E17" s="108">
        <f>SUM(E16)</f>
        <v>561638.46341463423</v>
      </c>
      <c r="F17" s="203"/>
      <c r="G17" s="376"/>
      <c r="H17" s="376"/>
      <c r="I17" s="376"/>
      <c r="J17" s="376"/>
      <c r="K17" s="376"/>
      <c r="L17" s="376"/>
      <c r="M17" s="376"/>
      <c r="N17" s="376"/>
    </row>
    <row r="18" spans="1:14" ht="60" customHeight="1" thickBot="1" x14ac:dyDescent="0.25">
      <c r="A18" s="92">
        <v>1</v>
      </c>
      <c r="B18" s="101" t="s">
        <v>38</v>
      </c>
      <c r="C18" s="94" t="s">
        <v>100</v>
      </c>
      <c r="D18" s="93" t="s">
        <v>96</v>
      </c>
      <c r="E18" s="95">
        <f>F18/1.23</f>
        <v>270231.08130081301</v>
      </c>
      <c r="F18" s="97">
        <v>332384.23</v>
      </c>
      <c r="G18" s="96">
        <v>0.23</v>
      </c>
      <c r="H18" s="93" t="s">
        <v>101</v>
      </c>
      <c r="I18" s="93" t="s">
        <v>55</v>
      </c>
      <c r="J18" s="333"/>
      <c r="K18" s="93" t="s">
        <v>157</v>
      </c>
      <c r="L18" s="98" t="s">
        <v>30</v>
      </c>
      <c r="M18" s="202" t="s">
        <v>122</v>
      </c>
      <c r="N18" s="99" t="s">
        <v>147</v>
      </c>
    </row>
    <row r="19" spans="1:14" ht="25.5" customHeight="1" thickBot="1" x14ac:dyDescent="0.25">
      <c r="A19" s="372"/>
      <c r="B19" s="373"/>
      <c r="C19" s="374" t="s">
        <v>99</v>
      </c>
      <c r="D19" s="375"/>
      <c r="E19" s="91">
        <f>SUM(E18)</f>
        <v>270231.08130081301</v>
      </c>
      <c r="F19" s="203"/>
      <c r="G19" s="376"/>
      <c r="H19" s="376"/>
      <c r="I19" s="376"/>
      <c r="J19" s="376"/>
      <c r="K19" s="376"/>
      <c r="L19" s="376"/>
      <c r="M19" s="376"/>
      <c r="N19" s="376"/>
    </row>
    <row r="20" spans="1:14" ht="25.5" customHeight="1" thickBot="1" x14ac:dyDescent="0.25">
      <c r="A20" s="336" t="s">
        <v>102</v>
      </c>
      <c r="B20" s="337"/>
      <c r="C20" s="337"/>
      <c r="D20" s="338"/>
      <c r="E20" s="38">
        <f>E17+E19</f>
        <v>831869.54471544723</v>
      </c>
      <c r="F20" s="138"/>
      <c r="G20" s="138"/>
      <c r="H20" s="138"/>
      <c r="I20" s="137"/>
      <c r="J20" s="139"/>
      <c r="K20" s="139"/>
      <c r="L20" s="139"/>
      <c r="M20" s="139"/>
      <c r="N20" s="139"/>
    </row>
    <row r="21" spans="1:14" ht="22.5" customHeight="1" thickBot="1" x14ac:dyDescent="0.25">
      <c r="A21" s="368" t="s">
        <v>137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70"/>
      <c r="N21" s="371"/>
    </row>
    <row r="22" spans="1:14" ht="86.25" customHeight="1" thickBot="1" x14ac:dyDescent="0.25">
      <c r="A22" s="92">
        <v>1</v>
      </c>
      <c r="B22" s="101" t="s">
        <v>10</v>
      </c>
      <c r="C22" s="94" t="s">
        <v>138</v>
      </c>
      <c r="D22" s="93" t="s">
        <v>96</v>
      </c>
      <c r="E22" s="95">
        <f>F22/1.23</f>
        <v>202113.82113821138</v>
      </c>
      <c r="F22" s="97">
        <v>248600</v>
      </c>
      <c r="G22" s="223">
        <v>0.23</v>
      </c>
      <c r="H22" s="93" t="s">
        <v>97</v>
      </c>
      <c r="I22" s="93" t="s">
        <v>55</v>
      </c>
      <c r="J22" s="93"/>
      <c r="K22" s="93" t="s">
        <v>146</v>
      </c>
      <c r="L22" s="98" t="s">
        <v>30</v>
      </c>
      <c r="M22" s="202" t="s">
        <v>120</v>
      </c>
      <c r="N22" s="323"/>
    </row>
    <row r="23" spans="1:14" ht="25.5" customHeight="1" thickBot="1" x14ac:dyDescent="0.25">
      <c r="A23" s="372"/>
      <c r="B23" s="373"/>
      <c r="C23" s="374" t="s">
        <v>139</v>
      </c>
      <c r="D23" s="375"/>
      <c r="E23" s="91">
        <f>SUM(E22)</f>
        <v>202113.82113821138</v>
      </c>
      <c r="F23" s="203"/>
      <c r="G23" s="376"/>
      <c r="H23" s="376"/>
      <c r="I23" s="376"/>
      <c r="J23" s="376"/>
      <c r="K23" s="376"/>
      <c r="L23" s="376"/>
      <c r="M23" s="376"/>
      <c r="N23" s="376"/>
    </row>
    <row r="24" spans="1:14" ht="25.5" customHeight="1" thickBot="1" x14ac:dyDescent="0.25">
      <c r="A24" s="336" t="s">
        <v>140</v>
      </c>
      <c r="B24" s="337"/>
      <c r="C24" s="337"/>
      <c r="D24" s="338"/>
      <c r="E24" s="38">
        <f>E23</f>
        <v>202113.82113821138</v>
      </c>
      <c r="F24" s="138"/>
      <c r="G24" s="138"/>
      <c r="H24" s="138"/>
      <c r="I24" s="137"/>
      <c r="J24" s="139"/>
      <c r="K24" s="139"/>
      <c r="L24" s="139"/>
      <c r="M24" s="139"/>
      <c r="N24" s="139"/>
    </row>
    <row r="25" spans="1:14" x14ac:dyDescent="0.2">
      <c r="A25" s="24"/>
      <c r="B25" s="24"/>
      <c r="C25" s="24"/>
      <c r="D25" s="24"/>
      <c r="E25" s="24"/>
      <c r="F25" s="24"/>
      <c r="G25" s="24"/>
      <c r="H25" s="24"/>
      <c r="I25" s="24"/>
    </row>
  </sheetData>
  <autoFilter ref="A4:H9"/>
  <mergeCells count="27">
    <mergeCell ref="A15:N15"/>
    <mergeCell ref="A17:B17"/>
    <mergeCell ref="C17:D17"/>
    <mergeCell ref="G17:N17"/>
    <mergeCell ref="A20:D20"/>
    <mergeCell ref="A19:B19"/>
    <mergeCell ref="C19:D19"/>
    <mergeCell ref="G19:N19"/>
    <mergeCell ref="A1:N1"/>
    <mergeCell ref="A14:D14"/>
    <mergeCell ref="G7:N7"/>
    <mergeCell ref="A5:N5"/>
    <mergeCell ref="A7:B7"/>
    <mergeCell ref="C7:D7"/>
    <mergeCell ref="A11:N11"/>
    <mergeCell ref="A13:B13"/>
    <mergeCell ref="C13:D13"/>
    <mergeCell ref="G13:N13"/>
    <mergeCell ref="A10:D10"/>
    <mergeCell ref="C9:D9"/>
    <mergeCell ref="G9:N9"/>
    <mergeCell ref="A9:B9"/>
    <mergeCell ref="A21:N21"/>
    <mergeCell ref="A23:B23"/>
    <mergeCell ref="C23:D23"/>
    <mergeCell ref="G23:N23"/>
    <mergeCell ref="A24:D24"/>
  </mergeCells>
  <phoneticPr fontId="0" type="noConversion"/>
  <pageMargins left="0.39370078740157483" right="0.39370078740157483" top="0.19685039370078741" bottom="0.39370078740157483" header="0.51181102362204722" footer="0.51181102362204722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dostawy</vt:lpstr>
      <vt:lpstr>usługi</vt:lpstr>
      <vt:lpstr>roboty budowlane</vt:lpstr>
      <vt:lpstr>dostawy!Obszar_wydruku</vt:lpstr>
      <vt:lpstr>'roboty budowlane'!Obszar_wydruku</vt:lpstr>
      <vt:lpstr>usługi!Obszar_wydruku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Alicja Szczepańska</cp:lastModifiedBy>
  <cp:lastPrinted>2023-07-05T09:13:44Z</cp:lastPrinted>
  <dcterms:created xsi:type="dcterms:W3CDTF">1997-02-26T13:46:56Z</dcterms:created>
  <dcterms:modified xsi:type="dcterms:W3CDTF">2023-07-28T07:09:47Z</dcterms:modified>
</cp:coreProperties>
</file>