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2585" yWindow="60" windowWidth="12645" windowHeight="1236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externalReferences>
    <externalReference r:id="rId20"/>
  </externalReference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Arkusz13!$A$1:$E$129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K304" i="1" l="1"/>
  <c r="G56" i="1"/>
  <c r="K56" i="1"/>
  <c r="K421" i="1" l="1"/>
  <c r="H421" i="1"/>
  <c r="G439" i="1"/>
  <c r="G441" i="1"/>
  <c r="J441" i="1"/>
  <c r="M441" i="1"/>
  <c r="P441" i="1"/>
  <c r="G442" i="1"/>
  <c r="J442" i="1"/>
  <c r="M442" i="1"/>
  <c r="P442" i="1"/>
  <c r="G443" i="1"/>
  <c r="J443" i="1"/>
  <c r="M443" i="1"/>
  <c r="P443" i="1"/>
  <c r="G444" i="1"/>
  <c r="J444" i="1"/>
  <c r="M444" i="1"/>
  <c r="P444" i="1"/>
  <c r="P369" i="1" l="1"/>
  <c r="P359" i="1"/>
  <c r="P368" i="1"/>
  <c r="P361" i="1"/>
  <c r="S360" i="1" l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59" i="1"/>
  <c r="P360" i="1"/>
  <c r="P362" i="1"/>
  <c r="P363" i="1"/>
  <c r="P364" i="1"/>
  <c r="P365" i="1"/>
  <c r="P366" i="1"/>
  <c r="P367" i="1"/>
  <c r="P370" i="1"/>
  <c r="P371" i="1"/>
  <c r="P372" i="1"/>
  <c r="P373" i="1"/>
  <c r="P374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59" i="1"/>
  <c r="N360" i="1"/>
  <c r="N361" i="1"/>
  <c r="N362" i="1"/>
  <c r="N363" i="1"/>
  <c r="N364" i="1"/>
  <c r="N365" i="1"/>
  <c r="T365" i="1" s="1"/>
  <c r="N366" i="1"/>
  <c r="N367" i="1"/>
  <c r="N368" i="1"/>
  <c r="T368" i="1" s="1"/>
  <c r="N369" i="1"/>
  <c r="T369" i="1" s="1"/>
  <c r="U369" i="1" s="1"/>
  <c r="N370" i="1"/>
  <c r="N371" i="1"/>
  <c r="T371" i="1" s="1"/>
  <c r="U371" i="1" s="1"/>
  <c r="N372" i="1"/>
  <c r="N373" i="1"/>
  <c r="N374" i="1"/>
  <c r="N359" i="1"/>
  <c r="T360" i="1"/>
  <c r="U360" i="1" s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T367" i="1" l="1"/>
  <c r="U367" i="1" s="1"/>
  <c r="T363" i="1"/>
  <c r="U363" i="1" s="1"/>
  <c r="T373" i="1"/>
  <c r="U373" i="1" s="1"/>
  <c r="T374" i="1"/>
  <c r="U374" i="1" s="1"/>
  <c r="T370" i="1"/>
  <c r="U370" i="1" s="1"/>
  <c r="T366" i="1"/>
  <c r="U366" i="1" s="1"/>
  <c r="T362" i="1"/>
  <c r="U362" i="1" s="1"/>
  <c r="T372" i="1"/>
  <c r="U372" i="1" s="1"/>
  <c r="T364" i="1"/>
  <c r="U364" i="1" s="1"/>
  <c r="U368" i="1"/>
  <c r="T359" i="1"/>
  <c r="U365" i="1"/>
  <c r="T361" i="1"/>
  <c r="U361" i="1" s="1"/>
  <c r="J217" i="1"/>
  <c r="V218" i="1" l="1"/>
  <c r="S218" i="1"/>
  <c r="P218" i="1"/>
  <c r="M218" i="1"/>
  <c r="J218" i="1"/>
  <c r="O25" i="1" l="1"/>
  <c r="I23" i="1" l="1"/>
  <c r="O22" i="1"/>
  <c r="T133" i="1" l="1"/>
  <c r="T134" i="1"/>
  <c r="T135" i="1"/>
  <c r="T136" i="1"/>
  <c r="T137" i="1"/>
  <c r="T132" i="1"/>
  <c r="R133" i="1"/>
  <c r="R134" i="1"/>
  <c r="R135" i="1"/>
  <c r="R136" i="1"/>
  <c r="R137" i="1"/>
  <c r="R132" i="1"/>
  <c r="P133" i="1"/>
  <c r="P134" i="1"/>
  <c r="P135" i="1"/>
  <c r="P136" i="1"/>
  <c r="P137" i="1"/>
  <c r="P132" i="1"/>
  <c r="M133" i="1"/>
  <c r="M134" i="1"/>
  <c r="M135" i="1"/>
  <c r="M136" i="1"/>
  <c r="M137" i="1"/>
  <c r="M132" i="1"/>
  <c r="H133" i="1"/>
  <c r="H134" i="1"/>
  <c r="H135" i="1"/>
  <c r="H136" i="1"/>
  <c r="H137" i="1"/>
  <c r="F133" i="1"/>
  <c r="F134" i="1"/>
  <c r="F135" i="1"/>
  <c r="F136" i="1"/>
  <c r="F137" i="1"/>
  <c r="D133" i="1"/>
  <c r="D134" i="1"/>
  <c r="D135" i="1"/>
  <c r="D136" i="1"/>
  <c r="D137" i="1"/>
  <c r="A133" i="1"/>
  <c r="A134" i="1"/>
  <c r="A135" i="1"/>
  <c r="A136" i="1"/>
  <c r="A137" i="1"/>
  <c r="R138" i="1" l="1"/>
  <c r="T138" i="1"/>
  <c r="P138" i="1"/>
  <c r="G448" i="1"/>
  <c r="M299" i="1"/>
  <c r="L357" i="1"/>
  <c r="M265" i="1"/>
  <c r="G154" i="1"/>
  <c r="G19" i="1"/>
  <c r="G166" i="1"/>
  <c r="M129" i="1"/>
  <c r="A129" i="1"/>
  <c r="G51" i="1"/>
  <c r="E9" i="1"/>
  <c r="P452" i="1"/>
  <c r="M452" i="1"/>
  <c r="J452" i="1"/>
  <c r="G452" i="1"/>
  <c r="P451" i="1"/>
  <c r="M451" i="1"/>
  <c r="J451" i="1"/>
  <c r="G451" i="1"/>
  <c r="P450" i="1"/>
  <c r="P453" i="1" s="1"/>
  <c r="M450" i="1"/>
  <c r="M453" i="1" s="1"/>
  <c r="J450" i="1"/>
  <c r="J453" i="1" s="1"/>
  <c r="G450" i="1"/>
  <c r="G453" i="1" s="1"/>
  <c r="Q402" i="1"/>
  <c r="N402" i="1"/>
  <c r="L402" i="1"/>
  <c r="L359" i="1"/>
  <c r="Q330" i="1"/>
  <c r="O330" i="1"/>
  <c r="Q329" i="1"/>
  <c r="O329" i="1"/>
  <c r="Q328" i="1"/>
  <c r="O328" i="1"/>
  <c r="Q327" i="1"/>
  <c r="O327" i="1"/>
  <c r="Q303" i="1"/>
  <c r="O303" i="1"/>
  <c r="M303" i="1"/>
  <c r="Q302" i="1"/>
  <c r="O302" i="1"/>
  <c r="M302" i="1"/>
  <c r="M304" i="1" s="1"/>
  <c r="Q301" i="1"/>
  <c r="O301" i="1"/>
  <c r="Q269" i="1"/>
  <c r="O269" i="1"/>
  <c r="M269" i="1"/>
  <c r="K269" i="1"/>
  <c r="Q268" i="1"/>
  <c r="O268" i="1"/>
  <c r="M268" i="1"/>
  <c r="K268" i="1"/>
  <c r="Q267" i="1"/>
  <c r="O267" i="1"/>
  <c r="M267" i="1"/>
  <c r="K267" i="1"/>
  <c r="Q294" i="1"/>
  <c r="O294" i="1"/>
  <c r="Q293" i="1"/>
  <c r="O293" i="1"/>
  <c r="Q292" i="1"/>
  <c r="O292" i="1"/>
  <c r="Q291" i="1"/>
  <c r="O291" i="1"/>
  <c r="V217" i="1"/>
  <c r="S217" i="1"/>
  <c r="P217" i="1"/>
  <c r="M217" i="1"/>
  <c r="V216" i="1"/>
  <c r="S216" i="1"/>
  <c r="P216" i="1"/>
  <c r="M216" i="1"/>
  <c r="J216" i="1"/>
  <c r="V215" i="1"/>
  <c r="S215" i="1"/>
  <c r="P215" i="1"/>
  <c r="M215" i="1"/>
  <c r="J215" i="1"/>
  <c r="V214" i="1"/>
  <c r="S214" i="1"/>
  <c r="P214" i="1"/>
  <c r="M214" i="1"/>
  <c r="J214" i="1"/>
  <c r="V213" i="1"/>
  <c r="S213" i="1"/>
  <c r="P213" i="1"/>
  <c r="M213" i="1"/>
  <c r="J213" i="1"/>
  <c r="S169" i="1"/>
  <c r="S170" i="1"/>
  <c r="S171" i="1"/>
  <c r="S172" i="1"/>
  <c r="S173" i="1"/>
  <c r="S168" i="1"/>
  <c r="P169" i="1"/>
  <c r="P170" i="1"/>
  <c r="P171" i="1"/>
  <c r="P172" i="1"/>
  <c r="P173" i="1"/>
  <c r="P168" i="1"/>
  <c r="M169" i="1"/>
  <c r="M170" i="1"/>
  <c r="M171" i="1"/>
  <c r="M172" i="1"/>
  <c r="M173" i="1"/>
  <c r="M168" i="1"/>
  <c r="J169" i="1"/>
  <c r="J170" i="1"/>
  <c r="J171" i="1"/>
  <c r="J172" i="1"/>
  <c r="J173" i="1"/>
  <c r="J168" i="1"/>
  <c r="G169" i="1"/>
  <c r="G170" i="1"/>
  <c r="G171" i="1"/>
  <c r="G172" i="1"/>
  <c r="G173" i="1"/>
  <c r="G168" i="1"/>
  <c r="C169" i="1"/>
  <c r="C170" i="1"/>
  <c r="C171" i="1"/>
  <c r="C172" i="1"/>
  <c r="C173" i="1"/>
  <c r="C168" i="1"/>
  <c r="S157" i="1"/>
  <c r="S158" i="1"/>
  <c r="S159" i="1"/>
  <c r="S160" i="1"/>
  <c r="S161" i="1"/>
  <c r="S156" i="1"/>
  <c r="P157" i="1"/>
  <c r="P158" i="1"/>
  <c r="P159" i="1"/>
  <c r="P160" i="1"/>
  <c r="P161" i="1"/>
  <c r="P156" i="1"/>
  <c r="M157" i="1"/>
  <c r="M158" i="1"/>
  <c r="M159" i="1"/>
  <c r="M160" i="1"/>
  <c r="M161" i="1"/>
  <c r="M156" i="1"/>
  <c r="J157" i="1"/>
  <c r="J158" i="1"/>
  <c r="J159" i="1"/>
  <c r="J160" i="1"/>
  <c r="J161" i="1"/>
  <c r="J156" i="1"/>
  <c r="G157" i="1"/>
  <c r="G158" i="1"/>
  <c r="G159" i="1"/>
  <c r="G160" i="1"/>
  <c r="G161" i="1"/>
  <c r="G156" i="1"/>
  <c r="C157" i="1"/>
  <c r="C158" i="1"/>
  <c r="C159" i="1"/>
  <c r="C160" i="1"/>
  <c r="C161" i="1"/>
  <c r="C156" i="1"/>
  <c r="H132" i="1"/>
  <c r="F132" i="1"/>
  <c r="D132" i="1"/>
  <c r="A132" i="1"/>
  <c r="Q55" i="1"/>
  <c r="Q56" i="1"/>
  <c r="U56" i="1" s="1"/>
  <c r="Q57" i="1"/>
  <c r="Q58" i="1"/>
  <c r="Q59" i="1"/>
  <c r="Q54" i="1"/>
  <c r="O55" i="1"/>
  <c r="O56" i="1"/>
  <c r="O57" i="1"/>
  <c r="O58" i="1"/>
  <c r="O59" i="1"/>
  <c r="O54" i="1"/>
  <c r="M55" i="1"/>
  <c r="M57" i="1"/>
  <c r="M58" i="1"/>
  <c r="M59" i="1"/>
  <c r="M54" i="1"/>
  <c r="K55" i="1"/>
  <c r="K57" i="1"/>
  <c r="K58" i="1"/>
  <c r="K59" i="1"/>
  <c r="K54" i="1"/>
  <c r="I55" i="1"/>
  <c r="I57" i="1"/>
  <c r="I58" i="1"/>
  <c r="I59" i="1"/>
  <c r="U59" i="1" s="1"/>
  <c r="I54" i="1"/>
  <c r="G54" i="1"/>
  <c r="G55" i="1"/>
  <c r="G57" i="1"/>
  <c r="G58" i="1"/>
  <c r="G59" i="1"/>
  <c r="C55" i="1"/>
  <c r="C56" i="1"/>
  <c r="C57" i="1"/>
  <c r="C58" i="1"/>
  <c r="C59" i="1"/>
  <c r="C54" i="1"/>
  <c r="Q23" i="1"/>
  <c r="Q24" i="1"/>
  <c r="Q25" i="1"/>
  <c r="Q26" i="1"/>
  <c r="Q27" i="1"/>
  <c r="Q22" i="1"/>
  <c r="O23" i="1"/>
  <c r="O24" i="1"/>
  <c r="O26" i="1"/>
  <c r="O27" i="1"/>
  <c r="M23" i="1"/>
  <c r="M24" i="1"/>
  <c r="M25" i="1"/>
  <c r="M26" i="1"/>
  <c r="M27" i="1"/>
  <c r="M22" i="1"/>
  <c r="K23" i="1"/>
  <c r="K24" i="1"/>
  <c r="K25" i="1"/>
  <c r="K26" i="1"/>
  <c r="K27" i="1"/>
  <c r="K22" i="1"/>
  <c r="C23" i="1"/>
  <c r="C24" i="1"/>
  <c r="C25" i="1"/>
  <c r="C26" i="1"/>
  <c r="C27" i="1"/>
  <c r="I24" i="1"/>
  <c r="I25" i="1"/>
  <c r="I26" i="1"/>
  <c r="I27" i="1"/>
  <c r="I22" i="1"/>
  <c r="G23" i="1"/>
  <c r="G24" i="1"/>
  <c r="G25" i="1"/>
  <c r="G26" i="1"/>
  <c r="G27" i="1"/>
  <c r="G22" i="1"/>
  <c r="S22" i="1" s="1"/>
  <c r="C22" i="1"/>
  <c r="U58" i="1" l="1"/>
  <c r="U57" i="1"/>
  <c r="O304" i="1"/>
  <c r="U54" i="1"/>
  <c r="U55" i="1"/>
  <c r="Q304" i="1"/>
  <c r="J219" i="1"/>
  <c r="V219" i="1"/>
  <c r="S219" i="1"/>
  <c r="U359" i="1"/>
  <c r="P219" i="1"/>
  <c r="M219" i="1"/>
  <c r="S24" i="1"/>
  <c r="Q331" i="1"/>
  <c r="S57" i="1"/>
  <c r="S27" i="1"/>
  <c r="S23" i="1"/>
  <c r="U25" i="1"/>
  <c r="S174" i="1"/>
  <c r="U26" i="1"/>
  <c r="S54" i="1"/>
  <c r="S56" i="1"/>
  <c r="G162" i="1"/>
  <c r="M162" i="1"/>
  <c r="S162" i="1"/>
  <c r="F138" i="1"/>
  <c r="S58" i="1"/>
  <c r="S59" i="1"/>
  <c r="S25" i="1"/>
  <c r="U27" i="1"/>
  <c r="U23" i="1"/>
  <c r="S26" i="1"/>
  <c r="U22" i="1"/>
  <c r="O331" i="1"/>
  <c r="J174" i="1"/>
  <c r="P174" i="1"/>
  <c r="G174" i="1"/>
  <c r="M174" i="1"/>
  <c r="P162" i="1"/>
  <c r="J162" i="1"/>
  <c r="D138" i="1"/>
  <c r="H138" i="1"/>
  <c r="S55" i="1"/>
  <c r="U24" i="1"/>
  <c r="S375" i="1"/>
  <c r="R375" i="1"/>
  <c r="Q375" i="1"/>
  <c r="P375" i="1"/>
  <c r="O375" i="1"/>
  <c r="N375" i="1"/>
  <c r="L375" i="1"/>
  <c r="Q295" i="1"/>
  <c r="O295" i="1"/>
  <c r="Q270" i="1"/>
  <c r="O270" i="1"/>
  <c r="M270" i="1"/>
  <c r="K270" i="1"/>
  <c r="Q60" i="1"/>
  <c r="O60" i="1"/>
  <c r="M60" i="1"/>
  <c r="K60" i="1"/>
  <c r="I60" i="1"/>
  <c r="G60" i="1"/>
  <c r="Q28" i="1"/>
  <c r="O28" i="1"/>
  <c r="M28" i="1"/>
  <c r="K28" i="1"/>
  <c r="I28" i="1"/>
  <c r="G28" i="1"/>
  <c r="T375" i="1" l="1"/>
  <c r="U375" i="1"/>
  <c r="S28" i="1"/>
  <c r="U28" i="1"/>
  <c r="S60" i="1"/>
  <c r="U60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parametry '2016-03-01', '2016-03-31' "/>
  </connection>
  <connection id="2" keepAlive="1" name="SP_Meldunek_sekcja_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1 '2016-03-01', '2016-03-31' "/>
  </connection>
  <connection id="3" keepAlive="1" name="SP_Meldunek_sekcja_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2 '2016-03-01', '2016-03-31' "/>
  </connection>
  <connection id="4" keepAlive="1" name="SP_Meldunek_sekcja_I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1 '2016-03-01', '2016-03-31' "/>
  </connection>
  <connection id="5" keepAlive="1" name="SP_Meldunek_sekcja_I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2 '2016-03-01', '2016-03-31' "/>
  </connection>
  <connection id="6" keepAlive="1" name="SP_Meldunek_sekcja_II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1 '2016-03-01', '2016-03-31' "/>
  </connection>
  <connection id="7" keepAlive="1" name="SP_Meldunek_sekcja_II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2 '2016-03-01', '2016-03-31' "/>
  </connection>
  <connection id="8" keepAlive="1" name="SP_Meldunek_sekcja_IV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V '2016-03-01', '2016-03-31' "/>
  </connection>
  <connection id="9" keepAlive="1" name="SP_Meldunek_sekcja_IX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 '2016-03-01', '2016-03-31' "/>
  </connection>
  <connection id="10" keepAlive="1" name="SP_Meldunek_sekcja_IX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 '2016-03-01', '2016-03-31' "/>
  </connection>
  <connection id="11" keepAlive="1" name="SP_Meldunek_sekcja_V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 '2016-03-01', '2016-03-31' "/>
  </connection>
  <connection id="12" keepAlive="1" name="SP_Meldunek_sekcja_V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 '2016-03-01', '2016-03-31' "/>
  </connection>
  <connection id="13" keepAlive="1" name="SP_Meldunek_sekcja_V_tab_3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 '2016-03-01', '2016-03-31' "/>
  </connection>
  <connection id="14" keepAlive="1" name="SP_Meldunek_sekcja_V_tab_4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 '2016-03-01', '2016-03-31' "/>
  </connection>
  <connection id="15" keepAlive="1" name="SP_Meldunek_sekcja_V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 '2016-03-01', '2016-03-31' "/>
  </connection>
  <connection id="16" keepAlive="1" name="SP_Meldunek_sekcja_V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 '2016-03-01', '2016-03-31' 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 '2016-03-01', '2016-03-31' "/>
  </connection>
</connections>
</file>

<file path=xl/sharedStrings.xml><?xml version="1.0" encoding="utf-8"?>
<sst xmlns="http://schemas.openxmlformats.org/spreadsheetml/2006/main" count="953" uniqueCount="172">
  <si>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</si>
  <si>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</si>
  <si>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</si>
  <si>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</si>
  <si>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</si>
  <si>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</si>
  <si>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</si>
  <si>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</si>
  <si>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</si>
  <si>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</si>
  <si>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</si>
  <si>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</si>
  <si>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</si>
  <si>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</si>
  <si>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</si>
  <si>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</si>
  <si>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</si>
  <si>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</si>
  <si>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</si>
  <si>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fakultatywne</t>
  </si>
  <si>
    <t>pobyt rezyd. UE</t>
  </si>
  <si>
    <t>pozytywne</t>
  </si>
  <si>
    <t>negatywne</t>
  </si>
  <si>
    <t>umorzenia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</si>
  <si>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</si>
  <si>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</si>
  <si>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</si>
  <si>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</si>
  <si>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</si>
  <si>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</si>
  <si>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</si>
  <si>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</si>
  <si>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</si>
  <si>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</si>
  <si>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</si>
  <si>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</si>
  <si>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</si>
  <si>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</si>
  <si>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</si>
  <si>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</si>
  <si>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</si>
  <si>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</si>
  <si>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</si>
  <si>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</si>
  <si>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</si>
  <si>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</si>
  <si>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</si>
  <si>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</si>
  <si>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</si>
  <si>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</si>
  <si>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</si>
  <si>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</si>
  <si>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</si>
  <si>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</si>
  <si>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</si>
  <si>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</si>
  <si>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</si>
  <si>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</si>
  <si>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</si>
  <si>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</si>
  <si>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</si>
  <si>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</si>
  <si>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</si>
  <si>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</si>
  <si>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</si>
  <si>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</si>
  <si>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</si>
  <si>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</si>
  <si>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</si>
  <si>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</si>
  <si>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</si>
  <si>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</si>
  <si>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</si>
  <si>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</si>
  <si>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</si>
  <si>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</si>
  <si>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</si>
  <si>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</si>
  <si>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</si>
  <si>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</si>
  <si>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</si>
  <si>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</si>
  <si>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</si>
  <si>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</si>
  <si>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</si>
  <si>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</si>
  <si>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</si>
  <si>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</si>
  <si>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</si>
  <si>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IV. Cudzoziemcy, w sprawie których wszczęto postępowanie o nadanie statusu uchodźcy i którym zapewniono zakwaterowanie w ośrodkach dla cudzoziemców: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</si>
  <si>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</si>
  <si>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</si>
  <si>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</si>
  <si>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</si>
  <si>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</si>
  <si>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</si>
  <si>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</si>
  <si>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</si>
  <si>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</si>
  <si>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</si>
  <si>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</si>
  <si>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</si>
  <si>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</si>
  <si>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</si>
  <si>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</si>
  <si>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</si>
  <si>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</si>
  <si>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</si>
  <si>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</si>
  <si>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</si>
  <si>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</si>
  <si>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</si>
  <si>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</si>
  <si>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</si>
  <si>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</si>
  <si>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</si>
  <si>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</si>
  <si>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</si>
  <si>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</si>
  <si>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</si>
  <si>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</si>
  <si>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</si>
  <si>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</si>
  <si>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</si>
  <si>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</si>
  <si>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</si>
  <si>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</si>
  <si>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</si>
  <si>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</si>
  <si>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</si>
  <si>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</si>
  <si>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</si>
  <si>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</si>
  <si>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</si>
  <si>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</si>
  <si>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</si>
  <si>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</si>
  <si>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</si>
  <si>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</si>
  <si>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BELGIA</t>
  </si>
  <si>
    <t>SZWECJA</t>
  </si>
  <si>
    <t>WĘGRY</t>
  </si>
  <si>
    <t>01.03.2016</t>
  </si>
  <si>
    <t>31.03.2016</t>
  </si>
  <si>
    <t>01.01.2016</t>
  </si>
  <si>
    <t>ARMENIA</t>
  </si>
  <si>
    <t>TURCJA</t>
  </si>
  <si>
    <t>NIDERLANDY</t>
  </si>
  <si>
    <t>25.03.2016 - 31.03.2016</t>
  </si>
  <si>
    <t>18.03.2016 - 24.03.2016</t>
  </si>
  <si>
    <t>11.03.2016 - 17.03.2016</t>
  </si>
  <si>
    <t>04.03.2016 - 10.03.2016</t>
  </si>
  <si>
    <t>26.02.2016 - 03.03.2016</t>
  </si>
  <si>
    <t>I. Przyjęte wnioski o udzielenie ochrony międzynarodowej w RP:</t>
  </si>
  <si>
    <t>III. Wydane decyzje w sprawie o udzielenie ochrony międzynarodowej:</t>
  </si>
  <si>
    <r>
      <t>W marcu 2016 r. Szef UdSC miał pod swoją opieką średnio ok. 4 160 os. dziennie. W ostatnim kwartale widoczna była tendencja spadkowa (z ok 4,3 tys. w styczniu na ok 4,15 w m</t>
    </r>
    <r>
      <rPr>
        <sz val="11"/>
        <rFont val="Calibri"/>
        <family val="2"/>
        <charset val="238"/>
        <scheme val="minor"/>
      </rPr>
      <t>arcu). Jednocześnie na przestrzeni ostatnich 3 miesięcy utrzymuje się wysokie, niezmienne (ok. 2,5 tys. os.) zainteresowanie funkcjonowaniem poza ośrodkami dla cudzoziemców. Aktualnie średnio 60% świadczeniobiorców wynajmuje mieszkania i utrzymuje się ze środków otrzymywanych z Urzędu. W analogicznym okresie w 2015 r. z możliwości mieszkania poza ośrodkiem korzystało 66% świadczeniobiorców.</t>
    </r>
  </si>
  <si>
    <t>W ciągu pierwszych trzech miesięcy 2016 r. cudzoziemcy złożyli 1 396 odwołań od decyzji organów pierwszej instancji, z czego 71% odwołań dotyczyło pobytu czasowego, 19% - zobowiązania do powrotu, 7% - pobytu stałego. Cudzoziemcy uzyskali 733 decyzje Szefa UdSC w sprawach o legalizację pobytu na terytorium RP, z czego 36% stanowiło utrzymanie decyzji, od której się odwołano. 15% decyzji uchylono i przekazano do ponownego rozpatrzenia, a w 10% postępowania odwoławcze zakończyły się uchyleniem decyzji organu pierwszej instancji i udzieleniem zezwolenia.
Liczba odwołań z 2016 r. jest ponad dwa razy większa niż w tym samym czasie rok temu. Szczególnie dużym wzrostem cechują się odwołania złożone od decyzji w sprawie pobytu czasowego (+153%), pobytu stałego (+38%) oraz zobowiązania do powrotu (+86%).</t>
  </si>
  <si>
    <t xml:space="preserve">* Sytuację migracyjną w Polsce nadal cechuje zwiększony napływ obywateli Ukrainy, a także rosnący na znaczeniu wpływ wniosków o udzielenie ochronny międzynarodowej składanych przez obywateli Rosji i Tadżykistanu. Wzrost liczby obywateli tych państw ubiegających się o ochronę międzynarodową i legalizację pobytu na terytorium RP jest stale monitorowany. Znacząca liczba umorzeń postępowania wobec obywateli Tadżykistanu świadczy o powielaniu przez nich modelu migracyjnego Rosjan i Gruzinów. Procedura o udzielenie ochrony międzynarodowej umożliwia legalny wjazd do Strefy Schengen bez wizy, po czym cudzoziemiec wyjeżdża z Polski do innych państw UE zanim toczące się postępowanie zostanie zakończone.
* Zdecydowana większość obywateli Ukrainy przybywających do Polski preferuje legalizację pobytu umożliwiającą podjęcie pracy i samodzielne utrzymanie rodziny.  O zezwolenie na pobyt stały występują głównie cudzoziemcy, którzy od lat przedłużali swój pobyt czasowy w Polsce. Zdecydowana większość z nich to osoby polskiego pochodzenia, w tym legitymujące się Kartą Polaka bądź małżonkowie obywateli RP. Wśród pobytów czasowych największym zainteresowaniem cieszą się te uzasadniane podjęciem pracy, w tym tzw. jednolite zezwolenia na pobyt i pracę. 
• Dominują migracje czasowe (7 razy więcej wniosków o pobyt czasowy niż stały, 89% wszystkich wniosków legalizacyjnych stanowią wnioski o udzielenie zezwolenia na pobyt stały).
• Szczególnie dużym zainteresowaniem wśród cudzoziemców cieszy się imigracja zarobkowa do Polski (52% wniosków o pobyt czasowy uzasadnionych chęcią podjęcia pracy).
* Od 2014 r. obserwuje się zwiększony napływ wniosków o udzielenie zezwolenia na pobyt czasowy spowodowany:
            -upływem terminu ważności zezwoleń wydanych beneficjentom abolicji 2012,
            -sytuacją na Ukrainie (większe zainteresowanie dłuższym jednolitym zezwoleniem), 
            -wejściem w życie nowej ustawy o cudzoziemcach (uproszczenie procedur). 
* Liczba ważnych dokumentów potwierdzających prawo pobytu na terytorium RP - wg stanu na dzień 1.01.2016 r. - wynosi niemal 212 tys.
</t>
  </si>
  <si>
    <t>VII. Konsultacje wizowe</t>
  </si>
  <si>
    <t>Wnioskujący</t>
  </si>
  <si>
    <t>decyzje</t>
  </si>
  <si>
    <t>inne państwo</t>
  </si>
  <si>
    <t>konsul RP</t>
  </si>
  <si>
    <r>
      <rPr>
        <sz val="11"/>
        <rFont val="Calibri"/>
        <family val="2"/>
        <charset val="238"/>
        <scheme val="minor"/>
      </rPr>
      <t xml:space="preserve">W marcu przyjęto prawie 57 tys. wniosków w sprawie konsultacji wizowych,  przy czym 95% z nich inicjowało inne państwo. W tym samym okresie wydano ponad 60 tys. decyzji - 95% z nich wobec wniosków innych państw.          </t>
    </r>
    <r>
      <rPr>
        <sz val="11"/>
        <color theme="1"/>
        <rFont val="Calibri"/>
        <family val="2"/>
        <charset val="238"/>
        <scheme val="minor"/>
      </rPr>
      <t xml:space="preserve">           </t>
    </r>
  </si>
  <si>
    <t>VIII.  Informacja o Małym Ruchu Granicznym</t>
  </si>
  <si>
    <t>IX. Ogólne trendy</t>
  </si>
  <si>
    <r>
      <rPr>
        <sz val="11"/>
        <rFont val="Calibri"/>
        <family val="2"/>
        <charset val="238"/>
        <scheme val="minor"/>
      </rPr>
      <t xml:space="preserve">W 2016 r. Szef Urzędu do Spraw Cudzoziemców wydał w sumie 2 839 decyzji: udzielił ochrony 57 os. (2% ogółu), 543 os. (20% ogółu) uzyskały decyzję negatywną, a 2 239 postępowań (79% ogółu) umorzono. Najliczniejszymi Beneficjentami wszystkich decyzji przyznających ochronę (status uchodźcy, ochrona uzupełniająca i pobyt tolerowany) byli obywatele:
* Syrii (19 os., 33% ogółu, prawie wyłącznie status uchodźcy), 
* Rosji (14 os., 25%, głównie ochrona uzupełniająca),
* Iraku (8 os., 14% głównie ochrona uzupełniająca),
* Ukrainy (5 os., 9%, wyłącznie ochrona uzupełniająca).
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Spośród wydanych 25 decyzji o nadaniu statusu uchodźcy najwięcej uzyskali obywatele: Syrii -16 os. (64%), Ugandy i Iraku (po 2 os., 8%). Ochrony uzupełniającej (w sumie 27 decyzji) udzielono głównie obywatelom: Rosji -12 os. (44%), Iraku - 6 os. (22%), Ukrainy -5 os. (19%) i Syrii -3 os. (11%). Pobyt tolerowany otrzymali 2 obywatele Rosji, 2 - Białorusi i 1 obywatel Pakistanu. 
Porównując okres od 1 stycznia do 31 marca 2016 r. z analogicznym okresem 2015 r. można zaobserwować spadek w zakresie liczby wszystkich typów rozstrzygnięć wniosków o nadanie ochrony międzynarodowej z wyjątkiem umorzeń, których liczba wzrosła. Proporcjonalny udział poszczególnych typów decyzji w stosunku do wszystkich wydanych decyzji pozostał bez większych zmian  w przypadku następujących decyzji: status uchodźcy (1%), ochrona uzupełniająca (1%), natomiast spadł odsetek decyzji nie przyznających żadnej z form ochrony (z 35% ogółu na 20% ogółu) na rzecz wzrostu odsetka umorzeń (z 58% ogółu na 78% ogółu). Szczegółowo widoczny jest: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wzrost łącznej liczby decyzji wydanych w 2016 r. o 29% (2 836/2 204),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*spadek o 63% łącznej liczby decyzji o udzieleniu ochrony w 2015 r. (57/154),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62% liczby decyzji o nadaniu statusu uchodźcy (25/66),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33% liczby decyzji o przyznaniu ochrony uzupełniającej (27/40),
* wzrost liczby umorzeń postępowań o 74% (2 237/1 285). Warto zauważyć, że jest on w dużej mierze spowodowany brakiem zainteresowania kontynuacją procedury o udzielenie ochrony międzynarodowej. 85% ogółu umorzeń wydawanych jest w stosunku do wnioskodawców z następujących państw: Rosji (74%) i Tadżykistanu (11%).
* spadek liczby decyzji o nieudzieleniu żadnej z form ochrony o 29% (542/765).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W 2016 r. uznawalność wynosi 9%, w analogicznym okresie 2015 r. wynosiła 12%, a w całym 2015 r. - 15%.</t>
    </r>
  </si>
  <si>
    <t>Liczba cudzoziemców objętych wnioskami o przejęcie odpowiedzialności za wniosek o udzielenie ochrony złożony na terytorium innego państwa członkowskiego (tzw. IN) w 2016 r.  wyniosła 1 663 os. Polska wystąpiła z takim wnioskiem do innych krajów europejskich (OUT) w przypadku 57 osób. Decyzje pozytywne zapadły w przypadku 93% wniosków IN (co stanowi wysoki odsetek) i 47% wniosków OUT. 52% wniosków IN oraz 42% wniosków OUT dotyczy współpracy z Niemcami. Poza tym, osoby, które ubiegały się o ochronę międzynarodową w Polsce składały kolejne wnioski we Francji, Austrii, Niderlandach i Szwecji. Z kolei dalsze wnioski OUT z Polski kierowane były głównie do Austrii, Francji, Holandii, Węgier i Belgii.</t>
  </si>
  <si>
    <r>
      <rPr>
        <sz val="11"/>
        <rFont val="Calibri"/>
        <family val="2"/>
        <charset val="238"/>
        <scheme val="minor"/>
      </rPr>
      <t xml:space="preserve">Liczba składanych wniosków legalizacyjnych charakteryzuje się od dłuższego czasu tendencją wzrostową.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Spośród ponad 29,3 tys. wniosków 89% dotyczy otrzymania zezwolenia na pobyt czasowy, 9% zezwolenia na pobyt stały, a 2% zezwolenia na pobyt rezydenta UE. W sprawie zezwolenia na pobyt czasowy spośród ponad 26,1 tys. wniosków 64% (16 712) złożyli obywatele Ukrainy, 4%- Chińczycy, po 3%: Wietnamczycy, Hindusi, Rosjanie i Białorusini. O zezwolenie na pobyt stały ubiegało się ponad 2,6 tys. cudzoziemców, w tym 66% (1 727) to obywatele Ukrainy, 16% - Białorusini, 4% - Rosjanie. Wnioski o zezwolenie na pobyt rezydenta długoterminowego UE, (631 wniosków) zdominowali również obywatele Ukrainy (239) - złożyli 38% wniosków, po 12% - Wietnamczycy i Chińczycy. Uwzględniając kryterium obywatelstwa wnioskodawców wyraźnie najczęściej o legalizację pobytu w 2016 r. ubiegali się obywatele Ukrainy 63%- (18 678/29 405),  w analogicznym okresie w 2015 r. odsetek ten był nieco niższy i wynosił 59% (13 396/22 809)</t>
    </r>
    <r>
      <rPr>
        <sz val="11"/>
        <color rgb="FFFF0000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Warto zwrócić uwagę, że oprócz odsetka wzrosła znacząco liczba ukraińskich wnioskodawców z obszaru legalizacji (+39%). Za opisany wzrost odpowiedzialna jest zwiększona w porównaniu z zeszłym rokiem liczba wniosków o zezwolenie na pobyt czasowy składanych przez obywateli Ukrainy, (+ 53% - z 10 895 os. w 2015 r. na 16 712 os. w 2016 r.). Przyrost ten był na tyle duży, że przewyższył spadek zainteresowania obywateli Ukrainy pobytem stałym (-18%, 2 306 w 2015 r, 1 727 w 2016 r.). Ogółem w 2016 r. złożono łącznie 29% wniosków legalizacyjnych więcej (+38% wniosków na pobyt czasowy, -18% wniosków na pobyt stały, +7% wniosków na pobyt rezydenta długoterminowego UE). 88% wszystkich procedur zakończyło się decyzją przyznającą zezwolenie pobytowe (88% pobyt czasowy, 89% pobyt stały, 77% pobyt rezydenta długoterminowego UE).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Biorąc pod uwagę liczbę wniosków składanych miesięcznie, w I kwartale 2016 r. widoczny jest wzrost (8193/10 275/10 875). </t>
    </r>
  </si>
  <si>
    <t xml:space="preserve">Łącznie od początku roku 48% zezwoleń MRG (56%) wydano w Rosji, pozostałe 52% na Ukrainie. Wydano 31 odmów wydania zezwolenia: 27 na Ukrainie, 4 w  Rosji, a unieważniono 124- 107 wydane na Ukrainie, a 17 w Rosji. W porównaniu do poprzedniego miesiąca wydano ogółem o 13% więcej zezwoleń (9 297/8 219), podobnie w I połowie 2015 r.
</t>
  </si>
  <si>
    <r>
      <rPr>
        <sz val="11"/>
        <rFont val="Calibri"/>
        <family val="2"/>
        <charset val="238"/>
        <scheme val="minor"/>
      </rPr>
      <t xml:space="preserve">UJĘCIE ROCZNE
W  2016 r. wnioski o udzielenie ochrony międzynarodowej złożyło 2 634 osoby, z czego 90% stanowiły wnioski pierwsze.  90% wniosków zostało złożonych przez obywateli 3 państw: Rosji (1 688 os., 64%), Tadżykistanu (355 os., 13%) oraz Ukrainy (326 os. 12%). W gronie pozostałych dominujących grup znaleźli się wnioskodawcy z Armenii (66 os., 3% ogółu), Turcji (55 os., 2% ogółu), Gruzji (27 os., 1% ogółu), Kirgistanu (19 os., 1%) oraz Syrii (16 os., 1%).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Osoby poszukujące ochrony międzynarodowej przybywają najczęściej na wschodnią granicę kraju (ok. 85% ogółu): najwięcej wniosków (77%) przyjęła placówka Straży Granicznej w Terespolu, 8% placówka w Medyce, dalsze 8% Nadwiślański Oddział SG.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Wśród ubiegających się o udzielenie ochrony międzynarodowej 46% stanowili niepełnoletni (47% dziewczynki, 53% chłopcy), 54% dorośli (po połowie kobiety i mężczyźni). Wynika z tego, że kobiety i niepełnoletni stanowią grupę 73% wnioskodawców.
W porównaniu z tym samym okresem w 2015 r. łączna liczba osób objętych wnioskami wzrosła o 43% (2 630/1 840). Najważniejsze zmiany, jakie miały miejsce w tym czasie to: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* 2-krotny wzrost liczby wniosków z Rosji (1 688/757). Aktualnie Rosja znajduje się na I pozycji, a odsetek wniosków składanych przez jej obywateli wynosi 59% ogółu, podczas gdy w zeszłym roku w tym samym czasie wynosił 41%, a liczba wniosków rosyjskich była równa liczbie wniosków ukraińskich.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6- krotny wzrost liczby wniosków z Tadżykistanu (355/61), w zeszłym roku odsetek tychże  wniosków wynosił 3%, wnioskodawcy pod względem liczebności znajdowali się na 4 miejscu, obecnie odpowiednio: 13%, na 2 miejscu.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57% liczby wniosków z Ukrainy (326/759). W zeszłym roku w tym samym czasie wnioskodawcy z tego kraju znajdowali się wraz z Rosją na 1 miejscu pod względem liczby składanych wniosków i jednocześnie stanowili 41% ogółu osób ubiegających się o ochronę, podczas gdy w 2016 - są na 3 miejscu, stanowiąc jednocześnie 12% ogółu wnioskujących. Ukraina jest także jedynym państwem z top10 charakteryzującym się stosunkowo wysokim odsetkiem kolejnych wniosków (36%), podczas gdy w przypadku pozostałych państw odsetek ten wynosi maksymalnie 8%.
* pojawienie się w większej niż dotąd liczbie wnioskodawców z Turcji. Liczba wniosków złożonych przez pierwsze trzy miesiące 2016 r. jest równa łącznej liczbie wniosków złożonych w latach 2013-2015.
* 4-krotny wzrost liczby wniosków z Armenii (66/15),
* spadek liczby wniosków z Gruzji o 69% (27/87).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UJĘCIE MIESIĘCZNE
Liczba składanych wniosków rośnie na przestrzeni ostatniego kwartału. W lutym nastąpił wzrost o 44% w stosunku do poprzedniego miesiąca, w marcu -analogicznie- o 22%.  Jeżeli chodzi o rozkład wnioskodawców ze względu na pochodzenie, dotychczasowe ogólne tendencje pozostają bez zmian, oprócz Turcji, w przypadku której odnotowano spadek liczby wniosków w porównaniu z poprzednimi miesiącami. W bardziej szczegółowym ujęciu, największe zmiany w marcu, w porównaniu do poprzedniego miesiąca dotyczą liczby osób objętych wnioskami będących obywatelami Rosji (+54%, 814/527), Ukrainy (-19%, 97/120), Turcji (-83%, 7/40) i Kirgistanu (17/1).</t>
    </r>
  </si>
  <si>
    <t>Warszawa, 7 kwietnia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</si>
</sst>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  <border>
      <left style="thin">
        <color rgb="FFE8E8E8"/>
      </left>
      <right style="thin">
        <color rgb="FFE8E8E8"/>
      </right>
      <top/>
      <bottom style="thin">
        <color rgb="FFE8E8E8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49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0" fillId="0" borderId="44" xfId="0" applyBorder="1" applyProtection="1">
      <protection locked="0"/>
    </xf>
    <xf numFmtId="0" fontId="0" fillId="0" borderId="44" xfId="0" applyFill="1" applyBorder="1" applyProtection="1">
      <protection locked="0"/>
    </xf>
    <xf numFmtId="0" fontId="36" fillId="0" borderId="45" xfId="10" applyFont="1" applyFill="1" applyBorder="1" applyAlignment="1" applyProtection="1">
      <alignment horizontal="left" vertical="center"/>
      <protection locked="0"/>
    </xf>
    <xf numFmtId="0" fontId="36" fillId="0" borderId="45" xfId="1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5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2" fillId="35" borderId="46" xfId="24" applyFont="1" applyFill="1" applyBorder="1" applyAlignment="1" applyProtection="1">
      <alignment horizontal="left" vertical="center" wrapText="1" indent="1"/>
      <protection locked="0"/>
    </xf>
    <xf numFmtId="0" fontId="32" fillId="35" borderId="47" xfId="24" applyFont="1" applyFill="1" applyBorder="1" applyAlignment="1" applyProtection="1">
      <alignment horizontal="left" vertical="center" wrapText="1" indent="1"/>
      <protection locked="0"/>
    </xf>
    <xf numFmtId="0" fontId="32" fillId="35" borderId="47" xfId="0" applyFont="1" applyFill="1" applyBorder="1" applyAlignment="1" applyProtection="1">
      <alignment horizontal="center" vertical="center"/>
      <protection locked="0"/>
    </xf>
    <xf numFmtId="3" fontId="32" fillId="35" borderId="47" xfId="0" applyNumberFormat="1" applyFont="1" applyFill="1" applyBorder="1" applyAlignment="1" applyProtection="1">
      <alignment horizontal="center" vertical="center"/>
      <protection locked="0"/>
    </xf>
    <xf numFmtId="3" fontId="32" fillId="35" borderId="47" xfId="43" applyNumberFormat="1" applyFont="1" applyFill="1" applyBorder="1" applyAlignment="1" applyProtection="1">
      <alignment horizontal="center" vertical="center"/>
      <protection locked="0"/>
    </xf>
    <xf numFmtId="0" fontId="0" fillId="0" borderId="47" xfId="0" applyBorder="1" applyProtection="1">
      <protection locked="0"/>
    </xf>
    <xf numFmtId="0" fontId="32" fillId="35" borderId="46" xfId="0" applyFont="1" applyFill="1" applyBorder="1" applyAlignment="1" applyProtection="1">
      <alignment horizontal="center" vertical="center"/>
      <protection locked="0"/>
    </xf>
    <xf numFmtId="3" fontId="32" fillId="35" borderId="46" xfId="0" applyNumberFormat="1" applyFont="1" applyFill="1" applyBorder="1" applyAlignment="1" applyProtection="1">
      <alignment horizontal="center" vertical="center"/>
      <protection locked="0"/>
    </xf>
    <xf numFmtId="3" fontId="32" fillId="35" borderId="46" xfId="43" applyNumberFormat="1" applyFont="1" applyFill="1" applyBorder="1" applyAlignment="1" applyProtection="1">
      <alignment horizontal="center" vertical="center"/>
      <protection locked="0"/>
    </xf>
    <xf numFmtId="0" fontId="0" fillId="0" borderId="46" xfId="0" applyBorder="1" applyProtection="1"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5" borderId="0" xfId="0" applyFont="1" applyFill="1" applyBorder="1" applyAlignment="1" applyProtection="1">
      <alignment horizontal="center" vertical="center"/>
      <protection locked="0"/>
    </xf>
    <xf numFmtId="3" fontId="36" fillId="35" borderId="0" xfId="0" applyNumberFormat="1" applyFont="1" applyFill="1" applyBorder="1" applyAlignment="1" applyProtection="1">
      <alignment horizontal="center" vertical="center"/>
      <protection locked="0"/>
    </xf>
    <xf numFmtId="3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9" xfId="10" applyNumberFormat="1" applyFont="1" applyFill="1" applyBorder="1" applyAlignment="1" applyProtection="1">
      <alignment horizontal="center" vertical="center"/>
    </xf>
    <xf numFmtId="0" fontId="0" fillId="0" borderId="54" xfId="0" applyBorder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55" xfId="0" applyBorder="1" applyAlignment="1"/>
    <xf numFmtId="0" fontId="0" fillId="0" borderId="56" xfId="0" applyBorder="1" applyAlignment="1"/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3" fontId="0" fillId="0" borderId="0" xfId="0" applyNumberFormat="1" applyAlignme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3" fontId="36" fillId="0" borderId="49" xfId="1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0" fillId="33" borderId="0" xfId="0" applyFont="1" applyFill="1" applyAlignment="1" applyProtection="1">
      <alignment horizontal="left" vertical="top" wrapText="1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0" fontId="36" fillId="36" borderId="48" xfId="10" applyFont="1" applyFill="1" applyBorder="1" applyAlignment="1" applyProtection="1">
      <alignment horizontal="center" vertical="center"/>
      <protection locked="0"/>
    </xf>
    <xf numFmtId="0" fontId="36" fillId="36" borderId="49" xfId="10" applyFont="1" applyFill="1" applyBorder="1" applyAlignment="1" applyProtection="1">
      <alignment horizontal="center" vertical="center"/>
      <protection locked="0"/>
    </xf>
    <xf numFmtId="3" fontId="36" fillId="36" borderId="49" xfId="10" applyNumberFormat="1" applyFont="1" applyFill="1" applyBorder="1" applyAlignment="1" applyProtection="1">
      <alignment horizontal="center" vertical="center"/>
    </xf>
    <xf numFmtId="3" fontId="36" fillId="36" borderId="50" xfId="10" applyNumberFormat="1" applyFont="1" applyFill="1" applyBorder="1" applyAlignment="1" applyProtection="1">
      <alignment horizontal="center" vertic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 wrapText="1"/>
    </xf>
    <xf numFmtId="3" fontId="37" fillId="0" borderId="32" xfId="0" applyNumberFormat="1" applyFont="1" applyBorder="1" applyAlignment="1" applyProtection="1">
      <alignment horizontal="right" vertical="center" wrapText="1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  <xf numFmtId="3" fontId="37" fillId="0" borderId="42" xfId="0" applyNumberFormat="1" applyFont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36" fillId="36" borderId="48" xfId="0" applyFont="1" applyFill="1" applyBorder="1" applyAlignment="1" applyProtection="1">
      <alignment horizontal="center" vertical="center"/>
    </xf>
    <xf numFmtId="0" fontId="36" fillId="36" borderId="49" xfId="0" applyFont="1" applyFill="1" applyBorder="1" applyAlignment="1" applyProtection="1">
      <alignment horizontal="center" vertical="center"/>
    </xf>
    <xf numFmtId="3" fontId="36" fillId="36" borderId="49" xfId="0" applyNumberFormat="1" applyFont="1" applyFill="1" applyBorder="1" applyAlignment="1" applyProtection="1">
      <alignment horizontal="center" vertical="center"/>
    </xf>
    <xf numFmtId="3" fontId="36" fillId="36" borderId="50" xfId="0" applyNumberFormat="1" applyFont="1" applyFill="1" applyBorder="1" applyAlignment="1" applyProtection="1">
      <alignment horizontal="center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3" fontId="37" fillId="36" borderId="10" xfId="24" applyNumberFormat="1" applyFont="1" applyFill="1" applyBorder="1" applyAlignment="1" applyProtection="1">
      <alignment horizontal="right" vertical="center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6" fillId="35" borderId="49" xfId="10" applyNumberFormat="1" applyFont="1" applyFill="1" applyBorder="1" applyAlignment="1" applyProtection="1">
      <alignment horizontal="center" vertical="center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0" fontId="0" fillId="33" borderId="0" xfId="0" applyFill="1" applyAlignment="1" applyProtection="1">
      <alignment horizontal="left" vertical="top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6" fillId="35" borderId="48" xfId="10" applyFont="1" applyFill="1" applyBorder="1" applyAlignment="1" applyProtection="1">
      <alignment horizontal="center" vertical="center" wrapText="1"/>
      <protection locked="0"/>
    </xf>
    <xf numFmtId="0" fontId="36" fillId="35" borderId="49" xfId="1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3" fontId="36" fillId="35" borderId="50" xfId="10" applyNumberFormat="1" applyFont="1" applyFill="1" applyBorder="1" applyAlignment="1" applyProtection="1">
      <alignment horizontal="center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3" fontId="36" fillId="33" borderId="49" xfId="10" applyNumberFormat="1" applyFont="1" applyFill="1" applyBorder="1" applyAlignment="1" applyProtection="1">
      <alignment horizontal="center" vertical="center"/>
    </xf>
    <xf numFmtId="3" fontId="36" fillId="33" borderId="50" xfId="10" applyNumberFormat="1" applyFont="1" applyFill="1" applyBorder="1" applyAlignment="1" applyProtection="1">
      <alignment horizontal="center" vertical="center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3" fontId="37" fillId="0" borderId="42" xfId="24" applyNumberFormat="1" applyFont="1" applyFill="1" applyBorder="1" applyAlignment="1" applyProtection="1">
      <alignment horizontal="right" vertical="center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0" fontId="37" fillId="0" borderId="64" xfId="24" applyFont="1" applyFill="1" applyBorder="1" applyAlignment="1" applyProtection="1">
      <alignment horizontal="left" vertical="center" indent="1"/>
      <protection locked="0"/>
    </xf>
    <xf numFmtId="0" fontId="37" fillId="0" borderId="37" xfId="24" applyFont="1" applyFill="1" applyBorder="1" applyAlignment="1" applyProtection="1">
      <alignment horizontal="left" vertical="center" indent="1"/>
      <protection locked="0"/>
    </xf>
    <xf numFmtId="0" fontId="37" fillId="0" borderId="63" xfId="24" applyFont="1" applyFill="1" applyBorder="1" applyAlignment="1" applyProtection="1">
      <alignment horizontal="left" vertical="center" indent="1"/>
      <protection locked="0"/>
    </xf>
    <xf numFmtId="3" fontId="37" fillId="0" borderId="29" xfId="24" applyNumberFormat="1" applyFont="1" applyFill="1" applyBorder="1" applyAlignment="1" applyProtection="1">
      <alignment horizontal="right" vertical="center"/>
    </xf>
    <xf numFmtId="3" fontId="37" fillId="0" borderId="37" xfId="24" applyNumberFormat="1" applyFont="1" applyFill="1" applyBorder="1" applyAlignment="1" applyProtection="1">
      <alignment horizontal="right" vertical="center"/>
    </xf>
    <xf numFmtId="3" fontId="37" fillId="0" borderId="63" xfId="24" applyNumberFormat="1" applyFont="1" applyFill="1" applyBorder="1" applyAlignment="1" applyProtection="1">
      <alignment horizontal="right" vertical="center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3" fontId="37" fillId="0" borderId="10" xfId="24" applyNumberFormat="1" applyFont="1" applyFill="1" applyBorder="1" applyAlignment="1" applyProtection="1">
      <alignment horizontal="right" vertical="center"/>
    </xf>
    <xf numFmtId="0" fontId="36" fillId="33" borderId="62" xfId="10" applyFont="1" applyFill="1" applyBorder="1" applyAlignment="1" applyProtection="1">
      <alignment horizontal="center" vertical="center"/>
      <protection locked="0"/>
    </xf>
    <xf numFmtId="0" fontId="36" fillId="33" borderId="61" xfId="10" applyFont="1" applyFill="1" applyBorder="1" applyAlignment="1" applyProtection="1">
      <alignment horizontal="center" vertical="center"/>
      <protection locked="0"/>
    </xf>
    <xf numFmtId="0" fontId="36" fillId="33" borderId="52" xfId="10" applyFont="1" applyFill="1" applyBorder="1" applyAlignment="1" applyProtection="1">
      <alignment horizontal="center" vertical="center"/>
      <protection locked="0"/>
    </xf>
    <xf numFmtId="3" fontId="36" fillId="33" borderId="51" xfId="10" applyNumberFormat="1" applyFont="1" applyFill="1" applyBorder="1" applyAlignment="1" applyProtection="1">
      <alignment horizontal="center" vertical="center"/>
    </xf>
    <xf numFmtId="3" fontId="36" fillId="33" borderId="61" xfId="10" applyNumberFormat="1" applyFont="1" applyFill="1" applyBorder="1" applyAlignment="1" applyProtection="1">
      <alignment horizontal="center" vertical="center"/>
    </xf>
    <xf numFmtId="3" fontId="36" fillId="33" borderId="52" xfId="10" applyNumberFormat="1" applyFont="1" applyFill="1" applyBorder="1" applyAlignment="1" applyProtection="1">
      <alignment horizontal="center" vertical="center"/>
    </xf>
    <xf numFmtId="3" fontId="36" fillId="33" borderId="53" xfId="10" applyNumberFormat="1" applyFont="1" applyFill="1" applyBorder="1" applyAlignment="1" applyProtection="1">
      <alignment horizontal="center" vertical="center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48" xfId="10" applyFont="1" applyFill="1" applyBorder="1" applyAlignment="1" applyProtection="1">
      <alignment horizontal="center" vertical="center"/>
      <protection locked="0"/>
    </xf>
    <xf numFmtId="0" fontId="36" fillId="33" borderId="49" xfId="10" applyFont="1" applyFill="1" applyBorder="1" applyAlignment="1" applyProtection="1">
      <alignment horizontal="center" vertical="center"/>
      <protection locked="0"/>
    </xf>
    <xf numFmtId="3" fontId="37" fillId="0" borderId="17" xfId="24" applyNumberFormat="1" applyFont="1" applyFill="1" applyBorder="1" applyAlignment="1" applyProtection="1">
      <alignment horizontal="right" vertical="center"/>
    </xf>
    <xf numFmtId="3" fontId="37" fillId="0" borderId="18" xfId="24" applyNumberFormat="1" applyFont="1" applyFill="1" applyBorder="1" applyAlignment="1" applyProtection="1">
      <alignment horizontal="right" vertical="center"/>
    </xf>
    <xf numFmtId="3" fontId="37" fillId="0" borderId="19" xfId="24" applyNumberFormat="1" applyFont="1" applyFill="1" applyBorder="1" applyAlignment="1" applyProtection="1">
      <alignment horizontal="right" vertical="center"/>
    </xf>
    <xf numFmtId="0" fontId="36" fillId="33" borderId="58" xfId="0" applyFont="1" applyFill="1" applyBorder="1" applyAlignment="1" applyProtection="1">
      <alignment horizontal="center" vertical="center"/>
      <protection locked="0"/>
    </xf>
    <xf numFmtId="0" fontId="36" fillId="33" borderId="59" xfId="0" applyFont="1" applyFill="1" applyBorder="1" applyAlignment="1" applyProtection="1">
      <alignment horizontal="center" vertical="center"/>
      <protection locked="0"/>
    </xf>
    <xf numFmtId="0" fontId="36" fillId="33" borderId="60" xfId="0" applyFont="1" applyFill="1" applyBorder="1" applyAlignment="1" applyProtection="1">
      <alignment horizontal="center" vertical="center"/>
      <protection locked="0"/>
    </xf>
    <xf numFmtId="0" fontId="36" fillId="33" borderId="34" xfId="0" applyFont="1" applyFill="1" applyBorder="1" applyAlignment="1" applyProtection="1">
      <alignment horizontal="center" vertical="center"/>
      <protection locked="0"/>
    </xf>
    <xf numFmtId="0" fontId="36" fillId="33" borderId="15" xfId="0" applyFont="1" applyFill="1" applyBorder="1" applyAlignment="1" applyProtection="1">
      <alignment horizontal="center" vertical="center"/>
      <protection locked="0"/>
    </xf>
    <xf numFmtId="0" fontId="36" fillId="33" borderId="16" xfId="0" applyFont="1" applyFill="1" applyBorder="1" applyAlignment="1" applyProtection="1">
      <alignment horizontal="center" vertical="center"/>
      <protection locked="0"/>
    </xf>
    <xf numFmtId="0" fontId="36" fillId="33" borderId="22" xfId="0" applyFont="1" applyFill="1" applyBorder="1" applyAlignment="1" applyProtection="1">
      <alignment horizontal="center" vertical="center"/>
    </xf>
    <xf numFmtId="0" fontId="36" fillId="33" borderId="23" xfId="0" applyFont="1" applyFill="1" applyBorder="1" applyAlignment="1" applyProtection="1">
      <alignment horizontal="center" vertical="center"/>
    </xf>
    <xf numFmtId="0" fontId="36" fillId="33" borderId="24" xfId="0" applyFont="1" applyFill="1" applyBorder="1" applyAlignment="1" applyProtection="1">
      <alignment horizontal="center" vertical="center"/>
    </xf>
    <xf numFmtId="0" fontId="36" fillId="33" borderId="17" xfId="0" applyFont="1" applyFill="1" applyBorder="1" applyAlignment="1" applyProtection="1">
      <alignment horizontal="center" vertical="center" wrapText="1"/>
      <protection locked="0"/>
    </xf>
    <xf numFmtId="0" fontId="36" fillId="33" borderId="18" xfId="0" applyFont="1" applyFill="1" applyBorder="1" applyAlignment="1" applyProtection="1">
      <alignment horizontal="center" vertical="center" wrapText="1"/>
      <protection locked="0"/>
    </xf>
    <xf numFmtId="0" fontId="36" fillId="33" borderId="19" xfId="0" applyFont="1" applyFill="1" applyBorder="1" applyAlignment="1" applyProtection="1">
      <alignment horizontal="center" vertical="center" wrapText="1"/>
      <protection locked="0"/>
    </xf>
    <xf numFmtId="0" fontId="36" fillId="33" borderId="26" xfId="0" applyFont="1" applyFill="1" applyBorder="1" applyAlignment="1" applyProtection="1">
      <alignment horizontal="center" vertical="center" wrapText="1"/>
      <protection locked="0"/>
    </xf>
    <xf numFmtId="0" fontId="37" fillId="33" borderId="57" xfId="0" applyFont="1" applyFill="1" applyBorder="1" applyAlignment="1" applyProtection="1">
      <alignment horizontal="left" vertical="center" indent="1"/>
      <protection locked="0"/>
    </xf>
    <xf numFmtId="0" fontId="37" fillId="33" borderId="18" xfId="0" applyFont="1" applyFill="1" applyBorder="1" applyAlignment="1" applyProtection="1">
      <alignment horizontal="left" vertical="center" indent="1"/>
      <protection locked="0"/>
    </xf>
    <xf numFmtId="0" fontId="37" fillId="33" borderId="19" xfId="0" applyFont="1" applyFill="1" applyBorder="1" applyAlignment="1" applyProtection="1">
      <alignment horizontal="left" vertical="center" indent="1"/>
      <protection locked="0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37" fillId="0" borderId="57" xfId="24" applyFont="1" applyFill="1" applyBorder="1" applyAlignment="1" applyProtection="1">
      <alignment horizontal="left" vertical="center" indent="1"/>
      <protection locked="0"/>
    </xf>
    <xf numFmtId="0" fontId="37" fillId="0" borderId="18" xfId="24" applyFont="1" applyFill="1" applyBorder="1" applyAlignment="1" applyProtection="1">
      <alignment horizontal="left" vertical="center" indent="1"/>
      <protection locked="0"/>
    </xf>
    <xf numFmtId="0" fontId="37" fillId="0" borderId="19" xfId="24" applyFont="1" applyFill="1" applyBorder="1" applyAlignment="1" applyProtection="1">
      <alignment horizontal="left" vertical="center" indent="1"/>
      <protection locked="0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6" fillId="34" borderId="49" xfId="0" applyNumberFormat="1" applyFont="1" applyFill="1" applyBorder="1" applyAlignment="1" applyProtection="1">
      <alignment horizontal="center" vertical="center"/>
    </xf>
    <xf numFmtId="3" fontId="36" fillId="34" borderId="50" xfId="0" applyNumberFormat="1" applyFont="1" applyFill="1" applyBorder="1" applyAlignment="1" applyProtection="1">
      <alignment horizontal="center" vertical="center"/>
    </xf>
    <xf numFmtId="3" fontId="37" fillId="34" borderId="10" xfId="0" applyNumberFormat="1" applyFont="1" applyFill="1" applyBorder="1" applyAlignment="1" applyProtection="1">
      <alignment horizontal="right" vertical="center"/>
    </xf>
    <xf numFmtId="0" fontId="35" fillId="35" borderId="21" xfId="0" applyFont="1" applyFill="1" applyBorder="1" applyAlignment="1" applyProtection="1">
      <alignment horizontal="center" vertical="center" wrapText="1"/>
    </xf>
    <xf numFmtId="3" fontId="37" fillId="0" borderId="10" xfId="0" applyNumberFormat="1" applyFont="1" applyFill="1" applyBorder="1" applyAlignment="1" applyProtection="1">
      <alignment horizontal="right" vertical="center"/>
    </xf>
    <xf numFmtId="0" fontId="35" fillId="35" borderId="31" xfId="0" applyFont="1" applyFill="1" applyBorder="1" applyAlignment="1" applyProtection="1">
      <alignment horizontal="center" vertical="center" wrapText="1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3" fontId="37" fillId="35" borderId="42" xfId="0" applyNumberFormat="1" applyFont="1" applyFill="1" applyBorder="1" applyAlignment="1" applyProtection="1">
      <alignment horizontal="right" vertical="center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6" fillId="36" borderId="48" xfId="10" applyFont="1" applyFill="1" applyBorder="1" applyAlignment="1" applyProtection="1">
      <alignment vertical="center" wrapText="1"/>
    </xf>
    <xf numFmtId="0" fontId="36" fillId="36" borderId="49" xfId="10" applyFont="1" applyFill="1" applyBorder="1" applyAlignment="1" applyProtection="1">
      <alignment vertical="center" wrapText="1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0" fontId="36" fillId="34" borderId="48" xfId="24" applyFont="1" applyFill="1" applyBorder="1" applyAlignment="1" applyProtection="1">
      <alignment horizontal="center" vertical="center" wrapText="1"/>
      <protection locked="0"/>
    </xf>
    <xf numFmtId="0" fontId="36" fillId="34" borderId="49" xfId="24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3" fontId="37" fillId="0" borderId="42" xfId="0" applyNumberFormat="1" applyFont="1" applyFill="1" applyBorder="1" applyAlignment="1" applyProtection="1">
      <alignment horizontal="right" vertical="center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3" fontId="37" fillId="35" borderId="10" xfId="0" applyNumberFormat="1" applyFont="1" applyFill="1" applyBorder="1" applyAlignment="1" applyProtection="1">
      <alignment horizontal="right" vertical="center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0" fontId="14" fillId="33" borderId="0" xfId="0" applyFont="1" applyFill="1" applyAlignment="1" applyProtection="1">
      <alignment horizontal="left" vertical="top" wrapText="1"/>
      <protection locked="0"/>
    </xf>
    <xf numFmtId="0" fontId="37" fillId="34" borderId="10" xfId="43" applyFont="1" applyFill="1" applyBorder="1" applyAlignment="1" applyProtection="1">
      <alignment horizontal="right" vertical="center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10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6" fillId="36" borderId="49" xfId="10" applyFont="1" applyFill="1" applyBorder="1" applyAlignment="1" applyProtection="1">
      <alignment horizontal="center" vertical="center"/>
    </xf>
    <xf numFmtId="0" fontId="37" fillId="35" borderId="42" xfId="43" applyFont="1" applyFill="1" applyBorder="1" applyAlignment="1" applyProtection="1">
      <alignment horizontal="right" vertical="center"/>
    </xf>
    <xf numFmtId="0" fontId="37" fillId="35" borderId="43" xfId="43" applyFont="1" applyFill="1" applyBorder="1" applyAlignment="1" applyProtection="1">
      <alignment horizontal="right" vertical="center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5" borderId="21" xfId="0" applyFont="1" applyFill="1" applyBorder="1" applyAlignment="1" applyProtection="1">
      <alignment horizontal="center" vertical="center"/>
    </xf>
    <xf numFmtId="0" fontId="36" fillId="35" borderId="31" xfId="0" applyFont="1" applyFill="1" applyBorder="1" applyAlignment="1" applyProtection="1">
      <alignment horizontal="center" vertical="center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6" fillId="36" borderId="51" xfId="10" applyFont="1" applyFill="1" applyBorder="1" applyAlignment="1" applyProtection="1">
      <alignment horizontal="center" vertical="center"/>
    </xf>
    <xf numFmtId="0" fontId="36" fillId="36" borderId="53" xfId="10" applyFont="1" applyFill="1" applyBorder="1" applyAlignment="1" applyProtection="1">
      <alignment horizontal="center" vertical="center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36" fillId="36" borderId="52" xfId="1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7" fillId="35" borderId="10" xfId="0" applyFont="1" applyFill="1" applyBorder="1" applyAlignment="1" applyProtection="1">
      <alignment horizontal="right" vertical="center"/>
    </xf>
    <xf numFmtId="0" fontId="37" fillId="34" borderId="10" xfId="0" applyFont="1" applyFill="1" applyBorder="1" applyAlignment="1" applyProtection="1">
      <alignment horizontal="right" vertical="center"/>
    </xf>
    <xf numFmtId="0" fontId="37" fillId="34" borderId="26" xfId="43" applyFont="1" applyFill="1" applyBorder="1" applyAlignment="1" applyProtection="1">
      <alignment horizontal="right" vertical="center"/>
    </xf>
    <xf numFmtId="0" fontId="37" fillId="34" borderId="32" xfId="0" applyFont="1" applyFill="1" applyBorder="1" applyAlignment="1" applyProtection="1">
      <alignment horizontal="right" vertical="center"/>
    </xf>
    <xf numFmtId="0" fontId="37" fillId="35" borderId="32" xfId="0" applyFont="1" applyFill="1" applyBorder="1" applyAlignment="1" applyProtection="1">
      <alignment horizontal="right" vertical="center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164" fontId="29" fillId="0" borderId="0" xfId="2" applyNumberFormat="1" applyFont="1" applyBorder="1" applyAlignment="1" applyProtection="1">
      <alignment horizontal="center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36" fillId="36" borderId="50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left" vertical="center" indent="1"/>
    </xf>
    <xf numFmtId="0" fontId="36" fillId="36" borderId="49" xfId="10" applyFont="1" applyFill="1" applyBorder="1" applyAlignment="1" applyProtection="1">
      <alignment horizontal="left" vertical="center" indent="1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7" fillId="34" borderId="48" xfId="0" applyFont="1" applyFill="1" applyBorder="1" applyAlignment="1" applyProtection="1">
      <alignment horizontal="left" vertical="center"/>
    </xf>
    <xf numFmtId="0" fontId="37" fillId="34" borderId="49" xfId="0" applyFont="1" applyFill="1" applyBorder="1" applyAlignment="1" applyProtection="1">
      <alignment horizontal="left" vertical="center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6" fillId="35" borderId="48" xfId="0" applyFont="1" applyFill="1" applyBorder="1" applyAlignment="1" applyProtection="1">
      <alignment horizontal="center" vertical="center"/>
    </xf>
    <xf numFmtId="0" fontId="36" fillId="35" borderId="49" xfId="0" applyFont="1" applyFill="1" applyBorder="1" applyAlignment="1" applyProtection="1">
      <alignment horizontal="center" vertical="center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3" fontId="36" fillId="35" borderId="49" xfId="0" applyNumberFormat="1" applyFont="1" applyFill="1" applyBorder="1" applyAlignment="1" applyProtection="1">
      <alignment horizontal="center" vertical="center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0" fontId="36" fillId="36" borderId="48" xfId="10" applyFont="1" applyFill="1" applyBorder="1" applyAlignment="1" applyProtection="1">
      <alignment horizontal="left" vertical="center"/>
    </xf>
    <xf numFmtId="0" fontId="36" fillId="36" borderId="49" xfId="10" applyFont="1" applyFill="1" applyBorder="1" applyAlignment="1" applyProtection="1">
      <alignment horizontal="left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0" fontId="37" fillId="35" borderId="43" xfId="0" applyFont="1" applyFill="1" applyBorder="1" applyAlignment="1" applyProtection="1">
      <alignment horizontal="right" vertical="center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51" xfId="24" applyNumberFormat="1" applyFont="1" applyFill="1" applyBorder="1" applyAlignment="1" applyProtection="1">
      <alignment horizontal="center" vertical="center" wrapText="1"/>
    </xf>
    <xf numFmtId="3" fontId="36" fillId="35" borderId="53" xfId="24" applyNumberFormat="1" applyFont="1" applyFill="1" applyBorder="1" applyAlignment="1" applyProtection="1">
      <alignment horizontal="center" vertical="center" wrapText="1"/>
    </xf>
    <xf numFmtId="3" fontId="36" fillId="35" borderId="50" xfId="0" applyNumberFormat="1" applyFont="1" applyFill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horizontal="center" vertical="center" wrapText="1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Relationship Id="rId27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603</c:v>
                </c:pt>
                <c:pt idx="2">
                  <c:v>1564</c:v>
                </c:pt>
                <c:pt idx="4">
                  <c:v>65</c:v>
                </c:pt>
                <c:pt idx="6">
                  <c:v>122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126</c:v>
                </c:pt>
                <c:pt idx="2">
                  <c:v>354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116</c:v>
                </c:pt>
                <c:pt idx="2">
                  <c:v>187</c:v>
                </c:pt>
                <c:pt idx="4">
                  <c:v>78</c:v>
                </c:pt>
                <c:pt idx="6">
                  <c:v>139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30</c:v>
                </c:pt>
                <c:pt idx="2">
                  <c:v>63</c:v>
                </c:pt>
                <c:pt idx="4">
                  <c:v>3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21</c:v>
                </c:pt>
                <c:pt idx="2">
                  <c:v>55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78</c:v>
                </c:pt>
                <c:pt idx="2">
                  <c:v>110</c:v>
                </c:pt>
                <c:pt idx="4">
                  <c:v>19</c:v>
                </c:pt>
                <c:pt idx="6">
                  <c:v>34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11802240"/>
        <c:axId val="111803776"/>
        <c:axId val="0"/>
      </c:bar3DChart>
      <c:catAx>
        <c:axId val="1118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11803776"/>
        <c:crosses val="autoZero"/>
        <c:auto val="1"/>
        <c:lblAlgn val="ctr"/>
        <c:lblOffset val="100"/>
        <c:noMultiLvlLbl val="0"/>
      </c:catAx>
      <c:valAx>
        <c:axId val="111803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118022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tygodniowy'!$B$214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tygodniowy'!$J$213,'Meldunek tygodniowy'!$M$213,'Meldunek tygodniowy'!$P$213,'Meldunek tygodniowy'!$S$213,'Meldunek tygodniowy'!$V$213)</c:f>
              <c:strCache>
                <c:ptCount val="5"/>
                <c:pt idx="0">
                  <c:v>26.02.2016 - 03.03.2016</c:v>
                </c:pt>
                <c:pt idx="1">
                  <c:v>04.03.2016 - 10.03.2016</c:v>
                </c:pt>
                <c:pt idx="2">
                  <c:v>11.03.2016 - 17.03.2016</c:v>
                </c:pt>
                <c:pt idx="3">
                  <c:v>18.03.2016 - 24.03.2016</c:v>
                </c:pt>
                <c:pt idx="4">
                  <c:v>25.03.2016 - 31.03.2016</c:v>
                </c:pt>
              </c:strCache>
            </c:strRef>
          </c:cat>
          <c:val>
            <c:numRef>
              <c:f>('Meldunek tygodniowy'!$J$214,'Meldunek tygodniowy'!$M$214,'Meldunek tygodniowy'!$P$214,'Meldunek tygodniowy'!$S$214,'Meldunek tygodniowy'!$V$214)</c:f>
              <c:numCache>
                <c:formatCode>#,##0</c:formatCode>
                <c:ptCount val="5"/>
                <c:pt idx="0">
                  <c:v>1644</c:v>
                </c:pt>
                <c:pt idx="1">
                  <c:v>1625</c:v>
                </c:pt>
                <c:pt idx="2">
                  <c:v>1608</c:v>
                </c:pt>
                <c:pt idx="3">
                  <c:v>1705</c:v>
                </c:pt>
                <c:pt idx="4">
                  <c:v>1717</c:v>
                </c:pt>
              </c:numCache>
            </c:numRef>
          </c:val>
        </c:ser>
        <c:ser>
          <c:idx val="1"/>
          <c:order val="1"/>
          <c:tx>
            <c:strRef>
              <c:f>'Meldunek tygodniowy'!$B$215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tygodniowy'!$J$213,'Meldunek tygodniowy'!$M$213,'Meldunek tygodniowy'!$P$213,'Meldunek tygodniowy'!$S$213,'Meldunek tygodniowy'!$V$213)</c:f>
              <c:strCache>
                <c:ptCount val="5"/>
                <c:pt idx="0">
                  <c:v>26.02.2016 - 03.03.2016</c:v>
                </c:pt>
                <c:pt idx="1">
                  <c:v>04.03.2016 - 10.03.2016</c:v>
                </c:pt>
                <c:pt idx="2">
                  <c:v>11.03.2016 - 17.03.2016</c:v>
                </c:pt>
                <c:pt idx="3">
                  <c:v>18.03.2016 - 24.03.2016</c:v>
                </c:pt>
                <c:pt idx="4">
                  <c:v>25.03.2016 - 31.03.2016</c:v>
                </c:pt>
              </c:strCache>
            </c:strRef>
          </c:cat>
          <c:val>
            <c:numRef>
              <c:f>('Meldunek tygodniowy'!$J$215,'Meldunek tygodniowy'!$M$215,'Meldunek tygodniowy'!$P$215,'Meldunek tygodniowy'!$S$215,'Meldunek tygodniowy'!$V$215)</c:f>
              <c:numCache>
                <c:formatCode>#,##0</c:formatCode>
                <c:ptCount val="5"/>
                <c:pt idx="0">
                  <c:v>2482</c:v>
                </c:pt>
                <c:pt idx="1">
                  <c:v>2480</c:v>
                </c:pt>
                <c:pt idx="2">
                  <c:v>2504</c:v>
                </c:pt>
                <c:pt idx="3">
                  <c:v>2515</c:v>
                </c:pt>
                <c:pt idx="4">
                  <c:v>2509</c:v>
                </c:pt>
              </c:numCache>
            </c:numRef>
          </c:val>
        </c:ser>
        <c:ser>
          <c:idx val="5"/>
          <c:order val="2"/>
          <c:tx>
            <c:strRef>
              <c:f>'Meldunek tygodniowy'!$B$218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tygodniowy'!$J$213,'Meldunek tygodniowy'!$M$213,'Meldunek tygodniowy'!$P$213,'Meldunek tygodniowy'!$S$213,'Meldunek tygodniowy'!$V$213)</c:f>
              <c:strCache>
                <c:ptCount val="5"/>
                <c:pt idx="0">
                  <c:v>26.02.2016 - 03.03.2016</c:v>
                </c:pt>
                <c:pt idx="1">
                  <c:v>04.03.2016 - 10.03.2016</c:v>
                </c:pt>
                <c:pt idx="2">
                  <c:v>11.03.2016 - 17.03.2016</c:v>
                </c:pt>
                <c:pt idx="3">
                  <c:v>18.03.2016 - 24.03.2016</c:v>
                </c:pt>
                <c:pt idx="4">
                  <c:v>25.03.2016 - 31.03.2016</c:v>
                </c:pt>
              </c:strCache>
            </c:strRef>
          </c:cat>
          <c:val>
            <c:numRef>
              <c:f>('Meldunek tygodniowy'!$J$218,'Meldunek tygodniowy'!$M$218,'Meldunek tygodniowy'!$P$218,'Meldunek tygodniowy'!$S$218,'Meldunek tygodniowy'!$V$218)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11824256"/>
        <c:axId val="111830144"/>
        <c:axId val="0"/>
      </c:bar3DChart>
      <c:catAx>
        <c:axId val="1118242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11830144"/>
        <c:crosses val="autoZero"/>
        <c:auto val="1"/>
        <c:lblAlgn val="ctr"/>
        <c:lblOffset val="100"/>
        <c:noMultiLvlLbl val="0"/>
      </c:catAx>
      <c:valAx>
        <c:axId val="1118301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11824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tygodniowy'!$C$359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tygodniowy'!$L$359:$T$359</c:f>
              <c:numCache>
                <c:formatCode>#,##0</c:formatCode>
                <c:ptCount val="9"/>
                <c:pt idx="0">
                  <c:v>996</c:v>
                </c:pt>
                <c:pt idx="2">
                  <c:v>145</c:v>
                </c:pt>
                <c:pt idx="3">
                  <c:v>60</c:v>
                </c:pt>
                <c:pt idx="4">
                  <c:v>60</c:v>
                </c:pt>
                <c:pt idx="5">
                  <c:v>14</c:v>
                </c:pt>
                <c:pt idx="6">
                  <c:v>0</c:v>
                </c:pt>
                <c:pt idx="7">
                  <c:v>0</c:v>
                </c:pt>
                <c:pt idx="8">
                  <c:v>135</c:v>
                </c:pt>
              </c:numCache>
            </c:numRef>
          </c:val>
        </c:ser>
        <c:ser>
          <c:idx val="0"/>
          <c:order val="1"/>
          <c:tx>
            <c:strRef>
              <c:f>'Meldunek tygodniowy'!$C$360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tygodniowy'!$L$360:$T$360</c:f>
              <c:numCache>
                <c:formatCode>#,##0</c:formatCode>
                <c:ptCount val="9"/>
                <c:pt idx="0">
                  <c:v>102</c:v>
                </c:pt>
                <c:pt idx="2">
                  <c:v>36</c:v>
                </c:pt>
                <c:pt idx="3">
                  <c:v>6</c:v>
                </c:pt>
                <c:pt idx="4">
                  <c:v>15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18</c:v>
                </c:pt>
              </c:numCache>
            </c:numRef>
          </c:val>
        </c:ser>
        <c:ser>
          <c:idx val="1"/>
          <c:order val="2"/>
          <c:tx>
            <c:strRef>
              <c:f>'Meldunek tygodniowy'!$C$361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tygodniowy'!$L$361:$T$361</c:f>
              <c:numCache>
                <c:formatCode>#,##0</c:formatCode>
                <c:ptCount val="9"/>
                <c:pt idx="0">
                  <c:v>21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</c:numCache>
            </c:numRef>
          </c:val>
        </c:ser>
        <c:ser>
          <c:idx val="2"/>
          <c:order val="3"/>
          <c:tx>
            <c:strRef>
              <c:f>'Meldunek tygodniowy'!$C$362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tygodniowy'!$L$362:$T$362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ser>
          <c:idx val="3"/>
          <c:order val="4"/>
          <c:tx>
            <c:strRef>
              <c:f>'Meldunek tygodniowy'!$C$363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tygodniowy'!$L$363:$T$363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tygodniowy'!$C$364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tygodniowy'!$L$364:$T$364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tygodniowy'!$C$365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tygodniowy'!$L$365:$T$365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tygodniowy'!$C$366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tygodniowy'!$L$366:$T$366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tygodniowy'!$C$367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tygodniowy'!$L$367:$T$367</c:f>
              <c:numCache>
                <c:formatCode>#,##0</c:formatCode>
                <c:ptCount val="9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tygodniowy'!$C$368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tygodniowy'!$L$368:$T$368</c:f>
              <c:numCache>
                <c:formatCode>#,##0</c:formatCode>
                <c:ptCount val="9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'Meldunek tygodniowy'!$C$369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tygodniowy'!$L$369:$T$369</c:f>
              <c:numCache>
                <c:formatCode>#,##0</c:formatCode>
                <c:ptCount val="9"/>
                <c:pt idx="0">
                  <c:v>270</c:v>
                </c:pt>
                <c:pt idx="2">
                  <c:v>86</c:v>
                </c:pt>
                <c:pt idx="3">
                  <c:v>11</c:v>
                </c:pt>
                <c:pt idx="4">
                  <c:v>34</c:v>
                </c:pt>
                <c:pt idx="5">
                  <c:v>20</c:v>
                </c:pt>
                <c:pt idx="6">
                  <c:v>12</c:v>
                </c:pt>
                <c:pt idx="7">
                  <c:v>0</c:v>
                </c:pt>
                <c:pt idx="8">
                  <c:v>67</c:v>
                </c:pt>
              </c:numCache>
            </c:numRef>
          </c:val>
        </c:ser>
        <c:ser>
          <c:idx val="11"/>
          <c:order val="11"/>
          <c:tx>
            <c:strRef>
              <c:f>'Meldunek tygodniowy'!$C$370</c:f>
              <c:strCache>
                <c:ptCount val="1"/>
                <c:pt idx="0">
                  <c:v>cofnięcie zakazu wjazdu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tygodniowy'!$L$370:$T$370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</c:v>
                </c:pt>
              </c:numCache>
            </c:numRef>
          </c:val>
        </c:ser>
        <c:ser>
          <c:idx val="12"/>
          <c:order val="12"/>
          <c:tx>
            <c:strRef>
              <c:f>'Meldunek tygodniowy'!$C$371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tygodniowy'!$L$371:$T$371</c:f>
              <c:numCache>
                <c:formatCode>#,##0</c:formatCode>
                <c:ptCount val="9"/>
                <c:pt idx="0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tygodniowy'!$C$372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tygodniowy'!$L$372:$T$372</c:f>
              <c:numCache>
                <c:formatCode>#,##0</c:formatCode>
                <c:ptCount val="9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tygodniowy'!$C$373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tygodniowy'!$L$373:$T$373</c:f>
              <c:numCache>
                <c:formatCode>#,##0</c:formatCode>
                <c:ptCount val="9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'Meldunek tygodniowy'!$C$374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'Meldunek tygodniowy'!$L$358:$T$358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tygodniowy'!$L$374:$T$374</c:f>
              <c:numCache>
                <c:formatCode>#,##0</c:formatCode>
                <c:ptCount val="9"/>
                <c:pt idx="0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11866624"/>
        <c:axId val="111868160"/>
        <c:axId val="0"/>
      </c:bar3DChart>
      <c:catAx>
        <c:axId val="11186662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1868160"/>
        <c:crosses val="autoZero"/>
        <c:auto val="1"/>
        <c:lblAlgn val="ctr"/>
        <c:lblOffset val="100"/>
        <c:noMultiLvlLbl val="0"/>
      </c:catAx>
      <c:valAx>
        <c:axId val="111868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186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272</c:v>
                </c:pt>
                <c:pt idx="2">
                  <c:v>757</c:v>
                </c:pt>
                <c:pt idx="4">
                  <c:v>26</c:v>
                </c:pt>
                <c:pt idx="6">
                  <c:v>57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44</c:v>
                </c:pt>
                <c:pt idx="2">
                  <c:v>124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34</c:v>
                </c:pt>
                <c:pt idx="2">
                  <c:v>62</c:v>
                </c:pt>
                <c:pt idx="4">
                  <c:v>17</c:v>
                </c:pt>
                <c:pt idx="6">
                  <c:v>35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10</c:v>
                </c:pt>
                <c:pt idx="2">
                  <c:v>24</c:v>
                </c:pt>
                <c:pt idx="4">
                  <c:v>2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2</c:v>
                </c:pt>
                <c:pt idx="2">
                  <c:v>7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28</c:v>
                </c:pt>
                <c:pt idx="2">
                  <c:v>36</c:v>
                </c:pt>
                <c:pt idx="4">
                  <c:v>8</c:v>
                </c:pt>
                <c:pt idx="6">
                  <c:v>17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11952256"/>
        <c:axId val="111953792"/>
        <c:axId val="0"/>
      </c:bar3DChart>
      <c:catAx>
        <c:axId val="11195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11953792"/>
        <c:crosses val="autoZero"/>
        <c:auto val="1"/>
        <c:lblAlgn val="ctr"/>
        <c:lblOffset val="100"/>
        <c:noMultiLvlLbl val="0"/>
      </c:catAx>
      <c:valAx>
        <c:axId val="11195379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11952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tygodniowy'!$G$267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tygodniowy'!$K$265:$K$266,'Meldunek tygodniowy'!$M$265:$M$266,'Meldunek tygodniowy'!$O$265:$O$266,'Meldunek tygodniowy'!$Q$265:$Q$266)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01.03.2016 - 31.03.2016 r.</c:v>
                  </c:pt>
                </c:lvl>
              </c:multiLvlStrCache>
            </c:multiLvlStrRef>
          </c:cat>
          <c:val>
            <c:numRef>
              <c:f>('Meldunek tygodniowy'!$K$267,'Meldunek tygodniowy'!$M$267,'Meldunek tygodniowy'!$O$267,'Meldunek tygodniowy'!$Q$267)</c:f>
              <c:numCache>
                <c:formatCode>#,##0</c:formatCode>
                <c:ptCount val="4"/>
                <c:pt idx="0">
                  <c:v>9634</c:v>
                </c:pt>
                <c:pt idx="1">
                  <c:v>6889</c:v>
                </c:pt>
                <c:pt idx="2">
                  <c:v>707</c:v>
                </c:pt>
                <c:pt idx="3">
                  <c:v>252</c:v>
                </c:pt>
              </c:numCache>
            </c:numRef>
          </c:val>
        </c:ser>
        <c:ser>
          <c:idx val="2"/>
          <c:order val="1"/>
          <c:tx>
            <c:strRef>
              <c:f>'Meldunek tygodniowy'!$G$268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tygodniowy'!$K$265:$K$266,'Meldunek tygodniowy'!$M$265:$M$266,'Meldunek tygodniowy'!$O$265:$O$266,'Meldunek tygodniowy'!$Q$265:$Q$266)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01.03.2016 - 31.03.2016 r.</c:v>
                  </c:pt>
                </c:lvl>
              </c:multiLvlStrCache>
            </c:multiLvlStrRef>
          </c:cat>
          <c:val>
            <c:numRef>
              <c:f>('Meldunek tygodniowy'!$K$268,'Meldunek tygodniowy'!$M$268,'Meldunek tygodniowy'!$O$268,'Meldunek tygodniowy'!$Q$268)</c:f>
              <c:numCache>
                <c:formatCode>#,##0</c:formatCode>
                <c:ptCount val="4"/>
                <c:pt idx="0">
                  <c:v>995</c:v>
                </c:pt>
                <c:pt idx="1">
                  <c:v>820</c:v>
                </c:pt>
                <c:pt idx="2">
                  <c:v>72</c:v>
                </c:pt>
                <c:pt idx="3">
                  <c:v>42</c:v>
                </c:pt>
              </c:numCache>
            </c:numRef>
          </c:val>
        </c:ser>
        <c:ser>
          <c:idx val="4"/>
          <c:order val="2"/>
          <c:tx>
            <c:strRef>
              <c:f>'Meldunek tygodniowy'!$G$269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tygodniowy'!$K$265:$K$266,'Meldunek tygodniowy'!$M$265:$M$266,'Meldunek tygodniowy'!$O$265:$O$266,'Meldunek tygodniowy'!$Q$265:$Q$266)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01.03.2016 - 31.03.2016 r.</c:v>
                  </c:pt>
                </c:lvl>
              </c:multiLvlStrCache>
            </c:multiLvlStrRef>
          </c:cat>
          <c:val>
            <c:numRef>
              <c:f>('Meldunek tygodniowy'!$K$269,'Meldunek tygodniowy'!$M$269,'Meldunek tygodniowy'!$O$269,'Meldunek tygodniowy'!$Q$269)</c:f>
              <c:numCache>
                <c:formatCode>#,##0</c:formatCode>
                <c:ptCount val="4"/>
                <c:pt idx="0">
                  <c:v>246</c:v>
                </c:pt>
                <c:pt idx="1">
                  <c:v>171</c:v>
                </c:pt>
                <c:pt idx="2">
                  <c:v>24</c:v>
                </c:pt>
                <c:pt idx="3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975808"/>
        <c:axId val="111977600"/>
        <c:axId val="0"/>
      </c:bar3DChart>
      <c:catAx>
        <c:axId val="11197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1977600"/>
        <c:crosses val="autoZero"/>
        <c:auto val="1"/>
        <c:lblAlgn val="ctr"/>
        <c:lblOffset val="100"/>
        <c:noMultiLvlLbl val="0"/>
      </c:catAx>
      <c:valAx>
        <c:axId val="111977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9758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tygodniowy'!$G$267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tygodniowy'!$K$265:$K$266,'Meldunek tygodniowy'!$M$265:$M$266,'Meldunek tygodniowy'!$O$265:$O$266,'Meldunek tygodniowy'!$Q$265:$Q$266)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01.03.2016 - 31.03.2016 r.</c:v>
                  </c:pt>
                </c:lvl>
              </c:multiLvlStrCache>
            </c:multiLvlStrRef>
          </c:cat>
          <c:val>
            <c:numRef>
              <c:f>('Meldunek tygodniowy'!$K$267,'Meldunek tygodniowy'!$M$267,'Meldunek tygodniowy'!$O$267,'Meldunek tygodniowy'!$Q$267)</c:f>
              <c:numCache>
                <c:formatCode>#,##0</c:formatCode>
                <c:ptCount val="4"/>
                <c:pt idx="0">
                  <c:v>9634</c:v>
                </c:pt>
                <c:pt idx="1">
                  <c:v>6889</c:v>
                </c:pt>
                <c:pt idx="2">
                  <c:v>707</c:v>
                </c:pt>
                <c:pt idx="3">
                  <c:v>252</c:v>
                </c:pt>
              </c:numCache>
            </c:numRef>
          </c:val>
        </c:ser>
        <c:ser>
          <c:idx val="2"/>
          <c:order val="1"/>
          <c:tx>
            <c:strRef>
              <c:f>'Meldunek tygodniowy'!$G$268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tygodniowy'!$K$265:$K$266,'Meldunek tygodniowy'!$M$265:$M$266,'Meldunek tygodniowy'!$O$265:$O$266,'Meldunek tygodniowy'!$Q$265:$Q$266)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01.03.2016 - 31.03.2016 r.</c:v>
                  </c:pt>
                </c:lvl>
              </c:multiLvlStrCache>
            </c:multiLvlStrRef>
          </c:cat>
          <c:val>
            <c:numRef>
              <c:f>('Meldunek tygodniowy'!$K$268,'Meldunek tygodniowy'!$M$268,'Meldunek tygodniowy'!$O$268,'Meldunek tygodniowy'!$Q$268)</c:f>
              <c:numCache>
                <c:formatCode>#,##0</c:formatCode>
                <c:ptCount val="4"/>
                <c:pt idx="0">
                  <c:v>995</c:v>
                </c:pt>
                <c:pt idx="1">
                  <c:v>820</c:v>
                </c:pt>
                <c:pt idx="2">
                  <c:v>72</c:v>
                </c:pt>
                <c:pt idx="3">
                  <c:v>42</c:v>
                </c:pt>
              </c:numCache>
            </c:numRef>
          </c:val>
        </c:ser>
        <c:ser>
          <c:idx val="4"/>
          <c:order val="2"/>
          <c:tx>
            <c:strRef>
              <c:f>'Meldunek tygodniowy'!$G$269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tygodniowy'!$K$265:$K$266,'Meldunek tygodniowy'!$M$265:$M$266,'Meldunek tygodniowy'!$O$265:$O$266,'Meldunek tygodniowy'!$Q$265:$Q$266)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01.03.2016 - 31.03.2016 r.</c:v>
                  </c:pt>
                </c:lvl>
              </c:multiLvlStrCache>
            </c:multiLvlStrRef>
          </c:cat>
          <c:val>
            <c:numRef>
              <c:f>('Meldunek tygodniowy'!$K$269,'Meldunek tygodniowy'!$M$269,'Meldunek tygodniowy'!$O$269,'Meldunek tygodniowy'!$Q$269)</c:f>
              <c:numCache>
                <c:formatCode>#,##0</c:formatCode>
                <c:ptCount val="4"/>
                <c:pt idx="0">
                  <c:v>246</c:v>
                </c:pt>
                <c:pt idx="1">
                  <c:v>171</c:v>
                </c:pt>
                <c:pt idx="2">
                  <c:v>24</c:v>
                </c:pt>
                <c:pt idx="3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991424"/>
        <c:axId val="113389952"/>
        <c:axId val="0"/>
      </c:bar3DChart>
      <c:catAx>
        <c:axId val="11199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3389952"/>
        <c:crosses val="autoZero"/>
        <c:auto val="1"/>
        <c:lblAlgn val="ctr"/>
        <c:lblOffset val="100"/>
        <c:noMultiLvlLbl val="0"/>
      </c:catAx>
      <c:valAx>
        <c:axId val="113389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991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'[1]Meldunek tygodniowy'!$D$333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'[1]Meldunek tygodniowy'!$H$330:$M$330</c:f>
              <c:strCache>
                <c:ptCount val="6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'[1]Meldunek tygodniowy'!$H$333:$M$333</c:f>
              <c:numCache>
                <c:formatCode>General</c:formatCode>
                <c:ptCount val="6"/>
                <c:pt idx="0">
                  <c:v>586</c:v>
                </c:pt>
                <c:pt idx="3">
                  <c:v>763</c:v>
                </c:pt>
              </c:numCache>
            </c:numRef>
          </c:val>
        </c:ser>
        <c:ser>
          <c:idx val="1"/>
          <c:order val="1"/>
          <c:tx>
            <c:strRef>
              <c:f>'[1]Meldunek tygodniowy'!$D$332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'[1]Meldunek tygodniowy'!$H$330:$M$330</c:f>
              <c:strCache>
                <c:ptCount val="6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'[1]Meldunek tygodniowy'!$H$332:$M$332</c:f>
              <c:numCache>
                <c:formatCode>General</c:formatCode>
                <c:ptCount val="6"/>
                <c:pt idx="0">
                  <c:v>794</c:v>
                </c:pt>
                <c:pt idx="3">
                  <c:v>1029</c:v>
                </c:pt>
              </c:numCache>
            </c:numRef>
          </c:val>
        </c:ser>
        <c:ser>
          <c:idx val="0"/>
          <c:order val="2"/>
          <c:tx>
            <c:strRef>
              <c:f>'[1]Meldunek tygodniowy'!$D$331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'[1]Meldunek tygodniowy'!$H$330:$M$330</c:f>
              <c:strCache>
                <c:ptCount val="6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'[1]Meldunek tygodniowy'!$H$331:$M$331</c:f>
              <c:numCache>
                <c:formatCode>General</c:formatCode>
                <c:ptCount val="6"/>
                <c:pt idx="0">
                  <c:v>23607</c:v>
                </c:pt>
                <c:pt idx="3">
                  <c:v>29348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614656"/>
        <c:axId val="114616192"/>
        <c:axId val="150998080"/>
      </c:bar3DChart>
      <c:catAx>
        <c:axId val="11461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616192"/>
        <c:crosses val="autoZero"/>
        <c:auto val="1"/>
        <c:lblAlgn val="ctr"/>
        <c:lblOffset val="100"/>
        <c:noMultiLvlLbl val="0"/>
      </c:catAx>
      <c:valAx>
        <c:axId val="11461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614656"/>
        <c:crosses val="autoZero"/>
        <c:crossBetween val="between"/>
      </c:valAx>
      <c:serAx>
        <c:axId val="150998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616192"/>
        <c:crosses val="autoZero"/>
      </c:ser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225</xdr:row>
      <xdr:rowOff>65086</xdr:rowOff>
    </xdr:from>
    <xdr:to>
      <xdr:col>23</xdr:col>
      <xdr:colOff>9525</xdr:colOff>
      <xdr:row>239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376</xdr:row>
      <xdr:rowOff>69397</xdr:rowOff>
    </xdr:from>
    <xdr:to>
      <xdr:col>23</xdr:col>
      <xdr:colOff>1</xdr:colOff>
      <xdr:row>398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271</xdr:row>
      <xdr:rowOff>9526</xdr:rowOff>
    </xdr:from>
    <xdr:to>
      <xdr:col>23</xdr:col>
      <xdr:colOff>9525</xdr:colOff>
      <xdr:row>285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</xdr:colOff>
      <xdr:row>147</xdr:row>
      <xdr:rowOff>0</xdr:rowOff>
    </xdr:from>
    <xdr:to>
      <xdr:col>20</xdr:col>
      <xdr:colOff>234084</xdr:colOff>
      <xdr:row>147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309</xdr:row>
      <xdr:rowOff>0</xdr:rowOff>
    </xdr:from>
    <xdr:to>
      <xdr:col>22</xdr:col>
      <xdr:colOff>266700</xdr:colOff>
      <xdr:row>322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120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139</xdr:row>
      <xdr:rowOff>0</xdr:rowOff>
    </xdr:from>
    <xdr:to>
      <xdr:col>25</xdr:col>
      <xdr:colOff>10584</xdr:colOff>
      <xdr:row>147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175</xdr:row>
      <xdr:rowOff>190499</xdr:rowOff>
    </xdr:from>
    <xdr:to>
      <xdr:col>25</xdr:col>
      <xdr:colOff>10584</xdr:colOff>
      <xdr:row>204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243</xdr:row>
      <xdr:rowOff>0</xdr:rowOff>
    </xdr:from>
    <xdr:to>
      <xdr:col>25</xdr:col>
      <xdr:colOff>10584</xdr:colOff>
      <xdr:row>253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332</xdr:row>
      <xdr:rowOff>190499</xdr:rowOff>
    </xdr:from>
    <xdr:to>
      <xdr:col>25</xdr:col>
      <xdr:colOff>10584</xdr:colOff>
      <xdr:row>351</xdr:row>
      <xdr:rowOff>0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403</xdr:row>
      <xdr:rowOff>0</xdr:rowOff>
    </xdr:from>
    <xdr:to>
      <xdr:col>25</xdr:col>
      <xdr:colOff>10584</xdr:colOff>
      <xdr:row>412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455</xdr:row>
      <xdr:rowOff>0</xdr:rowOff>
    </xdr:from>
    <xdr:to>
      <xdr:col>25</xdr:col>
      <xdr:colOff>10584</xdr:colOff>
      <xdr:row>464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469</xdr:row>
      <xdr:rowOff>190499</xdr:rowOff>
    </xdr:from>
    <xdr:to>
      <xdr:col>25</xdr:col>
      <xdr:colOff>10584</xdr:colOff>
      <xdr:row>495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421</xdr:row>
      <xdr:rowOff>78441</xdr:rowOff>
    </xdr:from>
    <xdr:to>
      <xdr:col>20</xdr:col>
      <xdr:colOff>238125</xdr:colOff>
      <xdr:row>427</xdr:row>
      <xdr:rowOff>0</xdr:rowOff>
    </xdr:to>
    <xdr:graphicFrame macro="">
      <xdr:nvGraphicFramePr>
        <xdr:cNvPr id="21" name="Wykres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427</xdr:row>
      <xdr:rowOff>0</xdr:rowOff>
    </xdr:from>
    <xdr:to>
      <xdr:col>25</xdr:col>
      <xdr:colOff>10584</xdr:colOff>
      <xdr:row>430</xdr:row>
      <xdr:rowOff>0</xdr:rowOff>
    </xdr:to>
    <xdr:sp macro="" textlink="">
      <xdr:nvSpPr>
        <xdr:cNvPr id="27" name="Prostokąt 26"/>
        <xdr:cNvSpPr/>
      </xdr:nvSpPr>
      <xdr:spPr>
        <a:xfrm>
          <a:off x="0" y="69656325"/>
          <a:ext cx="8325909" cy="5715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z.baryla/AppData/Local/Microsoft/Windows/INetCache/Content.Outlook/18L5J7SB/Miesi&#281;czny%202016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ldunek tygodniowy"/>
      <sheetName val="Arkusz15"/>
      <sheetName val="Arkusz1"/>
      <sheetName val="Arkusz2"/>
      <sheetName val="Arkusz3"/>
      <sheetName val="Arkusz4"/>
      <sheetName val="Arkusz5"/>
      <sheetName val="Arkusz18"/>
      <sheetName val="Arkusz16"/>
      <sheetName val="Arkusz17"/>
      <sheetName val="Arkusz6"/>
      <sheetName val="Arkusz7"/>
      <sheetName val="Arkusz8"/>
      <sheetName val="Arkusz9"/>
      <sheetName val="Arkusz10"/>
      <sheetName val="Arkusz11"/>
      <sheetName val="Arkusz12"/>
      <sheetName val="Arkusz13"/>
      <sheetName val="Arkusz14"/>
    </sheetNames>
    <sheetDataSet>
      <sheetData sheetId="0">
        <row r="330">
          <cell r="H330" t="str">
            <v>wnioski</v>
          </cell>
          <cell r="K330" t="str">
            <v>decyzje</v>
          </cell>
        </row>
        <row r="331">
          <cell r="D331" t="str">
            <v>inne państwo</v>
          </cell>
          <cell r="H331">
            <v>23607</v>
          </cell>
          <cell r="K331">
            <v>29348</v>
          </cell>
        </row>
        <row r="332">
          <cell r="D332" t="str">
            <v>konsul RP</v>
          </cell>
          <cell r="H332">
            <v>794</v>
          </cell>
          <cell r="K332">
            <v>1029</v>
          </cell>
        </row>
        <row r="333">
          <cell r="D333" t="str">
            <v>fakultatywne</v>
          </cell>
          <cell r="H333">
            <v>586</v>
          </cell>
          <cell r="K333">
            <v>763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29" tableType="queryTable" totalsRowShown="0">
  <autoFilter ref="A1:E129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510"/>
  <sheetViews>
    <sheetView tabSelected="1" zoomScale="85" zoomScaleNormal="85" zoomScalePageLayoutView="70" workbookViewId="0">
      <selection activeCell="M502" sqref="M502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9" x14ac:dyDescent="0.25">
      <c r="R1" s="4"/>
      <c r="S1" s="4"/>
      <c r="T1" s="61"/>
      <c r="U1" s="62"/>
      <c r="V1" s="62"/>
      <c r="W1" s="62"/>
      <c r="X1" s="62"/>
      <c r="Y1" s="62"/>
      <c r="Z1" s="62"/>
      <c r="AA1" s="62"/>
      <c r="AB1" s="60"/>
      <c r="AC1" s="59"/>
    </row>
    <row r="2" spans="1:29" x14ac:dyDescent="0.25">
      <c r="Q2" s="5"/>
      <c r="R2" s="4"/>
      <c r="S2" s="4"/>
      <c r="T2" s="62"/>
      <c r="U2" s="62"/>
      <c r="V2" s="62"/>
      <c r="W2" s="62"/>
      <c r="X2" s="62"/>
      <c r="Y2" s="62"/>
      <c r="Z2" s="62"/>
      <c r="AA2" s="62"/>
      <c r="AB2" s="60"/>
      <c r="AC2" s="59"/>
    </row>
    <row r="3" spans="1:29" x14ac:dyDescent="0.25">
      <c r="R3" s="4"/>
      <c r="S3" s="4"/>
      <c r="T3" s="62"/>
      <c r="U3" s="62"/>
      <c r="V3" s="62"/>
      <c r="W3" s="62"/>
      <c r="X3" s="62"/>
      <c r="Y3" s="62"/>
      <c r="Z3" s="62"/>
      <c r="AA3" s="62"/>
      <c r="AB3" s="60"/>
      <c r="AC3" s="59"/>
    </row>
    <row r="4" spans="1:29" x14ac:dyDescent="0.25">
      <c r="R4" s="4"/>
      <c r="S4" s="4"/>
      <c r="T4" s="62"/>
      <c r="U4" s="62"/>
      <c r="V4" s="62"/>
      <c r="W4" s="62"/>
      <c r="X4" s="62"/>
      <c r="Y4" s="62"/>
      <c r="Z4" s="62"/>
      <c r="AA4" s="62"/>
      <c r="AB4" s="60"/>
      <c r="AC4" s="59"/>
    </row>
    <row r="5" spans="1:29" x14ac:dyDescent="0.25">
      <c r="E5" s="226" t="s">
        <v>61</v>
      </c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4"/>
      <c r="S5" s="4"/>
      <c r="T5" s="62"/>
      <c r="U5" s="62"/>
      <c r="V5" s="62"/>
      <c r="W5" s="62"/>
      <c r="X5" s="62"/>
      <c r="Y5" s="62"/>
      <c r="Z5" s="62"/>
      <c r="AA5" s="62"/>
      <c r="AB5" s="60"/>
      <c r="AC5" s="59"/>
    </row>
    <row r="6" spans="1:29" x14ac:dyDescent="0.25"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4"/>
      <c r="S6" s="4"/>
      <c r="T6" s="62"/>
      <c r="U6" s="62"/>
      <c r="V6" s="62"/>
      <c r="W6" s="62"/>
      <c r="X6" s="62"/>
      <c r="Y6" s="62"/>
      <c r="Z6" s="62"/>
      <c r="AA6" s="62"/>
      <c r="AB6" s="60"/>
      <c r="AC6" s="59"/>
    </row>
    <row r="7" spans="1:29" x14ac:dyDescent="0.25"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4"/>
      <c r="S7" s="4"/>
      <c r="T7" s="62"/>
      <c r="U7" s="62"/>
      <c r="V7" s="62"/>
      <c r="W7" s="62"/>
      <c r="X7" s="62"/>
      <c r="Y7" s="62"/>
      <c r="Z7" s="62"/>
      <c r="AA7" s="62"/>
      <c r="AB7" s="60"/>
      <c r="AC7" s="59"/>
    </row>
    <row r="8" spans="1:29" x14ac:dyDescent="0.25"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4"/>
      <c r="S8" s="4"/>
      <c r="T8" s="62"/>
      <c r="U8" s="62"/>
      <c r="V8" s="62"/>
      <c r="W8" s="62"/>
      <c r="X8" s="62"/>
      <c r="Y8" s="62"/>
      <c r="Z8" s="62"/>
      <c r="AA8" s="62"/>
      <c r="AB8" s="60"/>
      <c r="AC8" s="59"/>
    </row>
    <row r="9" spans="1:29" ht="19.5" x14ac:dyDescent="0.3">
      <c r="E9" s="261" t="str">
        <f>CONCATENATE("w okresie ",Arkusz18!A2," - ",Arkusz18!B2," r.")</f>
        <v>w okresie 01.03.2016 - 31.03.2016 r.</v>
      </c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4"/>
      <c r="S9" s="4"/>
      <c r="T9" s="62"/>
      <c r="U9" s="62"/>
      <c r="V9" s="62"/>
      <c r="W9" s="62"/>
      <c r="X9" s="62"/>
      <c r="Y9" s="62"/>
      <c r="Z9" s="62"/>
      <c r="AA9" s="62"/>
      <c r="AB9" s="60"/>
      <c r="AC9" s="59"/>
    </row>
    <row r="10" spans="1:29" x14ac:dyDescent="0.25">
      <c r="R10" s="4"/>
      <c r="S10" s="4"/>
      <c r="T10" s="62"/>
      <c r="U10" s="62"/>
      <c r="V10" s="62"/>
      <c r="W10" s="62"/>
      <c r="X10" s="62"/>
      <c r="Y10" s="62"/>
      <c r="Z10" s="62"/>
      <c r="AA10" s="62"/>
      <c r="AB10" s="60"/>
      <c r="AC10" s="59"/>
    </row>
    <row r="11" spans="1:29" x14ac:dyDescent="0.25">
      <c r="R11" s="4"/>
      <c r="S11" s="4"/>
      <c r="T11" s="62"/>
      <c r="U11" s="62"/>
      <c r="V11" s="62"/>
      <c r="W11" s="62"/>
      <c r="X11" s="62"/>
      <c r="Y11" s="62"/>
      <c r="Z11" s="62"/>
      <c r="AA11" s="62"/>
      <c r="AB11" s="60"/>
      <c r="AC11" s="59"/>
    </row>
    <row r="12" spans="1:29" x14ac:dyDescent="0.25">
      <c r="R12" s="4"/>
      <c r="S12" s="4"/>
      <c r="T12" s="62"/>
      <c r="U12" s="62"/>
      <c r="V12" s="62"/>
      <c r="W12" s="62"/>
      <c r="X12" s="62"/>
      <c r="Y12" s="62"/>
      <c r="Z12" s="62"/>
      <c r="AA12" s="62"/>
      <c r="AB12" s="60"/>
      <c r="AC12" s="59"/>
    </row>
    <row r="13" spans="1:29" x14ac:dyDescent="0.25">
      <c r="R13" s="4"/>
      <c r="S13" s="4"/>
      <c r="T13" s="62"/>
      <c r="U13" s="62"/>
      <c r="V13" s="62"/>
      <c r="W13" s="62"/>
      <c r="X13" s="62"/>
      <c r="Y13" s="62"/>
      <c r="Z13" s="62"/>
      <c r="AA13" s="62"/>
      <c r="AB13" s="60"/>
      <c r="AC13" s="59"/>
    </row>
    <row r="14" spans="1:29" ht="18" x14ac:dyDescent="0.25">
      <c r="A14" s="8" t="s">
        <v>62</v>
      </c>
      <c r="F14" s="9"/>
      <c r="R14" s="4"/>
      <c r="S14" s="4"/>
      <c r="T14" s="62"/>
      <c r="U14" s="62"/>
      <c r="V14" s="62"/>
      <c r="W14" s="62"/>
      <c r="X14" s="62"/>
      <c r="Y14" s="62"/>
      <c r="Z14" s="62"/>
      <c r="AA14" s="62"/>
      <c r="AB14" s="60"/>
      <c r="AC14" s="59"/>
    </row>
    <row r="15" spans="1:29" x14ac:dyDescent="0.25">
      <c r="F15" s="9"/>
      <c r="R15" s="4"/>
      <c r="S15" s="4"/>
      <c r="T15" s="62"/>
      <c r="U15" s="62"/>
      <c r="V15" s="62"/>
      <c r="W15" s="62"/>
      <c r="X15" s="62"/>
      <c r="Y15" s="62"/>
      <c r="Z15" s="62"/>
      <c r="AA15" s="62"/>
      <c r="AB15" s="60"/>
      <c r="AC15" s="59"/>
    </row>
    <row r="16" spans="1:29" x14ac:dyDescent="0.25">
      <c r="A16" s="228" t="s">
        <v>153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275" t="s">
        <v>0</v>
      </c>
      <c r="D19" s="276"/>
      <c r="E19" s="276"/>
      <c r="F19" s="276"/>
      <c r="G19" s="326" t="str">
        <f>CONCATENATE(Arkusz18!A2," - ",Arkusz18!B2," r.")</f>
        <v>01.03.2016 - 31.03.2016 r.</v>
      </c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8"/>
    </row>
    <row r="20" spans="1:22" x14ac:dyDescent="0.25">
      <c r="C20" s="277"/>
      <c r="D20" s="227"/>
      <c r="E20" s="227"/>
      <c r="F20" s="227"/>
      <c r="G20" s="233" t="s">
        <v>26</v>
      </c>
      <c r="H20" s="234"/>
      <c r="I20" s="234"/>
      <c r="J20" s="235"/>
      <c r="K20" s="233" t="s">
        <v>27</v>
      </c>
      <c r="L20" s="234"/>
      <c r="M20" s="234"/>
      <c r="N20" s="235"/>
      <c r="O20" s="233" t="s">
        <v>101</v>
      </c>
      <c r="P20" s="234"/>
      <c r="Q20" s="234"/>
      <c r="R20" s="235"/>
      <c r="S20" s="233" t="s">
        <v>49</v>
      </c>
      <c r="T20" s="234"/>
      <c r="U20" s="234"/>
      <c r="V20" s="325"/>
    </row>
    <row r="21" spans="1:22" ht="15" customHeight="1" x14ac:dyDescent="0.25">
      <c r="C21" s="277"/>
      <c r="D21" s="227"/>
      <c r="E21" s="227"/>
      <c r="F21" s="227"/>
      <c r="G21" s="238" t="s">
        <v>25</v>
      </c>
      <c r="H21" s="239"/>
      <c r="I21" s="233" t="s">
        <v>9</v>
      </c>
      <c r="J21" s="235"/>
      <c r="K21" s="238" t="s">
        <v>28</v>
      </c>
      <c r="L21" s="239"/>
      <c r="M21" s="233" t="s">
        <v>9</v>
      </c>
      <c r="N21" s="235"/>
      <c r="O21" s="238" t="s">
        <v>25</v>
      </c>
      <c r="P21" s="239"/>
      <c r="Q21" s="233" t="s">
        <v>9</v>
      </c>
      <c r="R21" s="235"/>
      <c r="S21" s="238" t="s">
        <v>25</v>
      </c>
      <c r="T21" s="239"/>
      <c r="U21" s="233" t="s">
        <v>9</v>
      </c>
      <c r="V21" s="325"/>
    </row>
    <row r="22" spans="1:22" x14ac:dyDescent="0.25">
      <c r="C22" s="262" t="str">
        <f>Arkusz2!B2</f>
        <v>ROSJA</v>
      </c>
      <c r="D22" s="263"/>
      <c r="E22" s="263"/>
      <c r="F22" s="263"/>
      <c r="G22" s="244">
        <f>Arkusz2!F2</f>
        <v>272</v>
      </c>
      <c r="H22" s="245"/>
      <c r="I22" s="244">
        <f>Arkusz2!F8</f>
        <v>757</v>
      </c>
      <c r="J22" s="245"/>
      <c r="K22" s="244">
        <f>Arkusz2!F14</f>
        <v>26</v>
      </c>
      <c r="L22" s="245"/>
      <c r="M22" s="244">
        <f>Arkusz2!F20</f>
        <v>57</v>
      </c>
      <c r="N22" s="245"/>
      <c r="O22" s="244">
        <f>Arkusz2!F26</f>
        <v>2</v>
      </c>
      <c r="P22" s="245"/>
      <c r="Q22" s="244">
        <f>Arkusz2!F32</f>
        <v>2</v>
      </c>
      <c r="R22" s="245"/>
      <c r="S22" s="244">
        <f>SUM(G22,K22,O22)</f>
        <v>300</v>
      </c>
      <c r="T22" s="245"/>
      <c r="U22" s="244">
        <f>SUM(I22,M22,Q22)</f>
        <v>816</v>
      </c>
      <c r="V22" s="248"/>
    </row>
    <row r="23" spans="1:22" x14ac:dyDescent="0.25">
      <c r="C23" s="264" t="str">
        <f>Arkusz2!B3</f>
        <v>TADŻYKISTAN</v>
      </c>
      <c r="D23" s="265"/>
      <c r="E23" s="265"/>
      <c r="F23" s="265"/>
      <c r="G23" s="322">
        <f>Arkusz2!F3</f>
        <v>44</v>
      </c>
      <c r="H23" s="323"/>
      <c r="I23" s="322">
        <f>Arkusz2!F9</f>
        <v>124</v>
      </c>
      <c r="J23" s="323"/>
      <c r="K23" s="322">
        <f>Arkusz2!F15</f>
        <v>0</v>
      </c>
      <c r="L23" s="323"/>
      <c r="M23" s="322">
        <f>Arkusz2!F21</f>
        <v>0</v>
      </c>
      <c r="N23" s="323"/>
      <c r="O23" s="322">
        <f>Arkusz2!F27</f>
        <v>0</v>
      </c>
      <c r="P23" s="323"/>
      <c r="Q23" s="322">
        <f>Arkusz2!F33</f>
        <v>0</v>
      </c>
      <c r="R23" s="323"/>
      <c r="S23" s="322">
        <f t="shared" ref="S23:S27" si="0">SUM(G23,K23,O23)</f>
        <v>44</v>
      </c>
      <c r="T23" s="323"/>
      <c r="U23" s="322">
        <f t="shared" ref="U23:U27" si="1">SUM(I23,M23,Q23)</f>
        <v>124</v>
      </c>
      <c r="V23" s="324"/>
    </row>
    <row r="24" spans="1:22" x14ac:dyDescent="0.25">
      <c r="C24" s="262" t="str">
        <f>Arkusz2!B4</f>
        <v>UKRAINA</v>
      </c>
      <c r="D24" s="263"/>
      <c r="E24" s="263"/>
      <c r="F24" s="263"/>
      <c r="G24" s="244">
        <f>Arkusz2!F4</f>
        <v>34</v>
      </c>
      <c r="H24" s="245"/>
      <c r="I24" s="244">
        <f>Arkusz2!F10</f>
        <v>62</v>
      </c>
      <c r="J24" s="245"/>
      <c r="K24" s="244">
        <f>Arkusz2!F16</f>
        <v>17</v>
      </c>
      <c r="L24" s="245"/>
      <c r="M24" s="244">
        <f>Arkusz2!F22</f>
        <v>35</v>
      </c>
      <c r="N24" s="245"/>
      <c r="O24" s="244">
        <f>Arkusz2!F28</f>
        <v>0</v>
      </c>
      <c r="P24" s="245"/>
      <c r="Q24" s="244">
        <f>Arkusz2!F34</f>
        <v>0</v>
      </c>
      <c r="R24" s="245"/>
      <c r="S24" s="244">
        <f t="shared" si="0"/>
        <v>51</v>
      </c>
      <c r="T24" s="245"/>
      <c r="U24" s="244">
        <f t="shared" si="1"/>
        <v>97</v>
      </c>
      <c r="V24" s="248"/>
    </row>
    <row r="25" spans="1:22" x14ac:dyDescent="0.25">
      <c r="C25" s="264" t="str">
        <f>Arkusz2!B5</f>
        <v>ARMENIA</v>
      </c>
      <c r="D25" s="265"/>
      <c r="E25" s="265"/>
      <c r="F25" s="265"/>
      <c r="G25" s="322">
        <f>Arkusz2!F5</f>
        <v>10</v>
      </c>
      <c r="H25" s="323"/>
      <c r="I25" s="322">
        <f>Arkusz2!F11</f>
        <v>24</v>
      </c>
      <c r="J25" s="323"/>
      <c r="K25" s="322">
        <f>Arkusz2!F17</f>
        <v>2</v>
      </c>
      <c r="L25" s="323"/>
      <c r="M25" s="322">
        <f>Arkusz2!F23</f>
        <v>2</v>
      </c>
      <c r="N25" s="323"/>
      <c r="O25" s="322">
        <f>Arkusz2!F29</f>
        <v>0</v>
      </c>
      <c r="P25" s="323"/>
      <c r="Q25" s="322">
        <f>Arkusz2!F35</f>
        <v>0</v>
      </c>
      <c r="R25" s="323"/>
      <c r="S25" s="322">
        <f t="shared" si="0"/>
        <v>12</v>
      </c>
      <c r="T25" s="323"/>
      <c r="U25" s="322">
        <f t="shared" si="1"/>
        <v>26</v>
      </c>
      <c r="V25" s="324"/>
    </row>
    <row r="26" spans="1:22" x14ac:dyDescent="0.25">
      <c r="C26" s="262" t="str">
        <f>Arkusz2!B6</f>
        <v>TURCJA</v>
      </c>
      <c r="D26" s="263"/>
      <c r="E26" s="263"/>
      <c r="F26" s="263"/>
      <c r="G26" s="244">
        <f>Arkusz2!F6</f>
        <v>2</v>
      </c>
      <c r="H26" s="245"/>
      <c r="I26" s="244">
        <f>Arkusz2!F12</f>
        <v>7</v>
      </c>
      <c r="J26" s="245"/>
      <c r="K26" s="244">
        <f>Arkusz2!F18</f>
        <v>0</v>
      </c>
      <c r="L26" s="245"/>
      <c r="M26" s="244">
        <f>Arkusz2!F24</f>
        <v>0</v>
      </c>
      <c r="N26" s="245"/>
      <c r="O26" s="244">
        <f>Arkusz2!F30</f>
        <v>0</v>
      </c>
      <c r="P26" s="245"/>
      <c r="Q26" s="244">
        <f>Arkusz2!F36</f>
        <v>0</v>
      </c>
      <c r="R26" s="245"/>
      <c r="S26" s="244">
        <f t="shared" si="0"/>
        <v>2</v>
      </c>
      <c r="T26" s="245"/>
      <c r="U26" s="244">
        <f t="shared" si="1"/>
        <v>7</v>
      </c>
      <c r="V26" s="248"/>
    </row>
    <row r="27" spans="1:22" ht="15.75" thickBot="1" x14ac:dyDescent="0.3">
      <c r="C27" s="256" t="str">
        <f>Arkusz2!B7</f>
        <v>Pozostałe</v>
      </c>
      <c r="D27" s="257"/>
      <c r="E27" s="257"/>
      <c r="F27" s="257"/>
      <c r="G27" s="242">
        <f>Arkusz2!F7</f>
        <v>28</v>
      </c>
      <c r="H27" s="243"/>
      <c r="I27" s="242">
        <f>Arkusz2!F13</f>
        <v>36</v>
      </c>
      <c r="J27" s="243"/>
      <c r="K27" s="242">
        <f>Arkusz2!F19</f>
        <v>8</v>
      </c>
      <c r="L27" s="243"/>
      <c r="M27" s="242">
        <f>Arkusz2!F25</f>
        <v>17</v>
      </c>
      <c r="N27" s="243"/>
      <c r="O27" s="242">
        <f>Arkusz2!F31</f>
        <v>0</v>
      </c>
      <c r="P27" s="243"/>
      <c r="Q27" s="242">
        <f>Arkusz2!F37</f>
        <v>0</v>
      </c>
      <c r="R27" s="243"/>
      <c r="S27" s="242">
        <f t="shared" si="0"/>
        <v>36</v>
      </c>
      <c r="T27" s="243"/>
      <c r="U27" s="242">
        <f t="shared" si="1"/>
        <v>53</v>
      </c>
      <c r="V27" s="329"/>
    </row>
    <row r="28" spans="1:22" ht="15.75" thickBot="1" x14ac:dyDescent="0.3">
      <c r="C28" s="278" t="s">
        <v>1</v>
      </c>
      <c r="D28" s="279"/>
      <c r="E28" s="279"/>
      <c r="F28" s="279"/>
      <c r="G28" s="236">
        <f>SUM(G22:G27)</f>
        <v>390</v>
      </c>
      <c r="H28" s="240"/>
      <c r="I28" s="236">
        <f>SUM(I22:I27)</f>
        <v>1010</v>
      </c>
      <c r="J28" s="240"/>
      <c r="K28" s="236">
        <f>SUM(K22:K27)</f>
        <v>53</v>
      </c>
      <c r="L28" s="240"/>
      <c r="M28" s="236">
        <f>SUM(M22:M27)</f>
        <v>111</v>
      </c>
      <c r="N28" s="240"/>
      <c r="O28" s="236">
        <f>SUM(O22:O27)</f>
        <v>2</v>
      </c>
      <c r="P28" s="240"/>
      <c r="Q28" s="236">
        <f>SUM(Q22:Q27)</f>
        <v>2</v>
      </c>
      <c r="R28" s="240"/>
      <c r="S28" s="236">
        <f>SUM(S22:S27)</f>
        <v>445</v>
      </c>
      <c r="T28" s="240"/>
      <c r="U28" s="236">
        <f>SUM(U22:U27)</f>
        <v>1123</v>
      </c>
      <c r="V28" s="237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41"/>
      <c r="E40" s="241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275" t="s">
        <v>0</v>
      </c>
      <c r="D51" s="276"/>
      <c r="E51" s="276"/>
      <c r="F51" s="276"/>
      <c r="G51" s="229" t="str">
        <f>CONCATENATE(Arkusz18!C2," - ",Arkusz18!B2," r.")</f>
        <v>01.01.2016 - 31.03.2016 r.</v>
      </c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30"/>
    </row>
    <row r="52" spans="1:26" x14ac:dyDescent="0.25">
      <c r="C52" s="277"/>
      <c r="D52" s="227"/>
      <c r="E52" s="227"/>
      <c r="F52" s="227"/>
      <c r="G52" s="227" t="s">
        <v>26</v>
      </c>
      <c r="H52" s="227"/>
      <c r="I52" s="227"/>
      <c r="J52" s="227"/>
      <c r="K52" s="227" t="s">
        <v>27</v>
      </c>
      <c r="L52" s="227"/>
      <c r="M52" s="227"/>
      <c r="N52" s="227"/>
      <c r="O52" s="227" t="s">
        <v>138</v>
      </c>
      <c r="P52" s="227"/>
      <c r="Q52" s="227"/>
      <c r="R52" s="227"/>
      <c r="S52" s="227" t="s">
        <v>49</v>
      </c>
      <c r="T52" s="227"/>
      <c r="U52" s="227"/>
      <c r="V52" s="231"/>
    </row>
    <row r="53" spans="1:26" x14ac:dyDescent="0.25">
      <c r="C53" s="277"/>
      <c r="D53" s="227"/>
      <c r="E53" s="227"/>
      <c r="F53" s="227"/>
      <c r="G53" s="232" t="s">
        <v>25</v>
      </c>
      <c r="H53" s="232"/>
      <c r="I53" s="227" t="s">
        <v>9</v>
      </c>
      <c r="J53" s="227"/>
      <c r="K53" s="232" t="s">
        <v>28</v>
      </c>
      <c r="L53" s="232"/>
      <c r="M53" s="227" t="s">
        <v>9</v>
      </c>
      <c r="N53" s="227"/>
      <c r="O53" s="232" t="s">
        <v>25</v>
      </c>
      <c r="P53" s="232"/>
      <c r="Q53" s="227" t="s">
        <v>9</v>
      </c>
      <c r="R53" s="227"/>
      <c r="S53" s="232" t="s">
        <v>25</v>
      </c>
      <c r="T53" s="232"/>
      <c r="U53" s="227" t="s">
        <v>9</v>
      </c>
      <c r="V53" s="231"/>
    </row>
    <row r="54" spans="1:26" x14ac:dyDescent="0.25">
      <c r="C54" s="262" t="str">
        <f>Arkusz3!B2</f>
        <v>ROSJA</v>
      </c>
      <c r="D54" s="263"/>
      <c r="E54" s="263"/>
      <c r="F54" s="263"/>
      <c r="G54" s="215">
        <f>Arkusz3!F2</f>
        <v>603</v>
      </c>
      <c r="H54" s="215"/>
      <c r="I54" s="215">
        <f>Arkusz3!F8</f>
        <v>1564</v>
      </c>
      <c r="J54" s="215"/>
      <c r="K54" s="215">
        <f>Arkusz3!F14</f>
        <v>65</v>
      </c>
      <c r="L54" s="215"/>
      <c r="M54" s="215">
        <f>Arkusz3!F20</f>
        <v>122</v>
      </c>
      <c r="N54" s="215"/>
      <c r="O54" s="215">
        <f>Arkusz3!F26</f>
        <v>2</v>
      </c>
      <c r="P54" s="215"/>
      <c r="Q54" s="215">
        <f>Arkusz3!F32</f>
        <v>2</v>
      </c>
      <c r="R54" s="215"/>
      <c r="S54" s="215">
        <f>SUM(G54,K54,O54)</f>
        <v>670</v>
      </c>
      <c r="T54" s="215"/>
      <c r="U54" s="215">
        <f>SUM(I54,M54,Q54)</f>
        <v>1688</v>
      </c>
      <c r="V54" s="216"/>
    </row>
    <row r="55" spans="1:26" x14ac:dyDescent="0.25">
      <c r="C55" s="264" t="str">
        <f>Arkusz3!B3</f>
        <v>TADŻYKISTAN</v>
      </c>
      <c r="D55" s="265"/>
      <c r="E55" s="265"/>
      <c r="F55" s="265"/>
      <c r="G55" s="217">
        <f>Arkusz3!F3</f>
        <v>126</v>
      </c>
      <c r="H55" s="217"/>
      <c r="I55" s="217">
        <f>Arkusz3!F9</f>
        <v>354</v>
      </c>
      <c r="J55" s="217"/>
      <c r="K55" s="217">
        <f>Arkusz3!F15</f>
        <v>1</v>
      </c>
      <c r="L55" s="217"/>
      <c r="M55" s="217">
        <f>Arkusz3!F21</f>
        <v>1</v>
      </c>
      <c r="N55" s="217"/>
      <c r="O55" s="217">
        <f>Arkusz3!F27</f>
        <v>0</v>
      </c>
      <c r="P55" s="217"/>
      <c r="Q55" s="217">
        <f>Arkusz3!F33</f>
        <v>0</v>
      </c>
      <c r="R55" s="217"/>
      <c r="S55" s="217">
        <f t="shared" ref="S55:S59" si="2">SUM(G55,K55,O55)</f>
        <v>127</v>
      </c>
      <c r="T55" s="217"/>
      <c r="U55" s="217">
        <f t="shared" ref="U55:U59" si="3">SUM(I55,M55,Q55)</f>
        <v>355</v>
      </c>
      <c r="V55" s="218"/>
    </row>
    <row r="56" spans="1:26" x14ac:dyDescent="0.25">
      <c r="C56" s="262" t="str">
        <f>Arkusz3!B4</f>
        <v>UKRAINA</v>
      </c>
      <c r="D56" s="263"/>
      <c r="E56" s="263"/>
      <c r="F56" s="263"/>
      <c r="G56" s="215">
        <f>Arkusz3!F4</f>
        <v>116</v>
      </c>
      <c r="H56" s="215"/>
      <c r="I56" s="215">
        <v>187</v>
      </c>
      <c r="J56" s="215"/>
      <c r="K56" s="215">
        <f>Arkusz3!F16</f>
        <v>78</v>
      </c>
      <c r="L56" s="215"/>
      <c r="M56" s="215">
        <v>139</v>
      </c>
      <c r="N56" s="215"/>
      <c r="O56" s="215">
        <f>Arkusz3!F28</f>
        <v>0</v>
      </c>
      <c r="P56" s="215"/>
      <c r="Q56" s="215">
        <f>Arkusz3!F34</f>
        <v>0</v>
      </c>
      <c r="R56" s="215"/>
      <c r="S56" s="215">
        <f t="shared" si="2"/>
        <v>194</v>
      </c>
      <c r="T56" s="215"/>
      <c r="U56" s="215">
        <f t="shared" si="3"/>
        <v>326</v>
      </c>
      <c r="V56" s="216"/>
    </row>
    <row r="57" spans="1:26" x14ac:dyDescent="0.25">
      <c r="C57" s="264" t="str">
        <f>Arkusz3!B5</f>
        <v>ARMENIA</v>
      </c>
      <c r="D57" s="265"/>
      <c r="E57" s="265"/>
      <c r="F57" s="265"/>
      <c r="G57" s="217">
        <f>Arkusz3!F5</f>
        <v>30</v>
      </c>
      <c r="H57" s="217"/>
      <c r="I57" s="217">
        <f>Arkusz3!F11</f>
        <v>63</v>
      </c>
      <c r="J57" s="217"/>
      <c r="K57" s="217">
        <f>Arkusz3!F17</f>
        <v>3</v>
      </c>
      <c r="L57" s="217"/>
      <c r="M57" s="217">
        <f>Arkusz3!F23</f>
        <v>3</v>
      </c>
      <c r="N57" s="217"/>
      <c r="O57" s="217">
        <f>Arkusz3!F29</f>
        <v>0</v>
      </c>
      <c r="P57" s="217"/>
      <c r="Q57" s="217">
        <f>Arkusz3!F35</f>
        <v>0</v>
      </c>
      <c r="R57" s="217"/>
      <c r="S57" s="217">
        <f t="shared" si="2"/>
        <v>33</v>
      </c>
      <c r="T57" s="217"/>
      <c r="U57" s="217">
        <f t="shared" si="3"/>
        <v>66</v>
      </c>
      <c r="V57" s="218"/>
    </row>
    <row r="58" spans="1:26" x14ac:dyDescent="0.25">
      <c r="C58" s="262" t="str">
        <f>Arkusz3!B6</f>
        <v>TURCJA</v>
      </c>
      <c r="D58" s="263"/>
      <c r="E58" s="263"/>
      <c r="F58" s="263"/>
      <c r="G58" s="215">
        <f>Arkusz3!F6</f>
        <v>21</v>
      </c>
      <c r="H58" s="215"/>
      <c r="I58" s="215">
        <f>Arkusz3!F12</f>
        <v>55</v>
      </c>
      <c r="J58" s="215"/>
      <c r="K58" s="215">
        <f>Arkusz3!F18</f>
        <v>0</v>
      </c>
      <c r="L58" s="215"/>
      <c r="M58" s="215">
        <f>Arkusz3!F24</f>
        <v>0</v>
      </c>
      <c r="N58" s="215"/>
      <c r="O58" s="215">
        <f>Arkusz3!F30</f>
        <v>0</v>
      </c>
      <c r="P58" s="215"/>
      <c r="Q58" s="215">
        <f>Arkusz3!F36</f>
        <v>0</v>
      </c>
      <c r="R58" s="215"/>
      <c r="S58" s="215">
        <f t="shared" si="2"/>
        <v>21</v>
      </c>
      <c r="T58" s="215"/>
      <c r="U58" s="215">
        <f t="shared" si="3"/>
        <v>55</v>
      </c>
      <c r="V58" s="216"/>
    </row>
    <row r="59" spans="1:26" ht="15.75" thickBot="1" x14ac:dyDescent="0.3">
      <c r="C59" s="256" t="str">
        <f>Arkusz3!B7</f>
        <v>Pozostałe</v>
      </c>
      <c r="D59" s="257"/>
      <c r="E59" s="257"/>
      <c r="F59" s="257"/>
      <c r="G59" s="224">
        <f>Arkusz3!F7</f>
        <v>78</v>
      </c>
      <c r="H59" s="224"/>
      <c r="I59" s="224">
        <f>Arkusz3!F13</f>
        <v>110</v>
      </c>
      <c r="J59" s="224"/>
      <c r="K59" s="224">
        <f>Arkusz3!F19</f>
        <v>19</v>
      </c>
      <c r="L59" s="224"/>
      <c r="M59" s="224">
        <f>Arkusz3!F25</f>
        <v>34</v>
      </c>
      <c r="N59" s="224"/>
      <c r="O59" s="224">
        <f>Arkusz3!F31</f>
        <v>0</v>
      </c>
      <c r="P59" s="224"/>
      <c r="Q59" s="224">
        <f>Arkusz3!F37</f>
        <v>0</v>
      </c>
      <c r="R59" s="224"/>
      <c r="S59" s="224">
        <f t="shared" si="2"/>
        <v>97</v>
      </c>
      <c r="T59" s="224"/>
      <c r="U59" s="224">
        <f t="shared" si="3"/>
        <v>144</v>
      </c>
      <c r="V59" s="225"/>
    </row>
    <row r="60" spans="1:26" ht="15.75" thickBot="1" x14ac:dyDescent="0.3">
      <c r="C60" s="313" t="s">
        <v>1</v>
      </c>
      <c r="D60" s="314"/>
      <c r="E60" s="314"/>
      <c r="F60" s="314"/>
      <c r="G60" s="223">
        <f>SUM(G54:G59)</f>
        <v>974</v>
      </c>
      <c r="H60" s="223"/>
      <c r="I60" s="223">
        <f>SUM(I54:I59)</f>
        <v>2333</v>
      </c>
      <c r="J60" s="223"/>
      <c r="K60" s="223">
        <f>SUM(K54:K59)</f>
        <v>166</v>
      </c>
      <c r="L60" s="223"/>
      <c r="M60" s="223">
        <f>SUM(M54:M59)</f>
        <v>299</v>
      </c>
      <c r="N60" s="223"/>
      <c r="O60" s="223">
        <f>SUM(O54:O59)</f>
        <v>2</v>
      </c>
      <c r="P60" s="223"/>
      <c r="Q60" s="223">
        <f>SUM(Q54:Q59)</f>
        <v>2</v>
      </c>
      <c r="R60" s="223"/>
      <c r="S60" s="223">
        <f>SUM(S54:S59)</f>
        <v>1142</v>
      </c>
      <c r="T60" s="223"/>
      <c r="U60" s="223">
        <f>SUM(U54:U59)</f>
        <v>2634</v>
      </c>
      <c r="V60" s="272"/>
    </row>
    <row r="61" spans="1:26" x14ac:dyDescent="0.25">
      <c r="A61" s="12"/>
      <c r="B61" s="13"/>
      <c r="C61" s="14"/>
      <c r="D61" s="14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3"/>
    </row>
    <row r="62" spans="1:26" ht="15" customHeight="1" x14ac:dyDescent="0.25">
      <c r="A62" s="315" t="s">
        <v>63</v>
      </c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</row>
    <row r="63" spans="1:26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7"/>
      <c r="Z63" s="16"/>
    </row>
    <row r="67" spans="4:26" x14ac:dyDescent="0.25">
      <c r="M67" s="11"/>
      <c r="N67" s="11"/>
      <c r="O67" s="11"/>
      <c r="P67" s="11"/>
      <c r="Q67" s="11"/>
      <c r="R67" s="11"/>
      <c r="S67" s="11"/>
    </row>
    <row r="68" spans="4:26" x14ac:dyDescent="0.25">
      <c r="M68" s="11"/>
      <c r="N68" s="11"/>
      <c r="O68" s="11"/>
      <c r="P68" s="11"/>
      <c r="Q68" s="11"/>
      <c r="R68" s="11"/>
      <c r="S68" s="11"/>
    </row>
    <row r="69" spans="4:26" x14ac:dyDescent="0.25">
      <c r="M69" s="11"/>
      <c r="N69" s="11"/>
      <c r="O69" s="11"/>
      <c r="P69" s="11"/>
      <c r="Q69" s="11"/>
      <c r="R69" s="11"/>
      <c r="S69" s="11"/>
    </row>
    <row r="70" spans="4:26" x14ac:dyDescent="0.25">
      <c r="M70" s="11"/>
      <c r="N70" s="11"/>
      <c r="O70" s="11"/>
      <c r="P70" s="11"/>
      <c r="Q70" s="11"/>
      <c r="R70" s="11"/>
      <c r="S70" s="11"/>
    </row>
    <row r="71" spans="4:26" x14ac:dyDescent="0.25">
      <c r="M71" s="11"/>
      <c r="N71" s="11"/>
      <c r="O71" s="11"/>
      <c r="P71" s="11"/>
      <c r="Q71" s="11"/>
      <c r="R71" s="11"/>
      <c r="S71" s="11"/>
    </row>
    <row r="72" spans="4:26" x14ac:dyDescent="0.25">
      <c r="M72" s="11"/>
      <c r="N72" s="11"/>
      <c r="O72" s="11"/>
      <c r="P72" s="11"/>
      <c r="Q72" s="11"/>
      <c r="R72" s="11"/>
      <c r="S72" s="11"/>
    </row>
    <row r="73" spans="4:26" x14ac:dyDescent="0.25">
      <c r="M73" s="11"/>
      <c r="N73" s="11"/>
      <c r="O73" s="11"/>
      <c r="P73" s="11"/>
      <c r="Q73" s="11"/>
      <c r="R73" s="11"/>
      <c r="S73" s="11"/>
    </row>
    <row r="74" spans="4:26" x14ac:dyDescent="0.25">
      <c r="M74" s="11"/>
      <c r="N74" s="11"/>
      <c r="O74" s="11"/>
      <c r="P74" s="11"/>
      <c r="Q74" s="11"/>
      <c r="R74" s="11"/>
      <c r="S74" s="11"/>
    </row>
    <row r="75" spans="4:26" x14ac:dyDescent="0.25">
      <c r="D75" s="241"/>
      <c r="E75" s="241"/>
    </row>
    <row r="80" spans="4:26" x14ac:dyDescent="0.25">
      <c r="V80" s="18"/>
      <c r="W80" s="18"/>
      <c r="X80" s="18"/>
      <c r="Y80" s="19"/>
      <c r="Z80" s="18"/>
    </row>
    <row r="81" spans="1:26" x14ac:dyDescent="0.25">
      <c r="V81" s="18"/>
      <c r="W81" s="18"/>
      <c r="X81" s="18"/>
      <c r="Y81" s="19"/>
      <c r="Z81" s="18"/>
    </row>
    <row r="82" spans="1:26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18"/>
      <c r="W82" s="18"/>
      <c r="X82" s="18"/>
      <c r="Y82" s="19"/>
      <c r="Z82" s="18"/>
    </row>
    <row r="83" spans="1:26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18"/>
      <c r="W83" s="18"/>
      <c r="X83" s="18"/>
      <c r="Y83" s="19"/>
      <c r="Z83" s="18"/>
    </row>
    <row r="84" spans="1:26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18"/>
      <c r="W84" s="18"/>
      <c r="X84" s="18"/>
      <c r="Y84" s="19"/>
      <c r="Z84" s="18"/>
    </row>
    <row r="85" spans="1:26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18"/>
      <c r="W85" s="18"/>
      <c r="X85" s="18"/>
      <c r="Y85" s="19"/>
      <c r="Z85" s="18"/>
    </row>
    <row r="86" spans="1:26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18"/>
      <c r="W86" s="18"/>
      <c r="X86" s="18"/>
      <c r="Y86" s="19"/>
      <c r="Z86" s="18"/>
    </row>
    <row r="87" spans="1:26" x14ac:dyDescent="0.25">
      <c r="A87" s="70" t="s">
        <v>170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</row>
    <row r="88" spans="1:26" s="58" customFormat="1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</row>
    <row r="89" spans="1:26" s="58" customFormat="1" x14ac:dyDescent="0.2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</row>
    <row r="90" spans="1:26" s="58" customFormat="1" x14ac:dyDescent="0.2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</row>
    <row r="91" spans="1:26" s="58" customFormat="1" x14ac:dyDescent="0.2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</row>
    <row r="92" spans="1:26" s="58" customFormat="1" x14ac:dyDescent="0.25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</row>
    <row r="93" spans="1:26" s="58" customFormat="1" x14ac:dyDescent="0.2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</row>
    <row r="94" spans="1:26" s="58" customFormat="1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</row>
    <row r="95" spans="1:26" s="58" customFormat="1" x14ac:dyDescent="0.2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</row>
    <row r="96" spans="1:26" s="58" customFormat="1" x14ac:dyDescent="0.2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</row>
    <row r="97" spans="1:25" s="58" customFormat="1" x14ac:dyDescent="0.2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</row>
    <row r="98" spans="1:25" s="58" customFormat="1" x14ac:dyDescent="0.2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</row>
    <row r="99" spans="1:25" s="58" customFormat="1" x14ac:dyDescent="0.2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</row>
    <row r="100" spans="1:25" s="58" customFormat="1" x14ac:dyDescent="0.2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</row>
    <row r="101" spans="1:25" s="58" customFormat="1" x14ac:dyDescent="0.25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</row>
    <row r="102" spans="1:25" s="58" customFormat="1" x14ac:dyDescent="0.25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</row>
    <row r="103" spans="1:25" s="58" customFormat="1" x14ac:dyDescent="0.2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</row>
    <row r="104" spans="1:25" s="58" customFormat="1" x14ac:dyDescent="0.2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</row>
    <row r="105" spans="1:25" s="58" customFormat="1" x14ac:dyDescent="0.2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</row>
    <row r="106" spans="1:25" s="58" customFormat="1" x14ac:dyDescent="0.25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</row>
    <row r="107" spans="1:25" s="58" customFormat="1" x14ac:dyDescent="0.25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</row>
    <row r="108" spans="1:25" s="58" customFormat="1" x14ac:dyDescent="0.25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</row>
    <row r="109" spans="1:25" s="58" customFormat="1" x14ac:dyDescent="0.25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</row>
    <row r="110" spans="1:25" s="58" customFormat="1" x14ac:dyDescent="0.25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</row>
    <row r="111" spans="1:25" s="58" customFormat="1" x14ac:dyDescent="0.2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</row>
    <row r="112" spans="1:25" x14ac:dyDescent="0.25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</row>
    <row r="113" spans="1:25" x14ac:dyDescent="0.2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</row>
    <row r="114" spans="1:25" x14ac:dyDescent="0.2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</row>
    <row r="115" spans="1:25" x14ac:dyDescent="0.2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</row>
    <row r="116" spans="1:25" x14ac:dyDescent="0.25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</row>
    <row r="117" spans="1:25" x14ac:dyDescent="0.25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</row>
    <row r="118" spans="1:25" x14ac:dyDescent="0.25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</row>
    <row r="119" spans="1:25" x14ac:dyDescent="0.25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</row>
    <row r="120" spans="1:25" x14ac:dyDescent="0.25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</row>
    <row r="125" spans="1:25" x14ac:dyDescent="0.25">
      <c r="A125" s="90" t="s">
        <v>64</v>
      </c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</row>
    <row r="126" spans="1:25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</row>
    <row r="128" spans="1:25" ht="15.75" thickBot="1" x14ac:dyDescent="0.3"/>
    <row r="129" spans="1:25" x14ac:dyDescent="0.25">
      <c r="A129" s="251" t="str">
        <f>CONCATENATE(Arkusz18!C2," - ",Arkusz18!B2," r.")</f>
        <v>01.01.2016 - 31.03.2016 r.</v>
      </c>
      <c r="B129" s="252"/>
      <c r="C129" s="252"/>
      <c r="D129" s="252"/>
      <c r="E129" s="252"/>
      <c r="F129" s="252"/>
      <c r="G129" s="252"/>
      <c r="H129" s="252"/>
      <c r="I129" s="253"/>
      <c r="M129" s="251" t="str">
        <f>CONCATENATE(Arkusz18!C2," - ",Arkusz18!B2," r.")</f>
        <v>01.01.2016 - 31.03.2016 r.</v>
      </c>
      <c r="N129" s="252"/>
      <c r="O129" s="252"/>
      <c r="P129" s="252"/>
      <c r="Q129" s="252"/>
      <c r="R129" s="252"/>
      <c r="S129" s="252"/>
      <c r="T129" s="252"/>
      <c r="U129" s="253"/>
    </row>
    <row r="130" spans="1:25" ht="15" customHeight="1" x14ac:dyDescent="0.25">
      <c r="A130" s="266" t="s">
        <v>50</v>
      </c>
      <c r="B130" s="267"/>
      <c r="C130" s="268"/>
      <c r="D130" s="219" t="s">
        <v>51</v>
      </c>
      <c r="E130" s="220"/>
      <c r="F130" s="219" t="s">
        <v>52</v>
      </c>
      <c r="G130" s="220"/>
      <c r="H130" s="219" t="s">
        <v>48</v>
      </c>
      <c r="I130" s="254"/>
      <c r="M130" s="266" t="s">
        <v>50</v>
      </c>
      <c r="N130" s="267"/>
      <c r="O130" s="268"/>
      <c r="P130" s="219" t="s">
        <v>53</v>
      </c>
      <c r="Q130" s="220"/>
      <c r="R130" s="219" t="s">
        <v>52</v>
      </c>
      <c r="S130" s="220"/>
      <c r="T130" s="219" t="s">
        <v>48</v>
      </c>
      <c r="U130" s="254"/>
    </row>
    <row r="131" spans="1:25" ht="46.5" customHeight="1" x14ac:dyDescent="0.25">
      <c r="A131" s="269"/>
      <c r="B131" s="270"/>
      <c r="C131" s="271"/>
      <c r="D131" s="221"/>
      <c r="E131" s="222"/>
      <c r="F131" s="221"/>
      <c r="G131" s="222"/>
      <c r="H131" s="221"/>
      <c r="I131" s="255"/>
      <c r="M131" s="269"/>
      <c r="N131" s="270"/>
      <c r="O131" s="271"/>
      <c r="P131" s="221"/>
      <c r="Q131" s="222"/>
      <c r="R131" s="221"/>
      <c r="S131" s="222"/>
      <c r="T131" s="221"/>
      <c r="U131" s="255"/>
    </row>
    <row r="132" spans="1:25" ht="15" customHeight="1" x14ac:dyDescent="0.25">
      <c r="A132" s="283" t="str">
        <f>Arkusz4!B2</f>
        <v>NIEMCY</v>
      </c>
      <c r="B132" s="284"/>
      <c r="C132" s="284"/>
      <c r="D132" s="247">
        <f>Arkusz4!C2</f>
        <v>867</v>
      </c>
      <c r="E132" s="247"/>
      <c r="F132" s="247">
        <f>Arkusz4!D2</f>
        <v>837</v>
      </c>
      <c r="G132" s="247"/>
      <c r="H132" s="247">
        <f>Arkusz4!E2</f>
        <v>180</v>
      </c>
      <c r="I132" s="247"/>
      <c r="M132" s="283" t="str">
        <f>Arkusz5!B2</f>
        <v>NIEMCY</v>
      </c>
      <c r="N132" s="284"/>
      <c r="O132" s="284"/>
      <c r="P132" s="247">
        <f>Arkusz5!C2</f>
        <v>24</v>
      </c>
      <c r="Q132" s="247"/>
      <c r="R132" s="247">
        <f>Arkusz5!D2</f>
        <v>12</v>
      </c>
      <c r="S132" s="247"/>
      <c r="T132" s="247">
        <f>Arkusz5!E2</f>
        <v>4</v>
      </c>
      <c r="U132" s="249"/>
    </row>
    <row r="133" spans="1:25" ht="15" customHeight="1" x14ac:dyDescent="0.25">
      <c r="A133" s="259" t="str">
        <f>Arkusz4!B3</f>
        <v>FRANCJA</v>
      </c>
      <c r="B133" s="260"/>
      <c r="C133" s="260"/>
      <c r="D133" s="246">
        <f>Arkusz4!C3</f>
        <v>204</v>
      </c>
      <c r="E133" s="246"/>
      <c r="F133" s="246">
        <f>Arkusz4!D3</f>
        <v>190</v>
      </c>
      <c r="G133" s="246"/>
      <c r="H133" s="246">
        <f>Arkusz4!E3</f>
        <v>10</v>
      </c>
      <c r="I133" s="246"/>
      <c r="M133" s="259" t="str">
        <f>Arkusz5!B3</f>
        <v>AUSTRIA</v>
      </c>
      <c r="N133" s="260"/>
      <c r="O133" s="260"/>
      <c r="P133" s="246">
        <f>Arkusz5!C3</f>
        <v>6</v>
      </c>
      <c r="Q133" s="246"/>
      <c r="R133" s="246">
        <f>Arkusz5!D3</f>
        <v>5</v>
      </c>
      <c r="S133" s="246"/>
      <c r="T133" s="246">
        <f>Arkusz5!E3</f>
        <v>0</v>
      </c>
      <c r="U133" s="250"/>
    </row>
    <row r="134" spans="1:25" ht="15" customHeight="1" x14ac:dyDescent="0.25">
      <c r="A134" s="283" t="str">
        <f>Arkusz4!B4</f>
        <v>AUSTRIA</v>
      </c>
      <c r="B134" s="284"/>
      <c r="C134" s="284"/>
      <c r="D134" s="247">
        <f>Arkusz4!C4</f>
        <v>180</v>
      </c>
      <c r="E134" s="247"/>
      <c r="F134" s="247">
        <f>Arkusz4!D4</f>
        <v>147</v>
      </c>
      <c r="G134" s="247"/>
      <c r="H134" s="247">
        <f>Arkusz4!E4</f>
        <v>40</v>
      </c>
      <c r="I134" s="247"/>
      <c r="M134" s="283" t="str">
        <f>Arkusz5!B4</f>
        <v>FRANCJA</v>
      </c>
      <c r="N134" s="284"/>
      <c r="O134" s="284"/>
      <c r="P134" s="247">
        <f>Arkusz5!C4</f>
        <v>6</v>
      </c>
      <c r="Q134" s="247"/>
      <c r="R134" s="247">
        <f>Arkusz5!D4</f>
        <v>0</v>
      </c>
      <c r="S134" s="247"/>
      <c r="T134" s="247">
        <f>Arkusz5!E4</f>
        <v>0</v>
      </c>
      <c r="U134" s="249"/>
    </row>
    <row r="135" spans="1:25" ht="15" customHeight="1" x14ac:dyDescent="0.25">
      <c r="A135" s="259" t="str">
        <f>Arkusz4!B5</f>
        <v>NIDERLANDY</v>
      </c>
      <c r="B135" s="260"/>
      <c r="C135" s="260"/>
      <c r="D135" s="246">
        <f>Arkusz4!C5</f>
        <v>121</v>
      </c>
      <c r="E135" s="246"/>
      <c r="F135" s="246">
        <f>Arkusz4!D5</f>
        <v>105</v>
      </c>
      <c r="G135" s="246"/>
      <c r="H135" s="246">
        <f>Arkusz4!E5</f>
        <v>8</v>
      </c>
      <c r="I135" s="246"/>
      <c r="M135" s="259" t="str">
        <f>Arkusz5!B5</f>
        <v>WĘGRY</v>
      </c>
      <c r="N135" s="260"/>
      <c r="O135" s="260"/>
      <c r="P135" s="246">
        <f>Arkusz5!C5</f>
        <v>6</v>
      </c>
      <c r="Q135" s="246"/>
      <c r="R135" s="246">
        <f>Arkusz5!D5</f>
        <v>2</v>
      </c>
      <c r="S135" s="246"/>
      <c r="T135" s="246">
        <f>Arkusz5!E5</f>
        <v>0</v>
      </c>
      <c r="U135" s="250"/>
    </row>
    <row r="136" spans="1:25" ht="15" customHeight="1" x14ac:dyDescent="0.25">
      <c r="A136" s="283" t="str">
        <f>Arkusz4!B6</f>
        <v>SZWECJA</v>
      </c>
      <c r="B136" s="284"/>
      <c r="C136" s="284"/>
      <c r="D136" s="247">
        <f>Arkusz4!C6</f>
        <v>103</v>
      </c>
      <c r="E136" s="247"/>
      <c r="F136" s="247">
        <f>Arkusz4!D6</f>
        <v>70</v>
      </c>
      <c r="G136" s="247"/>
      <c r="H136" s="247">
        <f>Arkusz4!E6</f>
        <v>4</v>
      </c>
      <c r="I136" s="247"/>
      <c r="M136" s="283" t="str">
        <f>Arkusz5!B6</f>
        <v>BELGIA</v>
      </c>
      <c r="N136" s="284"/>
      <c r="O136" s="284"/>
      <c r="P136" s="247">
        <f>Arkusz5!C6</f>
        <v>2</v>
      </c>
      <c r="Q136" s="247"/>
      <c r="R136" s="247">
        <f>Arkusz5!D6</f>
        <v>2</v>
      </c>
      <c r="S136" s="247"/>
      <c r="T136" s="247">
        <f>Arkusz5!E6</f>
        <v>0</v>
      </c>
      <c r="U136" s="249"/>
    </row>
    <row r="137" spans="1:25" ht="15" customHeight="1" thickBot="1" x14ac:dyDescent="0.3">
      <c r="A137" s="285" t="str">
        <f>Arkusz4!B7</f>
        <v>Pozostałe</v>
      </c>
      <c r="B137" s="286"/>
      <c r="C137" s="286"/>
      <c r="D137" s="258">
        <f>Arkusz4!C7</f>
        <v>188</v>
      </c>
      <c r="E137" s="258"/>
      <c r="F137" s="258">
        <f>Arkusz4!D7</f>
        <v>193</v>
      </c>
      <c r="G137" s="258"/>
      <c r="H137" s="258">
        <f>Arkusz4!E7</f>
        <v>32</v>
      </c>
      <c r="I137" s="258"/>
      <c r="M137" s="285" t="str">
        <f>Arkusz5!B7</f>
        <v>Pozostałe</v>
      </c>
      <c r="N137" s="286"/>
      <c r="O137" s="286"/>
      <c r="P137" s="258">
        <f>Arkusz5!C7</f>
        <v>13</v>
      </c>
      <c r="Q137" s="258"/>
      <c r="R137" s="258">
        <f>Arkusz5!D7</f>
        <v>6</v>
      </c>
      <c r="S137" s="258"/>
      <c r="T137" s="258">
        <f>Arkusz5!E7</f>
        <v>0</v>
      </c>
      <c r="U137" s="321"/>
    </row>
    <row r="138" spans="1:25" ht="15.75" thickBot="1" x14ac:dyDescent="0.3">
      <c r="A138" s="273" t="s">
        <v>66</v>
      </c>
      <c r="B138" s="274"/>
      <c r="C138" s="274"/>
      <c r="D138" s="223">
        <f>SUM(D132:E137)</f>
        <v>1663</v>
      </c>
      <c r="E138" s="223"/>
      <c r="F138" s="223">
        <f>SUM(F132:G137)</f>
        <v>1542</v>
      </c>
      <c r="G138" s="223"/>
      <c r="H138" s="223">
        <f>SUM(H132:I137)</f>
        <v>274</v>
      </c>
      <c r="I138" s="272"/>
      <c r="M138" s="273" t="s">
        <v>66</v>
      </c>
      <c r="N138" s="274"/>
      <c r="O138" s="274"/>
      <c r="P138" s="223">
        <f>SUM(P132:Q137)</f>
        <v>57</v>
      </c>
      <c r="Q138" s="223"/>
      <c r="R138" s="223">
        <f t="shared" ref="R138" si="4">SUM(R132:S137)</f>
        <v>27</v>
      </c>
      <c r="S138" s="223"/>
      <c r="T138" s="223">
        <f t="shared" ref="T138" si="5">SUM(T132:U137)</f>
        <v>4</v>
      </c>
      <c r="U138" s="272"/>
    </row>
    <row r="140" spans="1:25" x14ac:dyDescent="0.25">
      <c r="A140" s="109" t="s">
        <v>167</v>
      </c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spans="1:25" x14ac:dyDescent="0.25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spans="1:25" x14ac:dyDescent="0.25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spans="1:25" x14ac:dyDescent="0.25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spans="1:25" x14ac:dyDescent="0.25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spans="1:26" x14ac:dyDescent="0.25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spans="1:26" x14ac:dyDescent="0.25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spans="1:26" x14ac:dyDescent="0.25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9" spans="1:26" ht="15" customHeight="1" x14ac:dyDescent="0.25">
      <c r="A149" s="315" t="s">
        <v>65</v>
      </c>
      <c r="B149" s="315"/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</row>
    <row r="150" spans="1:2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</row>
    <row r="151" spans="1:26" x14ac:dyDescent="0.25">
      <c r="A151" s="90" t="s">
        <v>154</v>
      </c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</row>
    <row r="152" spans="1:26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</row>
    <row r="153" spans="1:26" ht="15.75" thickBot="1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</row>
    <row r="154" spans="1:26" x14ac:dyDescent="0.25">
      <c r="C154" s="189" t="s">
        <v>0</v>
      </c>
      <c r="D154" s="190"/>
      <c r="E154" s="190"/>
      <c r="F154" s="190"/>
      <c r="G154" s="229" t="str">
        <f>CONCATENATE(Arkusz18!A2," - ",Arkusz18!B2," r.")</f>
        <v>01.03.2016 - 31.03.2016 r.</v>
      </c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30"/>
    </row>
    <row r="155" spans="1:26" ht="72" customHeight="1" x14ac:dyDescent="0.25">
      <c r="C155" s="191"/>
      <c r="D155" s="192"/>
      <c r="E155" s="192"/>
      <c r="F155" s="192"/>
      <c r="G155" s="280" t="s">
        <v>54</v>
      </c>
      <c r="H155" s="281"/>
      <c r="I155" s="282"/>
      <c r="J155" s="280" t="s">
        <v>55</v>
      </c>
      <c r="K155" s="281"/>
      <c r="L155" s="282"/>
      <c r="M155" s="280" t="s">
        <v>56</v>
      </c>
      <c r="N155" s="281"/>
      <c r="O155" s="282"/>
      <c r="P155" s="280" t="s">
        <v>68</v>
      </c>
      <c r="Q155" s="281"/>
      <c r="R155" s="282"/>
      <c r="S155" s="280" t="s">
        <v>57</v>
      </c>
      <c r="T155" s="281"/>
      <c r="U155" s="287"/>
    </row>
    <row r="156" spans="1:26" x14ac:dyDescent="0.25">
      <c r="C156" s="210" t="str">
        <f>Arkusz6!B2</f>
        <v>ROSJA</v>
      </c>
      <c r="D156" s="211"/>
      <c r="E156" s="211"/>
      <c r="F156" s="211"/>
      <c r="G156" s="179">
        <f>Arkusz6!C2</f>
        <v>0</v>
      </c>
      <c r="H156" s="179"/>
      <c r="I156" s="179"/>
      <c r="J156" s="179">
        <f>Arkusz6!D2</f>
        <v>7</v>
      </c>
      <c r="K156" s="179"/>
      <c r="L156" s="179"/>
      <c r="M156" s="179">
        <f>Arkusz6!E2</f>
        <v>1</v>
      </c>
      <c r="N156" s="179"/>
      <c r="O156" s="179"/>
      <c r="P156" s="179">
        <f>Arkusz6!F2</f>
        <v>97</v>
      </c>
      <c r="Q156" s="179"/>
      <c r="R156" s="179"/>
      <c r="S156" s="179">
        <f>Arkusz6!G2</f>
        <v>615</v>
      </c>
      <c r="T156" s="179"/>
      <c r="U156" s="179"/>
    </row>
    <row r="157" spans="1:26" ht="15" customHeight="1" x14ac:dyDescent="0.25">
      <c r="C157" s="207" t="str">
        <f>Arkusz6!B3</f>
        <v>UKRAINA</v>
      </c>
      <c r="D157" s="208"/>
      <c r="E157" s="208"/>
      <c r="F157" s="208"/>
      <c r="G157" s="209">
        <f>Arkusz6!C3</f>
        <v>0</v>
      </c>
      <c r="H157" s="209"/>
      <c r="I157" s="209"/>
      <c r="J157" s="209">
        <f>Arkusz6!D3</f>
        <v>1</v>
      </c>
      <c r="K157" s="209"/>
      <c r="L157" s="209"/>
      <c r="M157" s="209">
        <f>Arkusz6!E3</f>
        <v>0</v>
      </c>
      <c r="N157" s="209"/>
      <c r="O157" s="209"/>
      <c r="P157" s="209">
        <f>Arkusz6!F3</f>
        <v>71</v>
      </c>
      <c r="Q157" s="209"/>
      <c r="R157" s="209"/>
      <c r="S157" s="209">
        <f>Arkusz6!G3</f>
        <v>56</v>
      </c>
      <c r="T157" s="209"/>
      <c r="U157" s="209"/>
    </row>
    <row r="158" spans="1:26" ht="15" customHeight="1" x14ac:dyDescent="0.25">
      <c r="C158" s="210" t="str">
        <f>Arkusz6!B4</f>
        <v>TADŻYKISTAN</v>
      </c>
      <c r="D158" s="211"/>
      <c r="E158" s="211"/>
      <c r="F158" s="211"/>
      <c r="G158" s="179">
        <f>Arkusz6!C4</f>
        <v>0</v>
      </c>
      <c r="H158" s="179"/>
      <c r="I158" s="179"/>
      <c r="J158" s="179">
        <f>Arkusz6!D4</f>
        <v>0</v>
      </c>
      <c r="K158" s="179"/>
      <c r="L158" s="179"/>
      <c r="M158" s="179">
        <f>Arkusz6!E4</f>
        <v>0</v>
      </c>
      <c r="N158" s="179"/>
      <c r="O158" s="179"/>
      <c r="P158" s="179">
        <f>Arkusz6!F4</f>
        <v>0</v>
      </c>
      <c r="Q158" s="179"/>
      <c r="R158" s="179"/>
      <c r="S158" s="179">
        <f>Arkusz6!G4</f>
        <v>87</v>
      </c>
      <c r="T158" s="179"/>
      <c r="U158" s="179"/>
    </row>
    <row r="159" spans="1:26" ht="15" customHeight="1" x14ac:dyDescent="0.25">
      <c r="C159" s="207" t="str">
        <f>Arkusz6!B5</f>
        <v>ARMENIA</v>
      </c>
      <c r="D159" s="208"/>
      <c r="E159" s="208"/>
      <c r="F159" s="208"/>
      <c r="G159" s="209">
        <f>Arkusz6!C5</f>
        <v>0</v>
      </c>
      <c r="H159" s="209"/>
      <c r="I159" s="209"/>
      <c r="J159" s="209">
        <f>Arkusz6!D5</f>
        <v>0</v>
      </c>
      <c r="K159" s="209"/>
      <c r="L159" s="209"/>
      <c r="M159" s="209">
        <f>Arkusz6!E5</f>
        <v>0</v>
      </c>
      <c r="N159" s="209"/>
      <c r="O159" s="209"/>
      <c r="P159" s="209">
        <f>Arkusz6!F5</f>
        <v>2</v>
      </c>
      <c r="Q159" s="209"/>
      <c r="R159" s="209"/>
      <c r="S159" s="209">
        <f>Arkusz6!G5</f>
        <v>31</v>
      </c>
      <c r="T159" s="209"/>
      <c r="U159" s="209"/>
    </row>
    <row r="160" spans="1:26" ht="15" customHeight="1" x14ac:dyDescent="0.25">
      <c r="C160" s="210" t="str">
        <f>Arkusz6!B6</f>
        <v>GRUZJA</v>
      </c>
      <c r="D160" s="211"/>
      <c r="E160" s="211"/>
      <c r="F160" s="211"/>
      <c r="G160" s="179">
        <f>Arkusz6!C6</f>
        <v>0</v>
      </c>
      <c r="H160" s="179"/>
      <c r="I160" s="179"/>
      <c r="J160" s="179">
        <f>Arkusz6!D6</f>
        <v>0</v>
      </c>
      <c r="K160" s="179"/>
      <c r="L160" s="179"/>
      <c r="M160" s="179">
        <f>Arkusz6!E6</f>
        <v>0</v>
      </c>
      <c r="N160" s="179"/>
      <c r="O160" s="179"/>
      <c r="P160" s="179">
        <f>Arkusz6!F6</f>
        <v>2</v>
      </c>
      <c r="Q160" s="179"/>
      <c r="R160" s="179"/>
      <c r="S160" s="179">
        <f>Arkusz6!G6</f>
        <v>4</v>
      </c>
      <c r="T160" s="179"/>
      <c r="U160" s="179"/>
    </row>
    <row r="161" spans="3:25" ht="15" customHeight="1" thickBot="1" x14ac:dyDescent="0.3">
      <c r="C161" s="185" t="str">
        <f>Arkusz6!B7</f>
        <v>Pozostałe</v>
      </c>
      <c r="D161" s="186"/>
      <c r="E161" s="186"/>
      <c r="F161" s="186"/>
      <c r="G161" s="184">
        <f>Arkusz6!C7</f>
        <v>9</v>
      </c>
      <c r="H161" s="184"/>
      <c r="I161" s="184"/>
      <c r="J161" s="184">
        <f>Arkusz6!D7</f>
        <v>6</v>
      </c>
      <c r="K161" s="184"/>
      <c r="L161" s="184"/>
      <c r="M161" s="184">
        <f>Arkusz6!E7</f>
        <v>2</v>
      </c>
      <c r="N161" s="184"/>
      <c r="O161" s="184"/>
      <c r="P161" s="184">
        <f>Arkusz6!F7</f>
        <v>3</v>
      </c>
      <c r="Q161" s="184"/>
      <c r="R161" s="184"/>
      <c r="S161" s="184">
        <f>Arkusz6!G7</f>
        <v>42</v>
      </c>
      <c r="T161" s="184"/>
      <c r="U161" s="184"/>
    </row>
    <row r="162" spans="3:25" ht="15.75" thickBot="1" x14ac:dyDescent="0.3">
      <c r="C162" s="187" t="s">
        <v>1</v>
      </c>
      <c r="D162" s="188"/>
      <c r="E162" s="188"/>
      <c r="F162" s="188"/>
      <c r="G162" s="79">
        <f>SUM(G156:I161)</f>
        <v>9</v>
      </c>
      <c r="H162" s="79"/>
      <c r="I162" s="79"/>
      <c r="J162" s="79">
        <f t="shared" ref="J162" si="6">SUM(J156:L161)</f>
        <v>14</v>
      </c>
      <c r="K162" s="79"/>
      <c r="L162" s="79"/>
      <c r="M162" s="79">
        <f t="shared" ref="M162" si="7">SUM(M156:O161)</f>
        <v>3</v>
      </c>
      <c r="N162" s="79"/>
      <c r="O162" s="79"/>
      <c r="P162" s="79">
        <f t="shared" ref="P162" si="8">SUM(P156:R161)</f>
        <v>175</v>
      </c>
      <c r="Q162" s="79"/>
      <c r="R162" s="79"/>
      <c r="S162" s="79">
        <f t="shared" ref="S162" si="9">SUM(S156:U161)</f>
        <v>835</v>
      </c>
      <c r="T162" s="79"/>
      <c r="U162" s="80"/>
    </row>
    <row r="165" spans="3:25" ht="15.75" thickBot="1" x14ac:dyDescent="0.3"/>
    <row r="166" spans="3:25" ht="15" customHeight="1" x14ac:dyDescent="0.25">
      <c r="C166" s="189" t="s">
        <v>0</v>
      </c>
      <c r="D166" s="190"/>
      <c r="E166" s="190"/>
      <c r="F166" s="190"/>
      <c r="G166" s="229" t="str">
        <f>CONCATENATE(Arkusz18!C2," - ",Arkusz18!B2," r.")</f>
        <v>01.01.2016 - 31.03.2016 r.</v>
      </c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30"/>
    </row>
    <row r="167" spans="3:25" ht="70.5" customHeight="1" x14ac:dyDescent="0.25">
      <c r="C167" s="191"/>
      <c r="D167" s="192"/>
      <c r="E167" s="192"/>
      <c r="F167" s="192"/>
      <c r="G167" s="280" t="s">
        <v>54</v>
      </c>
      <c r="H167" s="281"/>
      <c r="I167" s="282"/>
      <c r="J167" s="280" t="s">
        <v>55</v>
      </c>
      <c r="K167" s="281"/>
      <c r="L167" s="282"/>
      <c r="M167" s="280" t="s">
        <v>56</v>
      </c>
      <c r="N167" s="281"/>
      <c r="O167" s="282"/>
      <c r="P167" s="280" t="s">
        <v>68</v>
      </c>
      <c r="Q167" s="281"/>
      <c r="R167" s="282"/>
      <c r="S167" s="280" t="s">
        <v>57</v>
      </c>
      <c r="T167" s="281"/>
      <c r="U167" s="287"/>
    </row>
    <row r="168" spans="3:25" ht="15" customHeight="1" x14ac:dyDescent="0.25">
      <c r="C168" s="210" t="str">
        <f>Arkusz7!B2</f>
        <v>ROSJA</v>
      </c>
      <c r="D168" s="211"/>
      <c r="E168" s="211"/>
      <c r="F168" s="211"/>
      <c r="G168" s="179">
        <f>Arkusz7!C2</f>
        <v>0</v>
      </c>
      <c r="H168" s="179"/>
      <c r="I168" s="179"/>
      <c r="J168" s="179">
        <f>Arkusz7!D2</f>
        <v>12</v>
      </c>
      <c r="K168" s="179"/>
      <c r="L168" s="179"/>
      <c r="M168" s="179">
        <f>Arkusz7!E2</f>
        <v>2</v>
      </c>
      <c r="N168" s="179"/>
      <c r="O168" s="179"/>
      <c r="P168" s="179">
        <f>Arkusz7!F2</f>
        <v>284</v>
      </c>
      <c r="Q168" s="179"/>
      <c r="R168" s="179"/>
      <c r="S168" s="179">
        <f>Arkusz7!G2</f>
        <v>1665</v>
      </c>
      <c r="T168" s="179"/>
      <c r="U168" s="179"/>
    </row>
    <row r="169" spans="3:25" ht="15" customHeight="1" x14ac:dyDescent="0.25">
      <c r="C169" s="207" t="str">
        <f>Arkusz7!B3</f>
        <v>UKRAINA</v>
      </c>
      <c r="D169" s="208"/>
      <c r="E169" s="208"/>
      <c r="F169" s="208"/>
      <c r="G169" s="209">
        <f>Arkusz7!C3</f>
        <v>0</v>
      </c>
      <c r="H169" s="209"/>
      <c r="I169" s="209"/>
      <c r="J169" s="209">
        <f>Arkusz7!D3</f>
        <v>5</v>
      </c>
      <c r="K169" s="209"/>
      <c r="L169" s="209"/>
      <c r="M169" s="209">
        <f>Arkusz7!E3</f>
        <v>0</v>
      </c>
      <c r="N169" s="209"/>
      <c r="O169" s="209"/>
      <c r="P169" s="209">
        <f>Arkusz7!F3</f>
        <v>210</v>
      </c>
      <c r="Q169" s="209"/>
      <c r="R169" s="209"/>
      <c r="S169" s="209">
        <f>Arkusz7!G3</f>
        <v>133</v>
      </c>
      <c r="T169" s="209"/>
      <c r="U169" s="209"/>
    </row>
    <row r="170" spans="3:25" ht="15" customHeight="1" x14ac:dyDescent="0.25">
      <c r="C170" s="210" t="str">
        <f>Arkusz7!B4</f>
        <v>TADŻYKISTAN</v>
      </c>
      <c r="D170" s="211"/>
      <c r="E170" s="211"/>
      <c r="F170" s="211"/>
      <c r="G170" s="179">
        <f>Arkusz7!C4</f>
        <v>0</v>
      </c>
      <c r="H170" s="179"/>
      <c r="I170" s="179"/>
      <c r="J170" s="179">
        <f>Arkusz7!D4</f>
        <v>0</v>
      </c>
      <c r="K170" s="179"/>
      <c r="L170" s="179"/>
      <c r="M170" s="179">
        <f>Arkusz7!E4</f>
        <v>0</v>
      </c>
      <c r="N170" s="179"/>
      <c r="O170" s="179"/>
      <c r="P170" s="179">
        <f>Arkusz7!F4</f>
        <v>4</v>
      </c>
      <c r="Q170" s="179"/>
      <c r="R170" s="179"/>
      <c r="S170" s="179">
        <f>Arkusz7!G4</f>
        <v>241</v>
      </c>
      <c r="T170" s="179"/>
      <c r="U170" s="179"/>
    </row>
    <row r="171" spans="3:25" ht="15" customHeight="1" x14ac:dyDescent="0.25">
      <c r="C171" s="207" t="str">
        <f>Arkusz7!B5</f>
        <v>ARMENIA</v>
      </c>
      <c r="D171" s="208"/>
      <c r="E171" s="208"/>
      <c r="F171" s="208"/>
      <c r="G171" s="209">
        <f>Arkusz7!C5</f>
        <v>0</v>
      </c>
      <c r="H171" s="209"/>
      <c r="I171" s="209"/>
      <c r="J171" s="209">
        <f>Arkusz7!D5</f>
        <v>0</v>
      </c>
      <c r="K171" s="209"/>
      <c r="L171" s="209"/>
      <c r="M171" s="209">
        <f>Arkusz7!E5</f>
        <v>0</v>
      </c>
      <c r="N171" s="209"/>
      <c r="O171" s="209"/>
      <c r="P171" s="209">
        <f>Arkusz7!F5</f>
        <v>2</v>
      </c>
      <c r="Q171" s="209"/>
      <c r="R171" s="209"/>
      <c r="S171" s="209">
        <f>Arkusz7!G5</f>
        <v>72</v>
      </c>
      <c r="T171" s="209"/>
      <c r="U171" s="209"/>
    </row>
    <row r="172" spans="3:25" ht="15" customHeight="1" x14ac:dyDescent="0.25">
      <c r="C172" s="210" t="str">
        <f>Arkusz7!B6</f>
        <v>GRUZJA</v>
      </c>
      <c r="D172" s="211"/>
      <c r="E172" s="211"/>
      <c r="F172" s="211"/>
      <c r="G172" s="179">
        <f>Arkusz7!C6</f>
        <v>0</v>
      </c>
      <c r="H172" s="179"/>
      <c r="I172" s="179"/>
      <c r="J172" s="179">
        <f>Arkusz7!D6</f>
        <v>0</v>
      </c>
      <c r="K172" s="179"/>
      <c r="L172" s="179"/>
      <c r="M172" s="179">
        <f>Arkusz7!E6</f>
        <v>0</v>
      </c>
      <c r="N172" s="179"/>
      <c r="O172" s="179"/>
      <c r="P172" s="179">
        <f>Arkusz7!F6</f>
        <v>11</v>
      </c>
      <c r="Q172" s="179"/>
      <c r="R172" s="179"/>
      <c r="S172" s="179">
        <f>Arkusz7!G6</f>
        <v>40</v>
      </c>
      <c r="T172" s="179"/>
      <c r="U172" s="179"/>
    </row>
    <row r="173" spans="3:25" ht="15" customHeight="1" thickBot="1" x14ac:dyDescent="0.3">
      <c r="C173" s="185" t="str">
        <f>Arkusz7!B7</f>
        <v>Pozostałe</v>
      </c>
      <c r="D173" s="186"/>
      <c r="E173" s="186"/>
      <c r="F173" s="186"/>
      <c r="G173" s="184">
        <f>Arkusz7!C7</f>
        <v>25</v>
      </c>
      <c r="H173" s="184"/>
      <c r="I173" s="184"/>
      <c r="J173" s="184">
        <f>Arkusz7!D7</f>
        <v>10</v>
      </c>
      <c r="K173" s="184"/>
      <c r="L173" s="184"/>
      <c r="M173" s="184">
        <f>Arkusz7!E7</f>
        <v>3</v>
      </c>
      <c r="N173" s="184"/>
      <c r="O173" s="184"/>
      <c r="P173" s="184">
        <f>Arkusz7!F7</f>
        <v>32</v>
      </c>
      <c r="Q173" s="184"/>
      <c r="R173" s="184"/>
      <c r="S173" s="184">
        <f>Arkusz7!G7</f>
        <v>88</v>
      </c>
      <c r="T173" s="184"/>
      <c r="U173" s="184"/>
    </row>
    <row r="174" spans="3:25" ht="15" customHeight="1" thickBot="1" x14ac:dyDescent="0.3">
      <c r="C174" s="187" t="s">
        <v>1</v>
      </c>
      <c r="D174" s="188"/>
      <c r="E174" s="188"/>
      <c r="F174" s="188"/>
      <c r="G174" s="79">
        <f>SUM(G168:I173)</f>
        <v>25</v>
      </c>
      <c r="H174" s="79"/>
      <c r="I174" s="79"/>
      <c r="J174" s="79">
        <f t="shared" ref="J174" si="10">SUM(J168:L173)</f>
        <v>27</v>
      </c>
      <c r="K174" s="79"/>
      <c r="L174" s="79"/>
      <c r="M174" s="79">
        <f t="shared" ref="M174" si="11">SUM(M168:O173)</f>
        <v>5</v>
      </c>
      <c r="N174" s="79"/>
      <c r="O174" s="79"/>
      <c r="P174" s="79">
        <f t="shared" ref="P174" si="12">SUM(P168:R173)</f>
        <v>543</v>
      </c>
      <c r="Q174" s="79"/>
      <c r="R174" s="79"/>
      <c r="S174" s="79">
        <f t="shared" ref="S174" si="13">SUM(S168:U173)</f>
        <v>2239</v>
      </c>
      <c r="T174" s="79"/>
      <c r="U174" s="80"/>
      <c r="W174" s="63"/>
      <c r="X174" s="63"/>
      <c r="Y174" s="63"/>
    </row>
    <row r="177" spans="1:25" x14ac:dyDescent="0.25">
      <c r="A177" s="214" t="s">
        <v>166</v>
      </c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</row>
    <row r="178" spans="1:25" s="58" customFormat="1" x14ac:dyDescent="0.25">
      <c r="A178" s="109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</row>
    <row r="179" spans="1:25" s="58" customFormat="1" x14ac:dyDescent="0.25">
      <c r="A179" s="109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</row>
    <row r="180" spans="1:25" s="58" customFormat="1" x14ac:dyDescent="0.25">
      <c r="A180" s="109"/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</row>
    <row r="181" spans="1:25" s="58" customFormat="1" x14ac:dyDescent="0.25">
      <c r="A181" s="109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</row>
    <row r="182" spans="1:25" s="58" customFormat="1" x14ac:dyDescent="0.25">
      <c r="A182" s="109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</row>
    <row r="183" spans="1:25" s="58" customFormat="1" x14ac:dyDescent="0.25">
      <c r="A183" s="109"/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</row>
    <row r="184" spans="1:25" s="58" customFormat="1" x14ac:dyDescent="0.25">
      <c r="A184" s="109"/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</row>
    <row r="185" spans="1:25" s="58" customFormat="1" x14ac:dyDescent="0.25">
      <c r="A185" s="109"/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</row>
    <row r="186" spans="1:25" s="58" customFormat="1" x14ac:dyDescent="0.25">
      <c r="A186" s="109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</row>
    <row r="187" spans="1:25" s="58" customFormat="1" x14ac:dyDescent="0.25">
      <c r="A187" s="109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</row>
    <row r="188" spans="1:25" s="58" customFormat="1" x14ac:dyDescent="0.25">
      <c r="A188" s="109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</row>
    <row r="189" spans="1:25" s="58" customFormat="1" x14ac:dyDescent="0.25">
      <c r="A189" s="109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</row>
    <row r="190" spans="1:25" s="58" customFormat="1" x14ac:dyDescent="0.25">
      <c r="A190" s="109"/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</row>
    <row r="191" spans="1:25" s="58" customFormat="1" x14ac:dyDescent="0.25">
      <c r="A191" s="109"/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</row>
    <row r="192" spans="1:25" s="58" customFormat="1" x14ac:dyDescent="0.25">
      <c r="A192" s="109"/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</row>
    <row r="193" spans="1:25" s="58" customFormat="1" x14ac:dyDescent="0.25">
      <c r="A193" s="109"/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</row>
    <row r="194" spans="1:25" s="58" customFormat="1" x14ac:dyDescent="0.25">
      <c r="A194" s="109"/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</row>
    <row r="195" spans="1:25" s="58" customFormat="1" x14ac:dyDescent="0.25">
      <c r="A195" s="109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</row>
    <row r="196" spans="1:25" x14ac:dyDescent="0.25">
      <c r="A196" s="110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</row>
    <row r="197" spans="1:25" x14ac:dyDescent="0.25">
      <c r="A197" s="110"/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</row>
    <row r="198" spans="1:25" x14ac:dyDescent="0.25">
      <c r="A198" s="110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</row>
    <row r="199" spans="1:25" x14ac:dyDescent="0.25">
      <c r="A199" s="110"/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</row>
    <row r="200" spans="1:25" x14ac:dyDescent="0.25">
      <c r="A200" s="110"/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</row>
    <row r="201" spans="1:25" x14ac:dyDescent="0.25">
      <c r="A201" s="110"/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</row>
    <row r="202" spans="1:25" x14ac:dyDescent="0.25">
      <c r="A202" s="110"/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</row>
    <row r="203" spans="1:25" x14ac:dyDescent="0.25">
      <c r="A203" s="110"/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</row>
    <row r="204" spans="1:25" x14ac:dyDescent="0.25">
      <c r="A204" s="110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</row>
    <row r="205" spans="1:25" x14ac:dyDescent="0.25">
      <c r="A205" s="110"/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</row>
    <row r="209" spans="1:27" ht="15" customHeight="1" x14ac:dyDescent="0.25">
      <c r="A209" s="90" t="s">
        <v>89</v>
      </c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</row>
    <row r="210" spans="1:27" x14ac:dyDescent="0.25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</row>
    <row r="211" spans="1:27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</row>
    <row r="212" spans="1:27" ht="15.75" thickBot="1" x14ac:dyDescent="0.3"/>
    <row r="213" spans="1:27" ht="27" customHeight="1" x14ac:dyDescent="0.25">
      <c r="B213" s="189" t="s">
        <v>8</v>
      </c>
      <c r="C213" s="190"/>
      <c r="D213" s="190"/>
      <c r="E213" s="190"/>
      <c r="F213" s="190"/>
      <c r="G213" s="190"/>
      <c r="H213" s="190"/>
      <c r="I213" s="190"/>
      <c r="J213" s="180" t="str">
        <f>Arkusz8!C6</f>
        <v>26.02.2016 - 03.03.2016</v>
      </c>
      <c r="K213" s="180"/>
      <c r="L213" s="180"/>
      <c r="M213" s="180" t="str">
        <f>Arkusz8!C10</f>
        <v>04.03.2016 - 10.03.2016</v>
      </c>
      <c r="N213" s="180"/>
      <c r="O213" s="180"/>
      <c r="P213" s="180" t="str">
        <f>Arkusz8!C9</f>
        <v>11.03.2016 - 17.03.2016</v>
      </c>
      <c r="Q213" s="180"/>
      <c r="R213" s="180"/>
      <c r="S213" s="180" t="str">
        <f>Arkusz8!C8</f>
        <v>18.03.2016 - 24.03.2016</v>
      </c>
      <c r="T213" s="180"/>
      <c r="U213" s="180"/>
      <c r="V213" s="180" t="str">
        <f>Arkusz8!C7</f>
        <v>25.03.2016 - 31.03.2016</v>
      </c>
      <c r="W213" s="180"/>
      <c r="X213" s="182"/>
    </row>
    <row r="214" spans="1:27" ht="15" customHeight="1" x14ac:dyDescent="0.25">
      <c r="B214" s="302" t="s">
        <v>24</v>
      </c>
      <c r="C214" s="303"/>
      <c r="D214" s="303"/>
      <c r="E214" s="303"/>
      <c r="F214" s="303"/>
      <c r="G214" s="303"/>
      <c r="H214" s="303"/>
      <c r="I214" s="303"/>
      <c r="J214" s="181">
        <f>Arkusz8!A6</f>
        <v>1644</v>
      </c>
      <c r="K214" s="181"/>
      <c r="L214" s="181"/>
      <c r="M214" s="181">
        <f>Arkusz8!A5</f>
        <v>1625</v>
      </c>
      <c r="N214" s="181"/>
      <c r="O214" s="181"/>
      <c r="P214" s="181">
        <f>Arkusz8!A4</f>
        <v>1608</v>
      </c>
      <c r="Q214" s="181"/>
      <c r="R214" s="181"/>
      <c r="S214" s="181">
        <f>Arkusz8!A3</f>
        <v>1705</v>
      </c>
      <c r="T214" s="181"/>
      <c r="U214" s="181"/>
      <c r="V214" s="181">
        <f>Arkusz8!A2</f>
        <v>1717</v>
      </c>
      <c r="W214" s="181"/>
      <c r="X214" s="181"/>
    </row>
    <row r="215" spans="1:27" x14ac:dyDescent="0.25">
      <c r="B215" s="300" t="s">
        <v>5</v>
      </c>
      <c r="C215" s="301"/>
      <c r="D215" s="301"/>
      <c r="E215" s="301"/>
      <c r="F215" s="301"/>
      <c r="G215" s="301"/>
      <c r="H215" s="301"/>
      <c r="I215" s="301"/>
      <c r="J215" s="179">
        <f>Arkusz8!A11</f>
        <v>2482</v>
      </c>
      <c r="K215" s="179"/>
      <c r="L215" s="179"/>
      <c r="M215" s="179">
        <f>Arkusz8!A10</f>
        <v>2480</v>
      </c>
      <c r="N215" s="179"/>
      <c r="O215" s="179"/>
      <c r="P215" s="179">
        <f>Arkusz8!A9</f>
        <v>2504</v>
      </c>
      <c r="Q215" s="179"/>
      <c r="R215" s="179"/>
      <c r="S215" s="179">
        <f>Arkusz8!A8</f>
        <v>2515</v>
      </c>
      <c r="T215" s="179"/>
      <c r="U215" s="179"/>
      <c r="V215" s="179">
        <f>Arkusz8!A7</f>
        <v>2509</v>
      </c>
      <c r="W215" s="179"/>
      <c r="X215" s="179"/>
      <c r="Z215" s="81"/>
      <c r="AA215" s="82"/>
    </row>
    <row r="216" spans="1:27" ht="15" customHeight="1" x14ac:dyDescent="0.25">
      <c r="B216" s="302" t="s">
        <v>6</v>
      </c>
      <c r="C216" s="303"/>
      <c r="D216" s="303"/>
      <c r="E216" s="303"/>
      <c r="F216" s="303"/>
      <c r="G216" s="303"/>
      <c r="H216" s="303"/>
      <c r="I216" s="303"/>
      <c r="J216" s="181">
        <f>Arkusz8!A16</f>
        <v>124</v>
      </c>
      <c r="K216" s="181"/>
      <c r="L216" s="181"/>
      <c r="M216" s="181">
        <f>Arkusz8!A15</f>
        <v>132</v>
      </c>
      <c r="N216" s="181"/>
      <c r="O216" s="181"/>
      <c r="P216" s="181">
        <f>Arkusz8!A14</f>
        <v>106</v>
      </c>
      <c r="Q216" s="181"/>
      <c r="R216" s="181"/>
      <c r="S216" s="181">
        <f>Arkusz8!A13</f>
        <v>97</v>
      </c>
      <c r="T216" s="181"/>
      <c r="U216" s="181"/>
      <c r="V216" s="181">
        <f>Arkusz8!A12</f>
        <v>85</v>
      </c>
      <c r="W216" s="181"/>
      <c r="X216" s="181"/>
    </row>
    <row r="217" spans="1:27" ht="15" customHeight="1" x14ac:dyDescent="0.25">
      <c r="B217" s="212" t="s">
        <v>7</v>
      </c>
      <c r="C217" s="213"/>
      <c r="D217" s="213"/>
      <c r="E217" s="213"/>
      <c r="F217" s="213"/>
      <c r="G217" s="213"/>
      <c r="H217" s="213"/>
      <c r="I217" s="213"/>
      <c r="J217" s="179">
        <f>Arkusz8!A21</f>
        <v>105</v>
      </c>
      <c r="K217" s="179"/>
      <c r="L217" s="179"/>
      <c r="M217" s="179">
        <f>Arkusz8!A20</f>
        <v>101</v>
      </c>
      <c r="N217" s="179"/>
      <c r="O217" s="179"/>
      <c r="P217" s="179">
        <f>Arkusz8!A19</f>
        <v>130</v>
      </c>
      <c r="Q217" s="179"/>
      <c r="R217" s="179"/>
      <c r="S217" s="179">
        <f>Arkusz8!A18</f>
        <v>176</v>
      </c>
      <c r="T217" s="179"/>
      <c r="U217" s="179"/>
      <c r="V217" s="179">
        <f>Arkusz8!A17</f>
        <v>87</v>
      </c>
      <c r="W217" s="179"/>
      <c r="X217" s="179"/>
    </row>
    <row r="218" spans="1:27" ht="15" customHeight="1" thickBot="1" x14ac:dyDescent="0.3">
      <c r="B218" s="193" t="s">
        <v>90</v>
      </c>
      <c r="C218" s="194"/>
      <c r="D218" s="194"/>
      <c r="E218" s="194"/>
      <c r="F218" s="194"/>
      <c r="G218" s="194"/>
      <c r="H218" s="194"/>
      <c r="I218" s="194"/>
      <c r="J218" s="205">
        <f>Arkusz8!A26</f>
        <v>2</v>
      </c>
      <c r="K218" s="205"/>
      <c r="L218" s="205"/>
      <c r="M218" s="205">
        <f>Arkusz8!A25</f>
        <v>2</v>
      </c>
      <c r="N218" s="205"/>
      <c r="O218" s="205"/>
      <c r="P218" s="205">
        <f>Arkusz8!A24</f>
        <v>2</v>
      </c>
      <c r="Q218" s="205"/>
      <c r="R218" s="205"/>
      <c r="S218" s="205">
        <f>Arkusz8!A23</f>
        <v>2</v>
      </c>
      <c r="T218" s="205"/>
      <c r="U218" s="205"/>
      <c r="V218" s="205">
        <f>Arkusz8!A22</f>
        <v>2</v>
      </c>
      <c r="W218" s="205"/>
      <c r="X218" s="205"/>
    </row>
    <row r="219" spans="1:27" ht="15" customHeight="1" thickBot="1" x14ac:dyDescent="0.3">
      <c r="B219" s="195" t="s">
        <v>91</v>
      </c>
      <c r="C219" s="196"/>
      <c r="D219" s="196"/>
      <c r="E219" s="196"/>
      <c r="F219" s="196"/>
      <c r="G219" s="196"/>
      <c r="H219" s="196"/>
      <c r="I219" s="196"/>
      <c r="J219" s="177">
        <f>SUM(J214,J215,J218)</f>
        <v>4128</v>
      </c>
      <c r="K219" s="177"/>
      <c r="L219" s="177"/>
      <c r="M219" s="177">
        <f>SUM(M214,M215,M218)</f>
        <v>4107</v>
      </c>
      <c r="N219" s="177"/>
      <c r="O219" s="177"/>
      <c r="P219" s="177">
        <f>SUM(P214,P215,P218)</f>
        <v>4114</v>
      </c>
      <c r="Q219" s="177"/>
      <c r="R219" s="177"/>
      <c r="S219" s="177">
        <f>SUM(S214,S215,S218)</f>
        <v>4222</v>
      </c>
      <c r="T219" s="177"/>
      <c r="U219" s="177"/>
      <c r="V219" s="177">
        <f>SUM(V214,V215,V218)</f>
        <v>4228</v>
      </c>
      <c r="W219" s="177"/>
      <c r="X219" s="178"/>
    </row>
    <row r="220" spans="1:27" x14ac:dyDescent="0.25">
      <c r="A220" s="23"/>
      <c r="B220" s="24"/>
      <c r="C220" s="24"/>
      <c r="D220" s="24"/>
      <c r="E220" s="25"/>
      <c r="F220" s="25"/>
      <c r="G220" s="25"/>
      <c r="H220" s="26"/>
      <c r="I220" s="26"/>
      <c r="J220" s="26"/>
      <c r="K220" s="27"/>
      <c r="L220" s="27"/>
      <c r="M220" s="27"/>
      <c r="N220" s="26"/>
      <c r="O220" s="26"/>
      <c r="P220" s="26"/>
      <c r="Q220" s="26"/>
      <c r="R220" s="26"/>
      <c r="S220" s="26"/>
      <c r="T220" s="28"/>
      <c r="U220" s="28"/>
    </row>
    <row r="221" spans="1:27" x14ac:dyDescent="0.25">
      <c r="A221" s="23"/>
      <c r="B221" s="23"/>
      <c r="C221" s="23"/>
      <c r="D221" s="23"/>
      <c r="E221" s="29"/>
      <c r="F221" s="29"/>
      <c r="G221" s="29"/>
      <c r="H221" s="30"/>
      <c r="I221" s="30"/>
      <c r="J221" s="30"/>
      <c r="K221" s="31"/>
      <c r="L221" s="31"/>
      <c r="M221" s="31"/>
      <c r="N221" s="30"/>
      <c r="O221" s="30"/>
      <c r="P221" s="30"/>
      <c r="Q221" s="30"/>
      <c r="R221" s="30"/>
      <c r="S221" s="30"/>
      <c r="T221" s="32"/>
      <c r="U221" s="32"/>
    </row>
    <row r="222" spans="1:27" x14ac:dyDescent="0.25">
      <c r="A222" s="23"/>
      <c r="B222" s="23"/>
      <c r="C222" s="23"/>
      <c r="D222" s="23"/>
      <c r="E222" s="29"/>
      <c r="F222" s="29"/>
      <c r="G222" s="29"/>
      <c r="H222" s="30"/>
      <c r="I222" s="30"/>
      <c r="J222" s="30"/>
      <c r="K222" s="31"/>
      <c r="L222" s="31"/>
      <c r="M222" s="31"/>
      <c r="N222" s="30"/>
      <c r="O222" s="30"/>
      <c r="P222" s="30"/>
      <c r="Q222" s="30"/>
      <c r="R222" s="30"/>
      <c r="S222" s="30"/>
      <c r="T222" s="32"/>
      <c r="U222" s="32"/>
    </row>
    <row r="223" spans="1:27" x14ac:dyDescent="0.25">
      <c r="A223" s="23"/>
      <c r="B223" s="23"/>
      <c r="C223" s="23"/>
      <c r="D223" s="23"/>
      <c r="E223" s="29"/>
      <c r="F223" s="29"/>
      <c r="G223" s="29"/>
      <c r="H223" s="30"/>
      <c r="I223" s="30"/>
      <c r="J223" s="30"/>
      <c r="K223" s="31"/>
      <c r="L223" s="31"/>
      <c r="M223" s="31"/>
      <c r="N223" s="30"/>
      <c r="O223" s="30"/>
      <c r="P223" s="30"/>
      <c r="Q223" s="30"/>
      <c r="R223" s="30"/>
      <c r="S223" s="30"/>
      <c r="T223" s="32"/>
      <c r="U223" s="32"/>
    </row>
    <row r="224" spans="1:27" x14ac:dyDescent="0.25">
      <c r="A224" s="23"/>
      <c r="B224" s="23"/>
      <c r="C224" s="23"/>
      <c r="D224" s="23"/>
      <c r="E224" s="29"/>
      <c r="F224" s="29"/>
      <c r="G224" s="29"/>
      <c r="H224" s="30"/>
      <c r="I224" s="30"/>
      <c r="J224" s="30"/>
      <c r="K224" s="31"/>
      <c r="L224" s="31"/>
      <c r="M224" s="31"/>
      <c r="N224" s="30"/>
      <c r="O224" s="30"/>
      <c r="P224" s="30"/>
      <c r="Q224" s="30"/>
      <c r="R224" s="30"/>
      <c r="S224" s="30"/>
      <c r="T224" s="32"/>
      <c r="U224" s="32"/>
    </row>
    <row r="225" spans="1:21" x14ac:dyDescent="0.25">
      <c r="A225" s="23"/>
      <c r="B225" s="23"/>
      <c r="C225" s="23"/>
      <c r="D225" s="23"/>
      <c r="E225" s="29"/>
      <c r="F225" s="29"/>
      <c r="G225" s="29"/>
      <c r="H225" s="30"/>
      <c r="I225" s="30"/>
      <c r="J225" s="30"/>
      <c r="K225" s="31"/>
      <c r="L225" s="31"/>
      <c r="M225" s="31"/>
      <c r="N225" s="30"/>
      <c r="O225" s="30"/>
      <c r="P225" s="30"/>
      <c r="Q225" s="30"/>
      <c r="R225" s="30"/>
      <c r="S225" s="30"/>
      <c r="T225" s="32"/>
      <c r="U225" s="32"/>
    </row>
    <row r="240" spans="1:2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9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9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9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</row>
    <row r="244" spans="1:29" x14ac:dyDescent="0.25">
      <c r="A244" s="70" t="s">
        <v>155</v>
      </c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</row>
    <row r="245" spans="1:29" x14ac:dyDescent="0.25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</row>
    <row r="246" spans="1:29" x14ac:dyDescent="0.25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AC246" s="56"/>
    </row>
    <row r="247" spans="1:29" x14ac:dyDescent="0.25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</row>
    <row r="248" spans="1:29" x14ac:dyDescent="0.25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</row>
    <row r="249" spans="1:29" x14ac:dyDescent="0.25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</row>
    <row r="250" spans="1:29" x14ac:dyDescent="0.25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</row>
    <row r="251" spans="1:29" x14ac:dyDescent="0.25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</row>
    <row r="252" spans="1:29" x14ac:dyDescent="0.25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</row>
    <row r="253" spans="1:29" x14ac:dyDescent="0.25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</row>
    <row r="254" spans="1:29" x14ac:dyDescent="0.25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</row>
    <row r="258" spans="1:21" ht="18" x14ac:dyDescent="0.25">
      <c r="A258" s="8" t="s">
        <v>67</v>
      </c>
    </row>
    <row r="259" spans="1:21" ht="18" x14ac:dyDescent="0.25">
      <c r="A259" s="8"/>
    </row>
    <row r="261" spans="1:21" x14ac:dyDescent="0.25">
      <c r="A261" s="90" t="s">
        <v>60</v>
      </c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</row>
    <row r="262" spans="1:21" x14ac:dyDescent="0.25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</row>
    <row r="263" spans="1:21" x14ac:dyDescent="0.25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</row>
    <row r="264" spans="1:21" ht="15.75" thickBot="1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</row>
    <row r="265" spans="1:21" ht="24.95" customHeight="1" x14ac:dyDescent="0.25">
      <c r="G265" s="201" t="s">
        <v>2</v>
      </c>
      <c r="H265" s="202"/>
      <c r="I265" s="202"/>
      <c r="J265" s="202"/>
      <c r="K265" s="202" t="s">
        <v>3</v>
      </c>
      <c r="L265" s="202"/>
      <c r="M265" s="197" t="str">
        <f>CONCATENATE("decyzje ",Arkusz18!A2," - ",Arkusz18!B2," r.")</f>
        <v>decyzje 01.03.2016 - 31.03.2016 r.</v>
      </c>
      <c r="N265" s="197"/>
      <c r="O265" s="197"/>
      <c r="P265" s="197"/>
      <c r="Q265" s="197"/>
      <c r="R265" s="198"/>
    </row>
    <row r="266" spans="1:21" ht="59.25" customHeight="1" x14ac:dyDescent="0.25">
      <c r="G266" s="203"/>
      <c r="H266" s="204"/>
      <c r="I266" s="204"/>
      <c r="J266" s="204"/>
      <c r="K266" s="204"/>
      <c r="L266" s="204"/>
      <c r="M266" s="183" t="s">
        <v>21</v>
      </c>
      <c r="N266" s="183"/>
      <c r="O266" s="183" t="s">
        <v>22</v>
      </c>
      <c r="P266" s="183"/>
      <c r="Q266" s="183" t="s">
        <v>23</v>
      </c>
      <c r="R266" s="206"/>
    </row>
    <row r="267" spans="1:21" ht="15" customHeight="1" x14ac:dyDescent="0.25">
      <c r="G267" s="199" t="s">
        <v>29</v>
      </c>
      <c r="H267" s="200"/>
      <c r="I267" s="200"/>
      <c r="J267" s="200"/>
      <c r="K267" s="71">
        <f>Arkusz9!B5</f>
        <v>9634</v>
      </c>
      <c r="L267" s="71"/>
      <c r="M267" s="85">
        <f>Arkusz9!B3</f>
        <v>6889</v>
      </c>
      <c r="N267" s="85"/>
      <c r="O267" s="85">
        <f>Arkusz9!B2</f>
        <v>707</v>
      </c>
      <c r="P267" s="85"/>
      <c r="Q267" s="85">
        <f>Arkusz9!B4</f>
        <v>252</v>
      </c>
      <c r="R267" s="86"/>
    </row>
    <row r="268" spans="1:21" ht="15" customHeight="1" x14ac:dyDescent="0.25">
      <c r="G268" s="95" t="s">
        <v>30</v>
      </c>
      <c r="H268" s="96"/>
      <c r="I268" s="96"/>
      <c r="J268" s="96"/>
      <c r="K268" s="97">
        <f>Arkusz9!B13</f>
        <v>995</v>
      </c>
      <c r="L268" s="97"/>
      <c r="M268" s="87">
        <f>Arkusz9!B11</f>
        <v>820</v>
      </c>
      <c r="N268" s="87"/>
      <c r="O268" s="87">
        <f>Arkusz9!B10</f>
        <v>72</v>
      </c>
      <c r="P268" s="87"/>
      <c r="Q268" s="87">
        <f>Arkusz9!B12</f>
        <v>42</v>
      </c>
      <c r="R268" s="88"/>
    </row>
    <row r="269" spans="1:21" ht="15.75" thickBot="1" x14ac:dyDescent="0.3">
      <c r="G269" s="98" t="s">
        <v>20</v>
      </c>
      <c r="H269" s="99"/>
      <c r="I269" s="99"/>
      <c r="J269" s="99"/>
      <c r="K269" s="100">
        <f>Arkusz9!B9</f>
        <v>246</v>
      </c>
      <c r="L269" s="100"/>
      <c r="M269" s="89">
        <f>Arkusz9!B7</f>
        <v>171</v>
      </c>
      <c r="N269" s="89"/>
      <c r="O269" s="89">
        <f>Arkusz9!B6</f>
        <v>24</v>
      </c>
      <c r="P269" s="89"/>
      <c r="Q269" s="89">
        <f>Arkusz9!B8</f>
        <v>23</v>
      </c>
      <c r="R269" s="176"/>
    </row>
    <row r="270" spans="1:21" ht="15.75" thickBot="1" x14ac:dyDescent="0.3">
      <c r="G270" s="91" t="s">
        <v>69</v>
      </c>
      <c r="H270" s="92"/>
      <c r="I270" s="92"/>
      <c r="J270" s="92"/>
      <c r="K270" s="93">
        <f>SUM(K267:K269)</f>
        <v>10875</v>
      </c>
      <c r="L270" s="93"/>
      <c r="M270" s="93">
        <f>SUM(M267:M269)</f>
        <v>7880</v>
      </c>
      <c r="N270" s="93"/>
      <c r="O270" s="93">
        <f>SUM(O267:O269)</f>
        <v>803</v>
      </c>
      <c r="P270" s="93"/>
      <c r="Q270" s="93">
        <f>SUM(Q267:Q269)</f>
        <v>317</v>
      </c>
      <c r="R270" s="94"/>
    </row>
    <row r="274" spans="22:26" x14ac:dyDescent="0.25">
      <c r="V274" s="11"/>
      <c r="W274" s="11"/>
      <c r="Z274" s="11"/>
    </row>
    <row r="280" spans="22:26" x14ac:dyDescent="0.25">
      <c r="V280" s="33"/>
      <c r="W280" s="33"/>
      <c r="X280" s="33"/>
      <c r="Y280" s="34"/>
      <c r="Z280" s="33"/>
    </row>
    <row r="281" spans="22:26" x14ac:dyDescent="0.25">
      <c r="V281" s="33"/>
      <c r="W281" s="33"/>
      <c r="X281" s="33"/>
      <c r="Y281" s="34"/>
      <c r="Z281" s="33"/>
    </row>
    <row r="282" spans="22:26" x14ac:dyDescent="0.25">
      <c r="V282" s="33"/>
      <c r="W282" s="33"/>
      <c r="X282" s="33"/>
      <c r="Y282" s="34"/>
      <c r="Z282" s="33"/>
    </row>
    <row r="283" spans="22:26" x14ac:dyDescent="0.25">
      <c r="V283" s="33"/>
      <c r="W283" s="33"/>
      <c r="X283" s="33"/>
      <c r="Y283" s="34"/>
      <c r="Z283" s="33"/>
    </row>
    <row r="284" spans="22:26" x14ac:dyDescent="0.25">
      <c r="V284" s="33"/>
      <c r="W284" s="33"/>
      <c r="X284" s="33"/>
      <c r="Y284" s="34"/>
      <c r="Z284" s="33"/>
    </row>
    <row r="285" spans="22:26" x14ac:dyDescent="0.25">
      <c r="V285" s="33"/>
      <c r="W285" s="33"/>
      <c r="X285" s="33"/>
      <c r="Y285" s="34"/>
      <c r="Z285" s="33"/>
    </row>
    <row r="286" spans="22:26" x14ac:dyDescent="0.25">
      <c r="V286" s="33"/>
      <c r="W286" s="33"/>
      <c r="X286" s="33"/>
      <c r="Y286" s="34"/>
      <c r="Z286" s="33"/>
    </row>
    <row r="287" spans="22:26" x14ac:dyDescent="0.25">
      <c r="V287" s="33"/>
      <c r="W287" s="33"/>
      <c r="X287" s="33"/>
      <c r="Y287" s="34"/>
      <c r="Z287" s="33"/>
    </row>
    <row r="288" spans="22:26" ht="15.75" thickBot="1" x14ac:dyDescent="0.3">
      <c r="V288" s="33"/>
      <c r="W288" s="33"/>
      <c r="X288" s="33"/>
      <c r="Y288" s="34"/>
      <c r="Z288" s="33"/>
    </row>
    <row r="289" spans="7:26" ht="15" customHeight="1" x14ac:dyDescent="0.25">
      <c r="G289" s="290" t="s">
        <v>2</v>
      </c>
      <c r="H289" s="291"/>
      <c r="I289" s="291"/>
      <c r="J289" s="291"/>
      <c r="K289" s="291"/>
      <c r="L289" s="291"/>
      <c r="M289" s="291"/>
      <c r="N289" s="291"/>
      <c r="O289" s="294" t="s">
        <v>3</v>
      </c>
      <c r="P289" s="294"/>
      <c r="Q289" s="334" t="s">
        <v>74</v>
      </c>
      <c r="R289" s="335"/>
      <c r="U289" s="33"/>
      <c r="V289" s="33"/>
      <c r="W289" s="33"/>
      <c r="X289" s="33"/>
      <c r="Y289" s="34"/>
    </row>
    <row r="290" spans="7:26" ht="46.5" customHeight="1" x14ac:dyDescent="0.25">
      <c r="G290" s="292"/>
      <c r="H290" s="293"/>
      <c r="I290" s="293"/>
      <c r="J290" s="293"/>
      <c r="K290" s="293"/>
      <c r="L290" s="293"/>
      <c r="M290" s="293"/>
      <c r="N290" s="293"/>
      <c r="O290" s="295"/>
      <c r="P290" s="295"/>
      <c r="Q290" s="336"/>
      <c r="R290" s="337"/>
      <c r="U290" s="33"/>
      <c r="V290" s="33"/>
      <c r="W290" s="33"/>
      <c r="X290" s="33"/>
      <c r="Y290" s="34"/>
    </row>
    <row r="291" spans="7:26" x14ac:dyDescent="0.25">
      <c r="G291" s="264" t="s">
        <v>70</v>
      </c>
      <c r="H291" s="265"/>
      <c r="I291" s="265"/>
      <c r="J291" s="265"/>
      <c r="K291" s="265"/>
      <c r="L291" s="265"/>
      <c r="M291" s="265"/>
      <c r="N291" s="265"/>
      <c r="O291" s="332">
        <f>Arkusz10!A2</f>
        <v>761</v>
      </c>
      <c r="P291" s="332"/>
      <c r="Q291" s="338">
        <f>Arkusz10!A3</f>
        <v>413</v>
      </c>
      <c r="R291" s="339"/>
      <c r="U291" s="33"/>
      <c r="V291" s="33"/>
      <c r="W291" s="33"/>
      <c r="X291" s="33"/>
      <c r="Y291" s="34"/>
    </row>
    <row r="292" spans="7:26" x14ac:dyDescent="0.25">
      <c r="G292" s="330" t="s">
        <v>71</v>
      </c>
      <c r="H292" s="331"/>
      <c r="I292" s="331"/>
      <c r="J292" s="331"/>
      <c r="K292" s="331"/>
      <c r="L292" s="331"/>
      <c r="M292" s="331"/>
      <c r="N292" s="331"/>
      <c r="O292" s="333">
        <f>Arkusz10!A4</f>
        <v>22</v>
      </c>
      <c r="P292" s="333"/>
      <c r="Q292" s="340">
        <f>Arkusz10!A5</f>
        <v>71</v>
      </c>
      <c r="R292" s="341"/>
      <c r="U292" s="33"/>
      <c r="V292" s="33"/>
      <c r="W292" s="33"/>
      <c r="X292" s="33"/>
      <c r="Y292" s="34"/>
    </row>
    <row r="293" spans="7:26" x14ac:dyDescent="0.25">
      <c r="G293" s="264" t="s">
        <v>72</v>
      </c>
      <c r="H293" s="265"/>
      <c r="I293" s="265"/>
      <c r="J293" s="265"/>
      <c r="K293" s="265"/>
      <c r="L293" s="265"/>
      <c r="M293" s="265"/>
      <c r="N293" s="265"/>
      <c r="O293" s="332">
        <f>Arkusz10!A6</f>
        <v>0</v>
      </c>
      <c r="P293" s="332"/>
      <c r="Q293" s="338">
        <f>Arkusz10!A7</f>
        <v>22</v>
      </c>
      <c r="R293" s="339"/>
      <c r="U293" s="33"/>
      <c r="V293" s="33"/>
      <c r="W293" s="33"/>
      <c r="X293" s="33"/>
      <c r="Y293" s="34"/>
    </row>
    <row r="294" spans="7:26" ht="15.75" thickBot="1" x14ac:dyDescent="0.3">
      <c r="G294" s="298" t="s">
        <v>73</v>
      </c>
      <c r="H294" s="299"/>
      <c r="I294" s="299"/>
      <c r="J294" s="299"/>
      <c r="K294" s="299"/>
      <c r="L294" s="299"/>
      <c r="M294" s="299"/>
      <c r="N294" s="299"/>
      <c r="O294" s="296">
        <f>Arkusz10!A8</f>
        <v>0</v>
      </c>
      <c r="P294" s="296"/>
      <c r="Q294" s="343">
        <f>Arkusz10!A9</f>
        <v>0</v>
      </c>
      <c r="R294" s="344"/>
      <c r="U294" s="33"/>
      <c r="V294" s="33"/>
      <c r="W294" s="33"/>
      <c r="X294" s="33"/>
      <c r="Y294" s="34"/>
    </row>
    <row r="295" spans="7:26" ht="15.75" thickBot="1" x14ac:dyDescent="0.3">
      <c r="G295" s="288" t="s">
        <v>69</v>
      </c>
      <c r="H295" s="289"/>
      <c r="I295" s="289"/>
      <c r="J295" s="289"/>
      <c r="K295" s="289"/>
      <c r="L295" s="289"/>
      <c r="M295" s="289"/>
      <c r="N295" s="289"/>
      <c r="O295" s="297">
        <f>SUM(O291:O294)</f>
        <v>783</v>
      </c>
      <c r="P295" s="297"/>
      <c r="Q295" s="345">
        <f>SUM(Q291:Q294)</f>
        <v>506</v>
      </c>
      <c r="R295" s="346"/>
      <c r="U295" s="33"/>
      <c r="V295" s="33"/>
      <c r="W295" s="33"/>
      <c r="X295" s="33"/>
      <c r="Y295" s="34"/>
    </row>
    <row r="296" spans="7:26" x14ac:dyDescent="0.25">
      <c r="V296" s="33"/>
      <c r="W296" s="33"/>
      <c r="X296" s="33"/>
      <c r="Y296" s="34"/>
      <c r="Z296" s="33"/>
    </row>
    <row r="297" spans="7:26" x14ac:dyDescent="0.25">
      <c r="V297" s="33"/>
      <c r="W297" s="33"/>
      <c r="X297" s="33"/>
      <c r="Y297" s="34"/>
      <c r="Z297" s="33"/>
    </row>
    <row r="298" spans="7:26" ht="15.75" thickBot="1" x14ac:dyDescent="0.3">
      <c r="V298" s="33"/>
      <c r="W298" s="33"/>
      <c r="X298" s="33"/>
      <c r="Y298" s="34"/>
      <c r="Z298" s="33"/>
    </row>
    <row r="299" spans="7:26" ht="24.95" customHeight="1" x14ac:dyDescent="0.25">
      <c r="G299" s="201" t="s">
        <v>2</v>
      </c>
      <c r="H299" s="202"/>
      <c r="I299" s="202"/>
      <c r="J299" s="202"/>
      <c r="K299" s="202" t="s">
        <v>3</v>
      </c>
      <c r="L299" s="202"/>
      <c r="M299" s="197" t="str">
        <f>CONCATENATE("decyzje ",Arkusz18!C2," - ",Arkusz18!B2," r.")</f>
        <v>decyzje 01.01.2016 - 31.03.2016 r.</v>
      </c>
      <c r="N299" s="197"/>
      <c r="O299" s="197"/>
      <c r="P299" s="197"/>
      <c r="Q299" s="197"/>
      <c r="R299" s="198"/>
      <c r="V299" s="33"/>
      <c r="W299" s="33"/>
      <c r="X299" s="33"/>
      <c r="Y299" s="34"/>
      <c r="Z299" s="33"/>
    </row>
    <row r="300" spans="7:26" ht="60.75" customHeight="1" x14ac:dyDescent="0.25">
      <c r="G300" s="203"/>
      <c r="H300" s="204"/>
      <c r="I300" s="204"/>
      <c r="J300" s="204"/>
      <c r="K300" s="204"/>
      <c r="L300" s="204"/>
      <c r="M300" s="183" t="s">
        <v>21</v>
      </c>
      <c r="N300" s="183"/>
      <c r="O300" s="183" t="s">
        <v>22</v>
      </c>
      <c r="P300" s="183"/>
      <c r="Q300" s="183" t="s">
        <v>23</v>
      </c>
      <c r="R300" s="206"/>
      <c r="V300" s="33"/>
      <c r="W300" s="33"/>
      <c r="X300" s="33"/>
      <c r="Y300" s="34"/>
      <c r="Z300" s="33"/>
    </row>
    <row r="301" spans="7:26" x14ac:dyDescent="0.25">
      <c r="G301" s="199" t="s">
        <v>29</v>
      </c>
      <c r="H301" s="200"/>
      <c r="I301" s="200"/>
      <c r="J301" s="200"/>
      <c r="K301" s="71">
        <v>26100</v>
      </c>
      <c r="L301" s="71"/>
      <c r="M301" s="85">
        <v>20340</v>
      </c>
      <c r="N301" s="85"/>
      <c r="O301" s="85">
        <f>Arkusz11!B2</f>
        <v>1977</v>
      </c>
      <c r="P301" s="85"/>
      <c r="Q301" s="85">
        <f>Arkusz11!B4</f>
        <v>801</v>
      </c>
      <c r="R301" s="86"/>
      <c r="V301" s="33"/>
      <c r="W301" s="33"/>
      <c r="X301" s="33"/>
      <c r="Y301" s="34"/>
      <c r="Z301" s="33"/>
    </row>
    <row r="302" spans="7:26" x14ac:dyDescent="0.25">
      <c r="G302" s="95" t="s">
        <v>30</v>
      </c>
      <c r="H302" s="96"/>
      <c r="I302" s="96"/>
      <c r="J302" s="96"/>
      <c r="K302" s="97">
        <v>2624</v>
      </c>
      <c r="L302" s="97"/>
      <c r="M302" s="87">
        <f>Arkusz11!B11</f>
        <v>2523</v>
      </c>
      <c r="N302" s="87"/>
      <c r="O302" s="87">
        <f>Arkusz11!B10</f>
        <v>192</v>
      </c>
      <c r="P302" s="87"/>
      <c r="Q302" s="87">
        <f>Arkusz11!B12</f>
        <v>128</v>
      </c>
      <c r="R302" s="88"/>
      <c r="V302" s="33"/>
      <c r="W302" s="33"/>
      <c r="X302" s="33"/>
      <c r="Y302" s="34"/>
      <c r="Z302" s="33"/>
    </row>
    <row r="303" spans="7:26" ht="15.75" thickBot="1" x14ac:dyDescent="0.3">
      <c r="G303" s="98" t="s">
        <v>20</v>
      </c>
      <c r="H303" s="99"/>
      <c r="I303" s="99"/>
      <c r="J303" s="99"/>
      <c r="K303" s="100">
        <v>631</v>
      </c>
      <c r="L303" s="100"/>
      <c r="M303" s="89">
        <f>Arkusz11!B7</f>
        <v>447</v>
      </c>
      <c r="N303" s="89"/>
      <c r="O303" s="89">
        <f>Arkusz11!B6</f>
        <v>53</v>
      </c>
      <c r="P303" s="89"/>
      <c r="Q303" s="89">
        <f>Arkusz11!B8</f>
        <v>81</v>
      </c>
      <c r="R303" s="176"/>
      <c r="V303" s="33"/>
      <c r="W303" s="33"/>
      <c r="X303" s="33"/>
      <c r="Y303" s="34"/>
      <c r="Z303" s="33"/>
    </row>
    <row r="304" spans="7:26" ht="15.75" thickBot="1" x14ac:dyDescent="0.3">
      <c r="G304" s="91" t="s">
        <v>69</v>
      </c>
      <c r="H304" s="92"/>
      <c r="I304" s="92"/>
      <c r="J304" s="92"/>
      <c r="K304" s="93">
        <f>SUM(K301:L303)</f>
        <v>29355</v>
      </c>
      <c r="L304" s="93"/>
      <c r="M304" s="93">
        <f>SUM(M301:N303)</f>
        <v>23310</v>
      </c>
      <c r="N304" s="93"/>
      <c r="O304" s="93">
        <f>SUM(O301:P303)</f>
        <v>2222</v>
      </c>
      <c r="P304" s="93"/>
      <c r="Q304" s="93">
        <f>SUM(Q301:R303)</f>
        <v>1010</v>
      </c>
      <c r="R304" s="94"/>
      <c r="V304" s="33"/>
      <c r="W304" s="33"/>
      <c r="X304" s="33"/>
      <c r="Y304" s="34"/>
      <c r="Z304" s="33"/>
    </row>
    <row r="305" spans="14:26" x14ac:dyDescent="0.25">
      <c r="V305" s="33"/>
      <c r="W305" s="33"/>
      <c r="X305" s="33"/>
      <c r="Y305" s="34"/>
      <c r="Z305" s="33"/>
    </row>
    <row r="306" spans="14:26" x14ac:dyDescent="0.25">
      <c r="V306" s="33"/>
      <c r="W306" s="33"/>
      <c r="X306" s="33"/>
      <c r="Y306" s="34"/>
      <c r="Z306" s="33"/>
    </row>
    <row r="307" spans="14:26" x14ac:dyDescent="0.25">
      <c r="V307" s="33"/>
      <c r="W307" s="33"/>
      <c r="X307" s="33"/>
      <c r="Y307" s="34"/>
      <c r="Z307" s="33"/>
    </row>
    <row r="308" spans="14:26" ht="15" customHeight="1" x14ac:dyDescent="0.25"/>
    <row r="309" spans="14:26" x14ac:dyDescent="0.25">
      <c r="N309" s="35"/>
      <c r="O309" s="35"/>
      <c r="P309" s="35"/>
      <c r="Q309" s="35"/>
      <c r="R309" s="35"/>
      <c r="S309" s="35"/>
      <c r="T309" s="35"/>
      <c r="U309" s="35"/>
      <c r="V309" s="36"/>
      <c r="W309" s="35"/>
      <c r="X309" s="37"/>
      <c r="Y309" s="38"/>
      <c r="Z309" s="37"/>
    </row>
    <row r="324" spans="1:25" ht="15.75" thickBot="1" x14ac:dyDescent="0.3"/>
    <row r="325" spans="1:25" x14ac:dyDescent="0.25">
      <c r="G325" s="290" t="s">
        <v>2</v>
      </c>
      <c r="H325" s="291"/>
      <c r="I325" s="291"/>
      <c r="J325" s="291"/>
      <c r="K325" s="291"/>
      <c r="L325" s="291"/>
      <c r="M325" s="291"/>
      <c r="N325" s="291"/>
      <c r="O325" s="294" t="s">
        <v>3</v>
      </c>
      <c r="P325" s="294"/>
      <c r="Q325" s="334" t="s">
        <v>74</v>
      </c>
      <c r="R325" s="335"/>
    </row>
    <row r="326" spans="1:25" ht="45.75" customHeight="1" x14ac:dyDescent="0.25">
      <c r="G326" s="292"/>
      <c r="H326" s="293"/>
      <c r="I326" s="293"/>
      <c r="J326" s="293"/>
      <c r="K326" s="293"/>
      <c r="L326" s="293"/>
      <c r="M326" s="293"/>
      <c r="N326" s="293"/>
      <c r="O326" s="295"/>
      <c r="P326" s="295"/>
      <c r="Q326" s="336"/>
      <c r="R326" s="337"/>
    </row>
    <row r="327" spans="1:25" x14ac:dyDescent="0.25">
      <c r="G327" s="264" t="s">
        <v>70</v>
      </c>
      <c r="H327" s="265"/>
      <c r="I327" s="265"/>
      <c r="J327" s="265"/>
      <c r="K327" s="265"/>
      <c r="L327" s="265"/>
      <c r="M327" s="265"/>
      <c r="N327" s="265"/>
      <c r="O327" s="332">
        <f>Arkusz12!A2</f>
        <v>2276</v>
      </c>
      <c r="P327" s="332"/>
      <c r="Q327" s="338">
        <f>Arkusz12!A3</f>
        <v>1808</v>
      </c>
      <c r="R327" s="339"/>
    </row>
    <row r="328" spans="1:25" x14ac:dyDescent="0.25">
      <c r="G328" s="330" t="s">
        <v>71</v>
      </c>
      <c r="H328" s="331"/>
      <c r="I328" s="331"/>
      <c r="J328" s="331"/>
      <c r="K328" s="331"/>
      <c r="L328" s="331"/>
      <c r="M328" s="331"/>
      <c r="N328" s="331"/>
      <c r="O328" s="333">
        <f>Arkusz12!A4</f>
        <v>194</v>
      </c>
      <c r="P328" s="333"/>
      <c r="Q328" s="340">
        <f>Arkusz12!A5</f>
        <v>116</v>
      </c>
      <c r="R328" s="341"/>
    </row>
    <row r="329" spans="1:25" x14ac:dyDescent="0.25">
      <c r="G329" s="264" t="s">
        <v>72</v>
      </c>
      <c r="H329" s="265"/>
      <c r="I329" s="265"/>
      <c r="J329" s="265"/>
      <c r="K329" s="265"/>
      <c r="L329" s="265"/>
      <c r="M329" s="265"/>
      <c r="N329" s="265"/>
      <c r="O329" s="332">
        <f>Arkusz12!A6</f>
        <v>66</v>
      </c>
      <c r="P329" s="332"/>
      <c r="Q329" s="338">
        <f>Arkusz12!A7</f>
        <v>38</v>
      </c>
      <c r="R329" s="339"/>
    </row>
    <row r="330" spans="1:25" ht="15.75" thickBot="1" x14ac:dyDescent="0.3">
      <c r="G330" s="298" t="s">
        <v>73</v>
      </c>
      <c r="H330" s="299"/>
      <c r="I330" s="299"/>
      <c r="J330" s="299"/>
      <c r="K330" s="299"/>
      <c r="L330" s="299"/>
      <c r="M330" s="299"/>
      <c r="N330" s="299"/>
      <c r="O330" s="296">
        <f>Arkusz12!A8</f>
        <v>2</v>
      </c>
      <c r="P330" s="296"/>
      <c r="Q330" s="343">
        <f>Arkusz12!A9</f>
        <v>0</v>
      </c>
      <c r="R330" s="344"/>
    </row>
    <row r="331" spans="1:25" ht="15.75" thickBot="1" x14ac:dyDescent="0.3">
      <c r="G331" s="288" t="s">
        <v>69</v>
      </c>
      <c r="H331" s="289"/>
      <c r="I331" s="289"/>
      <c r="J331" s="289"/>
      <c r="K331" s="289"/>
      <c r="L331" s="289"/>
      <c r="M331" s="289"/>
      <c r="N331" s="289"/>
      <c r="O331" s="297">
        <f>SUM(O327:P330)</f>
        <v>2538</v>
      </c>
      <c r="P331" s="297"/>
      <c r="Q331" s="297">
        <f>SUM(Q327:R330)</f>
        <v>1962</v>
      </c>
      <c r="R331" s="347"/>
    </row>
    <row r="334" spans="1:25" x14ac:dyDescent="0.25">
      <c r="A334" s="214" t="s">
        <v>168</v>
      </c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</row>
    <row r="335" spans="1:25" s="58" customFormat="1" x14ac:dyDescent="0.25">
      <c r="A335" s="70"/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</row>
    <row r="336" spans="1:25" s="58" customFormat="1" x14ac:dyDescent="0.25">
      <c r="A336" s="70"/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  <c r="Y336" s="111"/>
    </row>
    <row r="337" spans="1:25" s="58" customFormat="1" x14ac:dyDescent="0.25">
      <c r="A337" s="70"/>
      <c r="B337" s="111"/>
      <c r="C337" s="111"/>
      <c r="D337" s="111"/>
      <c r="E337" s="111"/>
      <c r="F337" s="111"/>
      <c r="G337" s="111"/>
      <c r="H337" s="111"/>
      <c r="I337" s="111"/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11"/>
    </row>
    <row r="338" spans="1:25" s="58" customFormat="1" x14ac:dyDescent="0.25">
      <c r="A338" s="70"/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  <c r="U338" s="111"/>
      <c r="V338" s="111"/>
      <c r="W338" s="111"/>
      <c r="X338" s="111"/>
      <c r="Y338" s="111"/>
    </row>
    <row r="339" spans="1:25" s="58" customFormat="1" x14ac:dyDescent="0.25">
      <c r="A339" s="70"/>
      <c r="B339" s="11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  <c r="O339" s="111"/>
      <c r="P339" s="111"/>
      <c r="Q339" s="111"/>
      <c r="R339" s="111"/>
      <c r="S339" s="111"/>
      <c r="T339" s="111"/>
      <c r="U339" s="111"/>
      <c r="V339" s="111"/>
      <c r="W339" s="111"/>
      <c r="X339" s="111"/>
      <c r="Y339" s="111"/>
    </row>
    <row r="340" spans="1:25" s="58" customFormat="1" x14ac:dyDescent="0.25">
      <c r="A340" s="70"/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</row>
    <row r="341" spans="1:25" s="58" customFormat="1" x14ac:dyDescent="0.25">
      <c r="A341" s="70"/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</row>
    <row r="342" spans="1:25" s="58" customFormat="1" x14ac:dyDescent="0.25">
      <c r="A342" s="70"/>
      <c r="B342" s="11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</row>
    <row r="343" spans="1:25" s="58" customFormat="1" x14ac:dyDescent="0.25">
      <c r="A343" s="70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</row>
    <row r="344" spans="1:25" s="58" customFormat="1" x14ac:dyDescent="0.25">
      <c r="A344" s="70"/>
      <c r="B344" s="111"/>
      <c r="C344" s="111"/>
      <c r="D344" s="111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  <c r="O344" s="111"/>
      <c r="P344" s="111"/>
      <c r="Q344" s="111"/>
      <c r="R344" s="111"/>
      <c r="S344" s="111"/>
      <c r="T344" s="111"/>
      <c r="U344" s="111"/>
      <c r="V344" s="111"/>
      <c r="W344" s="111"/>
      <c r="X344" s="111"/>
      <c r="Y344" s="111"/>
    </row>
    <row r="345" spans="1:25" s="58" customFormat="1" x14ac:dyDescent="0.25">
      <c r="A345" s="70"/>
      <c r="B345" s="111"/>
      <c r="C345" s="111"/>
      <c r="D345" s="111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</row>
    <row r="346" spans="1:25" s="58" customFormat="1" x14ac:dyDescent="0.25">
      <c r="A346" s="70"/>
      <c r="B346" s="111"/>
      <c r="C346" s="111"/>
      <c r="D346" s="111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</row>
    <row r="347" spans="1:25" s="58" customFormat="1" x14ac:dyDescent="0.25">
      <c r="A347" s="70"/>
      <c r="B347" s="111"/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</row>
    <row r="348" spans="1:25" s="58" customFormat="1" x14ac:dyDescent="0.25">
      <c r="A348" s="70"/>
      <c r="B348" s="111"/>
      <c r="C348" s="111"/>
      <c r="D348" s="111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</row>
    <row r="349" spans="1:25" x14ac:dyDescent="0.25">
      <c r="A349" s="111"/>
      <c r="B349" s="111"/>
      <c r="C349" s="111"/>
      <c r="D349" s="111"/>
      <c r="E349" s="111"/>
      <c r="F349" s="111"/>
      <c r="G349" s="111"/>
      <c r="H349" s="111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111"/>
      <c r="U349" s="111"/>
      <c r="V349" s="111"/>
      <c r="W349" s="111"/>
      <c r="X349" s="111"/>
      <c r="Y349" s="111"/>
    </row>
    <row r="350" spans="1:25" x14ac:dyDescent="0.25">
      <c r="A350" s="111"/>
      <c r="B350" s="111"/>
      <c r="C350" s="111"/>
      <c r="D350" s="111"/>
      <c r="E350" s="111"/>
      <c r="F350" s="111"/>
      <c r="G350" s="111"/>
      <c r="H350" s="111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</row>
    <row r="351" spans="1:25" x14ac:dyDescent="0.25">
      <c r="A351" s="111"/>
      <c r="B351" s="111"/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</row>
    <row r="355" spans="1:22" ht="15" customHeight="1" x14ac:dyDescent="0.25">
      <c r="A355" s="90" t="s">
        <v>88</v>
      </c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</row>
    <row r="356" spans="1:22" ht="25.5" customHeight="1" x14ac:dyDescent="0.25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</row>
    <row r="357" spans="1:22" ht="25.5" customHeight="1" thickBot="1" x14ac:dyDescent="0.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348" t="str">
        <f>CONCATENATE(Arkusz18!C2," - ",Arkusz18!B2," r.")</f>
        <v>01.01.2016 - 31.03.2016 r.</v>
      </c>
      <c r="M357" s="348"/>
      <c r="N357" s="348"/>
      <c r="O357" s="348"/>
      <c r="P357" s="348"/>
      <c r="Q357" s="348"/>
      <c r="R357" s="348"/>
      <c r="S357" s="348"/>
      <c r="T357" s="348"/>
      <c r="U357" s="348"/>
      <c r="V357" s="348"/>
    </row>
    <row r="358" spans="1:22" ht="121.5" customHeight="1" x14ac:dyDescent="0.25">
      <c r="C358" s="319" t="s">
        <v>2</v>
      </c>
      <c r="D358" s="320"/>
      <c r="E358" s="320"/>
      <c r="F358" s="320"/>
      <c r="G358" s="320"/>
      <c r="H358" s="320"/>
      <c r="I358" s="320"/>
      <c r="J358" s="320"/>
      <c r="K358" s="320"/>
      <c r="L358" s="83" t="s">
        <v>76</v>
      </c>
      <c r="M358" s="83"/>
      <c r="N358" s="39" t="s">
        <v>11</v>
      </c>
      <c r="O358" s="39" t="s">
        <v>92</v>
      </c>
      <c r="P358" s="39" t="s">
        <v>81</v>
      </c>
      <c r="Q358" s="39" t="s">
        <v>47</v>
      </c>
      <c r="R358" s="39" t="s">
        <v>34</v>
      </c>
      <c r="S358" s="39" t="s">
        <v>4</v>
      </c>
      <c r="T358" s="39" t="s">
        <v>80</v>
      </c>
      <c r="U358" s="83" t="s">
        <v>75</v>
      </c>
      <c r="V358" s="84"/>
    </row>
    <row r="359" spans="1:22" x14ac:dyDescent="0.25">
      <c r="C359" s="101" t="s">
        <v>29</v>
      </c>
      <c r="D359" s="102"/>
      <c r="E359" s="102"/>
      <c r="F359" s="102"/>
      <c r="G359" s="102"/>
      <c r="H359" s="102"/>
      <c r="I359" s="102"/>
      <c r="J359" s="102"/>
      <c r="K359" s="102"/>
      <c r="L359" s="85">
        <f>Arkusz13!C2</f>
        <v>996</v>
      </c>
      <c r="M359" s="85"/>
      <c r="N359" s="54">
        <f>Arkusz13!C18</f>
        <v>145</v>
      </c>
      <c r="O359" s="54">
        <f>Arkusz13!C34</f>
        <v>60</v>
      </c>
      <c r="P359" s="54">
        <f>Arkusz13!C50+56</f>
        <v>60</v>
      </c>
      <c r="Q359" s="54">
        <f>Arkusz13!C66</f>
        <v>14</v>
      </c>
      <c r="R359" s="54">
        <f>Arkusz13!C82</f>
        <v>0</v>
      </c>
      <c r="S359" s="54">
        <f>Arkusz13!C98</f>
        <v>0</v>
      </c>
      <c r="T359" s="54">
        <f>Arkusz13!C114-SUM(N359:S359)</f>
        <v>135</v>
      </c>
      <c r="U359" s="71">
        <f>SUM(N359:T359)</f>
        <v>414</v>
      </c>
      <c r="V359" s="72"/>
    </row>
    <row r="360" spans="1:22" x14ac:dyDescent="0.25">
      <c r="C360" s="107" t="s">
        <v>30</v>
      </c>
      <c r="D360" s="108"/>
      <c r="E360" s="108"/>
      <c r="F360" s="108"/>
      <c r="G360" s="108"/>
      <c r="H360" s="108"/>
      <c r="I360" s="108"/>
      <c r="J360" s="108"/>
      <c r="K360" s="108"/>
      <c r="L360" s="85">
        <f>Arkusz13!C3</f>
        <v>102</v>
      </c>
      <c r="M360" s="85"/>
      <c r="N360" s="57">
        <f>Arkusz13!C19</f>
        <v>36</v>
      </c>
      <c r="O360" s="57">
        <f>Arkusz13!C35</f>
        <v>6</v>
      </c>
      <c r="P360" s="57">
        <f>Arkusz13!C51</f>
        <v>15</v>
      </c>
      <c r="Q360" s="57">
        <f>Arkusz13!C67</f>
        <v>2</v>
      </c>
      <c r="R360" s="57">
        <f>Arkusz13!C83</f>
        <v>0</v>
      </c>
      <c r="S360" s="57">
        <f>Arkusz13!C99</f>
        <v>0</v>
      </c>
      <c r="T360" s="57">
        <f>Arkusz13!C115-SUM(N360:S360)</f>
        <v>18</v>
      </c>
      <c r="U360" s="71">
        <f t="shared" ref="U360:U374" si="14">SUM(N360:T360)</f>
        <v>77</v>
      </c>
      <c r="V360" s="72"/>
    </row>
    <row r="361" spans="1:22" x14ac:dyDescent="0.25">
      <c r="C361" s="101" t="s">
        <v>31</v>
      </c>
      <c r="D361" s="102"/>
      <c r="E361" s="102"/>
      <c r="F361" s="102"/>
      <c r="G361" s="102"/>
      <c r="H361" s="102"/>
      <c r="I361" s="102"/>
      <c r="J361" s="102"/>
      <c r="K361" s="102"/>
      <c r="L361" s="85">
        <f>Arkusz13!C4</f>
        <v>21</v>
      </c>
      <c r="M361" s="85"/>
      <c r="N361" s="57">
        <f>Arkusz13!C20</f>
        <v>4</v>
      </c>
      <c r="O361" s="57">
        <f>Arkusz13!C36</f>
        <v>0</v>
      </c>
      <c r="P361" s="57">
        <f>Arkusz13!C52+2</f>
        <v>3</v>
      </c>
      <c r="Q361" s="57">
        <f>Arkusz13!C68</f>
        <v>0</v>
      </c>
      <c r="R361" s="57">
        <f>Arkusz13!C84</f>
        <v>0</v>
      </c>
      <c r="S361" s="57">
        <f>Arkusz13!C100</f>
        <v>0</v>
      </c>
      <c r="T361" s="57">
        <f>Arkusz13!C116-SUM(N361:S361)</f>
        <v>7</v>
      </c>
      <c r="U361" s="71">
        <f t="shared" si="14"/>
        <v>14</v>
      </c>
      <c r="V361" s="72"/>
    </row>
    <row r="362" spans="1:22" x14ac:dyDescent="0.25">
      <c r="C362" s="107" t="s">
        <v>32</v>
      </c>
      <c r="D362" s="108"/>
      <c r="E362" s="108"/>
      <c r="F362" s="108"/>
      <c r="G362" s="108"/>
      <c r="H362" s="108"/>
      <c r="I362" s="108"/>
      <c r="J362" s="108"/>
      <c r="K362" s="108"/>
      <c r="L362" s="85">
        <f>Arkusz13!C5</f>
        <v>0</v>
      </c>
      <c r="M362" s="85"/>
      <c r="N362" s="57">
        <f>Arkusz13!C21</f>
        <v>0</v>
      </c>
      <c r="O362" s="57">
        <f>Arkusz13!C37</f>
        <v>0</v>
      </c>
      <c r="P362" s="57">
        <f>Arkusz13!C53</f>
        <v>0</v>
      </c>
      <c r="Q362" s="57">
        <f>Arkusz13!C69</f>
        <v>0</v>
      </c>
      <c r="R362" s="57">
        <f>Arkusz13!C85</f>
        <v>0</v>
      </c>
      <c r="S362" s="57">
        <f>Arkusz13!C101</f>
        <v>0</v>
      </c>
      <c r="T362" s="57">
        <f>Arkusz13!C117-SUM(N362:S362)</f>
        <v>1</v>
      </c>
      <c r="U362" s="71">
        <f t="shared" si="14"/>
        <v>1</v>
      </c>
      <c r="V362" s="72"/>
    </row>
    <row r="363" spans="1:22" x14ac:dyDescent="0.25">
      <c r="C363" s="101" t="s">
        <v>33</v>
      </c>
      <c r="D363" s="102"/>
      <c r="E363" s="102"/>
      <c r="F363" s="102"/>
      <c r="G363" s="102"/>
      <c r="H363" s="102"/>
      <c r="I363" s="102"/>
      <c r="J363" s="102"/>
      <c r="K363" s="102"/>
      <c r="L363" s="85">
        <f>Arkusz13!C6</f>
        <v>0</v>
      </c>
      <c r="M363" s="85"/>
      <c r="N363" s="57">
        <f>Arkusz13!C22</f>
        <v>0</v>
      </c>
      <c r="O363" s="57">
        <f>Arkusz13!C38</f>
        <v>0</v>
      </c>
      <c r="P363" s="57">
        <f>Arkusz13!C54</f>
        <v>0</v>
      </c>
      <c r="Q363" s="57">
        <f>Arkusz13!C70</f>
        <v>0</v>
      </c>
      <c r="R363" s="57">
        <f>Arkusz13!C86</f>
        <v>0</v>
      </c>
      <c r="S363" s="57">
        <f>Arkusz13!C102</f>
        <v>0</v>
      </c>
      <c r="T363" s="57">
        <f>Arkusz13!C118-SUM(N363:S363)</f>
        <v>0</v>
      </c>
      <c r="U363" s="71">
        <f t="shared" si="14"/>
        <v>0</v>
      </c>
      <c r="V363" s="72"/>
    </row>
    <row r="364" spans="1:22" x14ac:dyDescent="0.25">
      <c r="C364" s="107" t="s">
        <v>41</v>
      </c>
      <c r="D364" s="108"/>
      <c r="E364" s="108"/>
      <c r="F364" s="108"/>
      <c r="G364" s="108"/>
      <c r="H364" s="108"/>
      <c r="I364" s="108"/>
      <c r="J364" s="108"/>
      <c r="K364" s="108"/>
      <c r="L364" s="85">
        <f>Arkusz13!C7</f>
        <v>0</v>
      </c>
      <c r="M364" s="85"/>
      <c r="N364" s="57">
        <f>Arkusz13!C23</f>
        <v>0</v>
      </c>
      <c r="O364" s="57">
        <f>Arkusz13!C39</f>
        <v>0</v>
      </c>
      <c r="P364" s="57">
        <f>Arkusz13!C55</f>
        <v>0</v>
      </c>
      <c r="Q364" s="57">
        <f>Arkusz13!C71</f>
        <v>0</v>
      </c>
      <c r="R364" s="57">
        <f>Arkusz13!C87</f>
        <v>0</v>
      </c>
      <c r="S364" s="57">
        <f>Arkusz13!C103</f>
        <v>0</v>
      </c>
      <c r="T364" s="57">
        <f>Arkusz13!C119-SUM(N364:S364)</f>
        <v>0</v>
      </c>
      <c r="U364" s="71">
        <f t="shared" si="14"/>
        <v>0</v>
      </c>
      <c r="V364" s="72"/>
    </row>
    <row r="365" spans="1:22" x14ac:dyDescent="0.25">
      <c r="C365" s="101" t="s">
        <v>42</v>
      </c>
      <c r="D365" s="102"/>
      <c r="E365" s="102"/>
      <c r="F365" s="102"/>
      <c r="G365" s="102"/>
      <c r="H365" s="102"/>
      <c r="I365" s="102"/>
      <c r="J365" s="102"/>
      <c r="K365" s="102"/>
      <c r="L365" s="85">
        <f>Arkusz13!C8</f>
        <v>0</v>
      </c>
      <c r="M365" s="85"/>
      <c r="N365" s="57">
        <f>Arkusz13!C24</f>
        <v>0</v>
      </c>
      <c r="O365" s="57">
        <f>Arkusz13!C40</f>
        <v>0</v>
      </c>
      <c r="P365" s="57">
        <f>Arkusz13!C56</f>
        <v>0</v>
      </c>
      <c r="Q365" s="57">
        <f>Arkusz13!C72</f>
        <v>0</v>
      </c>
      <c r="R365" s="57">
        <f>Arkusz13!C88</f>
        <v>0</v>
      </c>
      <c r="S365" s="57">
        <f>Arkusz13!C104</f>
        <v>0</v>
      </c>
      <c r="T365" s="57">
        <f>Arkusz13!C120-SUM(N365:S365)</f>
        <v>0</v>
      </c>
      <c r="U365" s="71">
        <f t="shared" si="14"/>
        <v>0</v>
      </c>
      <c r="V365" s="72"/>
    </row>
    <row r="366" spans="1:22" x14ac:dyDescent="0.25">
      <c r="C366" s="107" t="s">
        <v>4</v>
      </c>
      <c r="D366" s="108"/>
      <c r="E366" s="108"/>
      <c r="F366" s="108"/>
      <c r="G366" s="108"/>
      <c r="H366" s="108"/>
      <c r="I366" s="108"/>
      <c r="J366" s="108"/>
      <c r="K366" s="108"/>
      <c r="L366" s="85">
        <f>Arkusz13!C9</f>
        <v>0</v>
      </c>
      <c r="M366" s="85"/>
      <c r="N366" s="57">
        <f>Arkusz13!C25</f>
        <v>0</v>
      </c>
      <c r="O366" s="57">
        <f>Arkusz13!C41</f>
        <v>0</v>
      </c>
      <c r="P366" s="57">
        <f>Arkusz13!C57</f>
        <v>0</v>
      </c>
      <c r="Q366" s="57">
        <f>Arkusz13!C73</f>
        <v>0</v>
      </c>
      <c r="R366" s="57">
        <f>Arkusz13!C89</f>
        <v>0</v>
      </c>
      <c r="S366" s="57">
        <f>Arkusz13!C105</f>
        <v>0</v>
      </c>
      <c r="T366" s="57">
        <f>Arkusz13!C121-SUM(N366:S366)</f>
        <v>0</v>
      </c>
      <c r="U366" s="71">
        <f t="shared" si="14"/>
        <v>0</v>
      </c>
      <c r="V366" s="72"/>
    </row>
    <row r="367" spans="1:22" x14ac:dyDescent="0.25">
      <c r="C367" s="101" t="s">
        <v>34</v>
      </c>
      <c r="D367" s="102"/>
      <c r="E367" s="102"/>
      <c r="F367" s="102"/>
      <c r="G367" s="102"/>
      <c r="H367" s="102"/>
      <c r="I367" s="102"/>
      <c r="J367" s="102"/>
      <c r="K367" s="102"/>
      <c r="L367" s="85">
        <f>Arkusz13!C10</f>
        <v>1</v>
      </c>
      <c r="M367" s="85"/>
      <c r="N367" s="57">
        <f>Arkusz13!C26</f>
        <v>0</v>
      </c>
      <c r="O367" s="57">
        <f>Arkusz13!C42</f>
        <v>0</v>
      </c>
      <c r="P367" s="57">
        <f>Arkusz13!C58</f>
        <v>0</v>
      </c>
      <c r="Q367" s="57">
        <f>Arkusz13!C74</f>
        <v>0</v>
      </c>
      <c r="R367" s="57">
        <f>Arkusz13!C90</f>
        <v>0</v>
      </c>
      <c r="S367" s="57">
        <f>Arkusz13!C106</f>
        <v>0</v>
      </c>
      <c r="T367" s="57">
        <f>Arkusz13!C122-SUM(N367:S367)</f>
        <v>0</v>
      </c>
      <c r="U367" s="71">
        <f t="shared" si="14"/>
        <v>0</v>
      </c>
      <c r="V367" s="72"/>
    </row>
    <row r="368" spans="1:22" x14ac:dyDescent="0.25">
      <c r="C368" s="107" t="s">
        <v>35</v>
      </c>
      <c r="D368" s="108"/>
      <c r="E368" s="108"/>
      <c r="F368" s="108"/>
      <c r="G368" s="108"/>
      <c r="H368" s="108"/>
      <c r="I368" s="108"/>
      <c r="J368" s="108"/>
      <c r="K368" s="108"/>
      <c r="L368" s="85">
        <f>Arkusz13!C11</f>
        <v>1</v>
      </c>
      <c r="M368" s="85"/>
      <c r="N368" s="57">
        <f>Arkusz13!C27</f>
        <v>1</v>
      </c>
      <c r="O368" s="57">
        <f>Arkusz13!C43</f>
        <v>0</v>
      </c>
      <c r="P368" s="57">
        <f>Arkusz13!C59+2</f>
        <v>2</v>
      </c>
      <c r="Q368" s="57">
        <f>Arkusz13!C75</f>
        <v>0</v>
      </c>
      <c r="R368" s="57">
        <f>Arkusz13!C91</f>
        <v>0</v>
      </c>
      <c r="S368" s="57">
        <f>Arkusz13!C107</f>
        <v>0</v>
      </c>
      <c r="T368" s="57">
        <f>Arkusz13!C123-SUM(N368:S368)</f>
        <v>1</v>
      </c>
      <c r="U368" s="71">
        <f t="shared" si="14"/>
        <v>4</v>
      </c>
      <c r="V368" s="72"/>
    </row>
    <row r="369" spans="1:37" x14ac:dyDescent="0.25">
      <c r="C369" s="101" t="s">
        <v>36</v>
      </c>
      <c r="D369" s="102"/>
      <c r="E369" s="102"/>
      <c r="F369" s="102"/>
      <c r="G369" s="102"/>
      <c r="H369" s="102"/>
      <c r="I369" s="102"/>
      <c r="J369" s="102"/>
      <c r="K369" s="102"/>
      <c r="L369" s="85">
        <f>Arkusz13!C12</f>
        <v>270</v>
      </c>
      <c r="M369" s="85"/>
      <c r="N369" s="57">
        <f>Arkusz13!C28</f>
        <v>86</v>
      </c>
      <c r="O369" s="57">
        <f>Arkusz13!C44</f>
        <v>11</v>
      </c>
      <c r="P369" s="57">
        <f>Arkusz13!C60+34</f>
        <v>34</v>
      </c>
      <c r="Q369" s="57">
        <f>Arkusz13!C76</f>
        <v>20</v>
      </c>
      <c r="R369" s="57">
        <f>Arkusz13!C92</f>
        <v>12</v>
      </c>
      <c r="S369" s="57">
        <f>Arkusz13!C108</f>
        <v>0</v>
      </c>
      <c r="T369" s="57">
        <f>Arkusz13!C124-SUM(N369:S369)</f>
        <v>67</v>
      </c>
      <c r="U369" s="71">
        <f t="shared" si="14"/>
        <v>230</v>
      </c>
      <c r="V369" s="72"/>
    </row>
    <row r="370" spans="1:37" x14ac:dyDescent="0.25">
      <c r="C370" s="107" t="s">
        <v>37</v>
      </c>
      <c r="D370" s="108"/>
      <c r="E370" s="108"/>
      <c r="F370" s="108"/>
      <c r="G370" s="108"/>
      <c r="H370" s="108"/>
      <c r="I370" s="108"/>
      <c r="J370" s="108"/>
      <c r="K370" s="108"/>
      <c r="L370" s="85">
        <f>Arkusz13!C13</f>
        <v>0</v>
      </c>
      <c r="M370" s="85"/>
      <c r="N370" s="57">
        <f>Arkusz13!C29</f>
        <v>0</v>
      </c>
      <c r="O370" s="57">
        <f>Arkusz13!C45</f>
        <v>0</v>
      </c>
      <c r="P370" s="57">
        <f>Arkusz13!C61</f>
        <v>0</v>
      </c>
      <c r="Q370" s="57">
        <f>Arkusz13!C77</f>
        <v>0</v>
      </c>
      <c r="R370" s="57">
        <f>Arkusz13!C93</f>
        <v>0</v>
      </c>
      <c r="S370" s="57">
        <f>Arkusz13!C109</f>
        <v>0</v>
      </c>
      <c r="T370" s="57">
        <f>Arkusz13!C125-SUM(N370:S370)+25</f>
        <v>25</v>
      </c>
      <c r="U370" s="71">
        <f t="shared" si="14"/>
        <v>25</v>
      </c>
      <c r="V370" s="72"/>
    </row>
    <row r="371" spans="1:37" x14ac:dyDescent="0.25">
      <c r="C371" s="101" t="s">
        <v>10</v>
      </c>
      <c r="D371" s="102"/>
      <c r="E371" s="102"/>
      <c r="F371" s="102"/>
      <c r="G371" s="102"/>
      <c r="H371" s="102"/>
      <c r="I371" s="102"/>
      <c r="J371" s="102"/>
      <c r="K371" s="102"/>
      <c r="L371" s="85">
        <f>Arkusz13!C14</f>
        <v>3</v>
      </c>
      <c r="M371" s="85"/>
      <c r="N371" s="57">
        <f>Arkusz13!C30</f>
        <v>1</v>
      </c>
      <c r="O371" s="57">
        <f>Arkusz13!C46</f>
        <v>0</v>
      </c>
      <c r="P371" s="57">
        <f>Arkusz13!C62</f>
        <v>0</v>
      </c>
      <c r="Q371" s="57">
        <f>Arkusz13!C78</f>
        <v>0</v>
      </c>
      <c r="R371" s="57">
        <f>Arkusz13!C94</f>
        <v>0</v>
      </c>
      <c r="S371" s="57">
        <f>Arkusz13!C110</f>
        <v>0</v>
      </c>
      <c r="T371" s="57">
        <f>Arkusz13!C126-SUM(N371:S371)</f>
        <v>0</v>
      </c>
      <c r="U371" s="71">
        <f t="shared" si="14"/>
        <v>1</v>
      </c>
      <c r="V371" s="72"/>
    </row>
    <row r="372" spans="1:37" x14ac:dyDescent="0.25">
      <c r="C372" s="107" t="s">
        <v>38</v>
      </c>
      <c r="D372" s="108"/>
      <c r="E372" s="108"/>
      <c r="F372" s="108"/>
      <c r="G372" s="108"/>
      <c r="H372" s="108"/>
      <c r="I372" s="108"/>
      <c r="J372" s="108"/>
      <c r="K372" s="108"/>
      <c r="L372" s="85">
        <f>Arkusz13!C15</f>
        <v>1</v>
      </c>
      <c r="M372" s="85"/>
      <c r="N372" s="57">
        <f>Arkusz13!C31</f>
        <v>1</v>
      </c>
      <c r="O372" s="57">
        <f>Arkusz13!C47</f>
        <v>0</v>
      </c>
      <c r="P372" s="57">
        <f>Arkusz13!C63</f>
        <v>0</v>
      </c>
      <c r="Q372" s="57">
        <f>Arkusz13!C79</f>
        <v>0</v>
      </c>
      <c r="R372" s="57">
        <f>Arkusz13!C95</f>
        <v>0</v>
      </c>
      <c r="S372" s="57">
        <f>Arkusz13!C111</f>
        <v>0</v>
      </c>
      <c r="T372" s="57">
        <f>Arkusz13!C127-SUM(N372:S372)</f>
        <v>0</v>
      </c>
      <c r="U372" s="71">
        <f t="shared" si="14"/>
        <v>1</v>
      </c>
      <c r="V372" s="72"/>
    </row>
    <row r="373" spans="1:37" x14ac:dyDescent="0.25">
      <c r="C373" s="101" t="s">
        <v>39</v>
      </c>
      <c r="D373" s="102"/>
      <c r="E373" s="102"/>
      <c r="F373" s="102"/>
      <c r="G373" s="102"/>
      <c r="H373" s="102"/>
      <c r="I373" s="102"/>
      <c r="J373" s="102"/>
      <c r="K373" s="102"/>
      <c r="L373" s="85">
        <f>Arkusz13!C16</f>
        <v>1</v>
      </c>
      <c r="M373" s="85"/>
      <c r="N373" s="57">
        <f>Arkusz13!C32</f>
        <v>0</v>
      </c>
      <c r="O373" s="57">
        <f>Arkusz13!C48</f>
        <v>0</v>
      </c>
      <c r="P373" s="57">
        <f>Arkusz13!C64</f>
        <v>1</v>
      </c>
      <c r="Q373" s="57">
        <f>Arkusz13!C80</f>
        <v>0</v>
      </c>
      <c r="R373" s="57">
        <f>Arkusz13!C96</f>
        <v>0</v>
      </c>
      <c r="S373" s="57">
        <f>Arkusz13!C112</f>
        <v>0</v>
      </c>
      <c r="T373" s="57">
        <f>Arkusz13!C128-SUM(N373:S373)</f>
        <v>0</v>
      </c>
      <c r="U373" s="71">
        <f t="shared" si="14"/>
        <v>1</v>
      </c>
      <c r="V373" s="72"/>
    </row>
    <row r="374" spans="1:37" ht="15.75" thickBot="1" x14ac:dyDescent="0.3">
      <c r="C374" s="317" t="s">
        <v>40</v>
      </c>
      <c r="D374" s="318"/>
      <c r="E374" s="318"/>
      <c r="F374" s="318"/>
      <c r="G374" s="318"/>
      <c r="H374" s="318"/>
      <c r="I374" s="318"/>
      <c r="J374" s="318"/>
      <c r="K374" s="318"/>
      <c r="L374" s="85">
        <f>Arkusz13!C17</f>
        <v>0</v>
      </c>
      <c r="M374" s="85"/>
      <c r="N374" s="57">
        <f>Arkusz13!C33</f>
        <v>3</v>
      </c>
      <c r="O374" s="57">
        <f>Arkusz13!C49</f>
        <v>0</v>
      </c>
      <c r="P374" s="57">
        <f>Arkusz13!C65</f>
        <v>0</v>
      </c>
      <c r="Q374" s="57">
        <f>Arkusz13!C81</f>
        <v>0</v>
      </c>
      <c r="R374" s="57">
        <f>Arkusz13!C97</f>
        <v>0</v>
      </c>
      <c r="S374" s="57">
        <f>Arkusz13!C113</f>
        <v>0</v>
      </c>
      <c r="T374" s="57">
        <f>Arkusz13!C129-SUM(N374:S374)</f>
        <v>2</v>
      </c>
      <c r="U374" s="71">
        <f t="shared" si="14"/>
        <v>5</v>
      </c>
      <c r="V374" s="72"/>
    </row>
    <row r="375" spans="1:37" ht="15.75" thickBot="1" x14ac:dyDescent="0.3">
      <c r="C375" s="112" t="s">
        <v>1</v>
      </c>
      <c r="D375" s="113"/>
      <c r="E375" s="113"/>
      <c r="F375" s="113"/>
      <c r="G375" s="113"/>
      <c r="H375" s="113"/>
      <c r="I375" s="113"/>
      <c r="J375" s="113"/>
      <c r="K375" s="113"/>
      <c r="L375" s="106">
        <f>SUM(L359:L374)</f>
        <v>1396</v>
      </c>
      <c r="M375" s="106"/>
      <c r="N375" s="55">
        <f t="shared" ref="N375:U375" si="15">SUM(N359:N374)</f>
        <v>277</v>
      </c>
      <c r="O375" s="55">
        <f t="shared" si="15"/>
        <v>77</v>
      </c>
      <c r="P375" s="66">
        <f t="shared" si="15"/>
        <v>115</v>
      </c>
      <c r="Q375" s="55">
        <f t="shared" si="15"/>
        <v>36</v>
      </c>
      <c r="R375" s="55">
        <f t="shared" si="15"/>
        <v>12</v>
      </c>
      <c r="S375" s="55">
        <f t="shared" si="15"/>
        <v>0</v>
      </c>
      <c r="T375" s="66">
        <f t="shared" si="15"/>
        <v>256</v>
      </c>
      <c r="U375" s="106">
        <f t="shared" si="15"/>
        <v>773</v>
      </c>
      <c r="V375" s="115"/>
    </row>
    <row r="376" spans="1:37" x14ac:dyDescent="0.25">
      <c r="A376" s="40"/>
      <c r="B376" s="40"/>
      <c r="C376" s="40"/>
      <c r="D376" s="40"/>
      <c r="E376" s="40"/>
      <c r="F376" s="40"/>
      <c r="G376" s="40"/>
      <c r="H376" s="40"/>
      <c r="I376" s="40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</row>
    <row r="377" spans="1:37" x14ac:dyDescent="0.25">
      <c r="AK377" s="69"/>
    </row>
    <row r="379" spans="1:37" ht="15" customHeight="1" x14ac:dyDescent="0.25"/>
    <row r="400" ht="20.25" customHeight="1" thickBot="1" x14ac:dyDescent="0.3"/>
    <row r="401" spans="1:27" ht="21.75" customHeight="1" x14ac:dyDescent="0.25">
      <c r="D401" s="306" t="s">
        <v>2</v>
      </c>
      <c r="E401" s="114"/>
      <c r="F401" s="114"/>
      <c r="G401" s="114"/>
      <c r="H401" s="114"/>
      <c r="I401" s="114"/>
      <c r="J401" s="114"/>
      <c r="K401" s="114"/>
      <c r="L401" s="114" t="s">
        <v>3</v>
      </c>
      <c r="M401" s="114"/>
      <c r="N401" s="190" t="s">
        <v>83</v>
      </c>
      <c r="O401" s="190"/>
      <c r="P401" s="190"/>
      <c r="Q401" s="103" t="s">
        <v>84</v>
      </c>
      <c r="R401" s="104"/>
      <c r="S401" s="105"/>
    </row>
    <row r="402" spans="1:27" ht="15.75" thickBot="1" x14ac:dyDescent="0.3">
      <c r="D402" s="304" t="s">
        <v>82</v>
      </c>
      <c r="E402" s="305"/>
      <c r="F402" s="305"/>
      <c r="G402" s="305"/>
      <c r="H402" s="305"/>
      <c r="I402" s="305"/>
      <c r="J402" s="305"/>
      <c r="K402" s="305"/>
      <c r="L402" s="316">
        <f>Arkusz14!B2</f>
        <v>20</v>
      </c>
      <c r="M402" s="316"/>
      <c r="N402" s="316">
        <f>Arkusz14!B3</f>
        <v>2</v>
      </c>
      <c r="O402" s="316"/>
      <c r="P402" s="316"/>
      <c r="Q402" s="307">
        <f>Arkusz14!B4</f>
        <v>1</v>
      </c>
      <c r="R402" s="308"/>
      <c r="S402" s="309"/>
    </row>
    <row r="403" spans="1:27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</row>
    <row r="404" spans="1:27" x14ac:dyDescent="0.25">
      <c r="A404" s="70" t="s">
        <v>156</v>
      </c>
      <c r="B404" s="111"/>
      <c r="C404" s="111"/>
      <c r="D404" s="111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  <c r="R404" s="111"/>
      <c r="S404" s="111"/>
      <c r="T404" s="111"/>
      <c r="U404" s="111"/>
      <c r="V404" s="111"/>
      <c r="W404" s="111"/>
      <c r="X404" s="111"/>
      <c r="Y404" s="111"/>
    </row>
    <row r="405" spans="1:27" s="58" customFormat="1" x14ac:dyDescent="0.25">
      <c r="A405" s="70"/>
      <c r="B405" s="111"/>
      <c r="C405" s="111"/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  <c r="O405" s="111"/>
      <c r="P405" s="111"/>
      <c r="Q405" s="111"/>
      <c r="R405" s="111"/>
      <c r="S405" s="111"/>
      <c r="T405" s="111"/>
      <c r="U405" s="111"/>
      <c r="V405" s="111"/>
      <c r="W405" s="111"/>
      <c r="X405" s="111"/>
      <c r="Y405" s="111"/>
    </row>
    <row r="406" spans="1:27" s="58" customFormat="1" x14ac:dyDescent="0.25">
      <c r="A406" s="70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</row>
    <row r="407" spans="1:27" s="58" customFormat="1" x14ac:dyDescent="0.25">
      <c r="A407" s="70"/>
      <c r="B407" s="111"/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1"/>
      <c r="P407" s="111"/>
      <c r="Q407" s="111"/>
      <c r="R407" s="111"/>
      <c r="S407" s="111"/>
      <c r="T407" s="111"/>
      <c r="U407" s="111"/>
      <c r="V407" s="111"/>
      <c r="W407" s="111"/>
      <c r="X407" s="111"/>
      <c r="Y407" s="111"/>
    </row>
    <row r="408" spans="1:27" s="58" customFormat="1" x14ac:dyDescent="0.25">
      <c r="A408" s="70"/>
      <c r="B408" s="111"/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  <c r="S408" s="111"/>
      <c r="T408" s="111"/>
      <c r="U408" s="111"/>
      <c r="V408" s="111"/>
      <c r="W408" s="111"/>
      <c r="X408" s="111"/>
      <c r="Y408" s="111"/>
    </row>
    <row r="409" spans="1:27" x14ac:dyDescent="0.25">
      <c r="A409" s="111"/>
      <c r="B409" s="111"/>
      <c r="C409" s="111"/>
      <c r="D409" s="111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1"/>
      <c r="U409" s="111"/>
      <c r="V409" s="111"/>
      <c r="W409" s="111"/>
      <c r="X409" s="111"/>
      <c r="Y409" s="111"/>
    </row>
    <row r="410" spans="1:27" x14ac:dyDescent="0.25">
      <c r="A410" s="111"/>
      <c r="B410" s="111"/>
      <c r="C410" s="111"/>
      <c r="D410" s="111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  <c r="O410" s="111"/>
      <c r="P410" s="111"/>
      <c r="Q410" s="111"/>
      <c r="R410" s="111"/>
      <c r="S410" s="111"/>
      <c r="T410" s="111"/>
      <c r="U410" s="111"/>
      <c r="V410" s="111"/>
      <c r="W410" s="111"/>
      <c r="X410" s="111"/>
      <c r="Y410" s="111"/>
    </row>
    <row r="411" spans="1:27" x14ac:dyDescent="0.25">
      <c r="A411" s="111"/>
      <c r="B411" s="111"/>
      <c r="C411" s="111"/>
      <c r="D411" s="111"/>
      <c r="E411" s="111"/>
      <c r="F411" s="111"/>
      <c r="G411" s="111"/>
      <c r="H411" s="111"/>
      <c r="I411" s="111"/>
      <c r="J411" s="111"/>
      <c r="K411" s="111"/>
      <c r="L411" s="111"/>
      <c r="M411" s="111"/>
      <c r="N411" s="111"/>
      <c r="O411" s="111"/>
      <c r="P411" s="111"/>
      <c r="Q411" s="111"/>
      <c r="R411" s="111"/>
      <c r="S411" s="111"/>
      <c r="T411" s="111"/>
      <c r="U411" s="111"/>
      <c r="V411" s="111"/>
      <c r="W411" s="111"/>
      <c r="X411" s="111"/>
      <c r="Y411" s="111"/>
    </row>
    <row r="412" spans="1:27" x14ac:dyDescent="0.25">
      <c r="A412" s="111"/>
      <c r="B412" s="111"/>
      <c r="C412" s="111"/>
      <c r="D412" s="111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  <c r="R412" s="111"/>
      <c r="S412" s="111"/>
      <c r="T412" s="111"/>
      <c r="U412" s="111"/>
      <c r="V412" s="111"/>
      <c r="W412" s="111"/>
      <c r="X412" s="111"/>
      <c r="Y412" s="111"/>
    </row>
    <row r="413" spans="1:27" x14ac:dyDescent="0.25">
      <c r="A413" s="111"/>
      <c r="B413" s="111"/>
      <c r="C413" s="111"/>
      <c r="D413" s="111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  <c r="O413" s="111"/>
      <c r="P413" s="111"/>
      <c r="Q413" s="111"/>
      <c r="R413" s="111"/>
      <c r="S413" s="111"/>
      <c r="T413" s="111"/>
      <c r="U413" s="111"/>
      <c r="V413" s="111"/>
      <c r="W413" s="111"/>
      <c r="X413" s="111"/>
      <c r="Y413" s="111"/>
    </row>
    <row r="415" spans="1:27" x14ac:dyDescent="0.25">
      <c r="A415" s="64" t="s">
        <v>158</v>
      </c>
      <c r="B415" s="64"/>
      <c r="C415" s="64"/>
      <c r="D415" s="64"/>
      <c r="E415" s="64"/>
      <c r="F415" s="64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Z415" s="65"/>
      <c r="AA415" s="65"/>
    </row>
    <row r="416" spans="1:27" ht="15.75" thickBot="1" x14ac:dyDescent="0.3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Z416" s="65"/>
      <c r="AA416" s="65"/>
    </row>
    <row r="417" spans="1:27" x14ac:dyDescent="0.25">
      <c r="A417" s="65"/>
      <c r="B417" s="65"/>
      <c r="C417" s="65"/>
      <c r="D417" s="201" t="s">
        <v>159</v>
      </c>
      <c r="E417" s="202"/>
      <c r="F417" s="202"/>
      <c r="G417" s="202"/>
      <c r="H417" s="202" t="s">
        <v>3</v>
      </c>
      <c r="I417" s="202"/>
      <c r="J417" s="202"/>
      <c r="K417" s="202" t="s">
        <v>160</v>
      </c>
      <c r="L417" s="202"/>
      <c r="M417" s="310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Z417" s="65"/>
      <c r="AA417" s="65"/>
    </row>
    <row r="418" spans="1:27" x14ac:dyDescent="0.25">
      <c r="A418" s="65"/>
      <c r="B418" s="65"/>
      <c r="C418" s="65"/>
      <c r="D418" s="311" t="s">
        <v>161</v>
      </c>
      <c r="E418" s="312"/>
      <c r="F418" s="312"/>
      <c r="G418" s="312"/>
      <c r="H418" s="71">
        <v>54125</v>
      </c>
      <c r="I418" s="71"/>
      <c r="J418" s="71"/>
      <c r="K418" s="71">
        <v>57248</v>
      </c>
      <c r="L418" s="71"/>
      <c r="M418" s="72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Z418" s="65"/>
      <c r="AA418" s="65"/>
    </row>
    <row r="419" spans="1:27" x14ac:dyDescent="0.25">
      <c r="A419" s="65"/>
      <c r="B419" s="65"/>
      <c r="C419" s="65"/>
      <c r="D419" s="73" t="s">
        <v>162</v>
      </c>
      <c r="E419" s="74"/>
      <c r="F419" s="74"/>
      <c r="G419" s="74"/>
      <c r="H419" s="71">
        <v>1823</v>
      </c>
      <c r="I419" s="71"/>
      <c r="J419" s="71"/>
      <c r="K419" s="71">
        <v>1963</v>
      </c>
      <c r="L419" s="71"/>
      <c r="M419" s="72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Z419" s="65"/>
      <c r="AA419" s="65"/>
    </row>
    <row r="420" spans="1:27" ht="15.75" thickBot="1" x14ac:dyDescent="0.3">
      <c r="A420" s="65"/>
      <c r="B420" s="65"/>
      <c r="C420" s="65"/>
      <c r="D420" s="75" t="s">
        <v>19</v>
      </c>
      <c r="E420" s="76"/>
      <c r="F420" s="76"/>
      <c r="G420" s="76"/>
      <c r="H420" s="71">
        <v>1027</v>
      </c>
      <c r="I420" s="71"/>
      <c r="J420" s="71"/>
      <c r="K420" s="71">
        <v>1135</v>
      </c>
      <c r="L420" s="71"/>
      <c r="M420" s="72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Z420" s="65"/>
      <c r="AA420" s="65"/>
    </row>
    <row r="421" spans="1:27" ht="15.75" thickBot="1" x14ac:dyDescent="0.3">
      <c r="A421" s="65"/>
      <c r="B421" s="65"/>
      <c r="C421" s="65"/>
      <c r="D421" s="77" t="s">
        <v>1</v>
      </c>
      <c r="E421" s="78"/>
      <c r="F421" s="78"/>
      <c r="G421" s="78"/>
      <c r="H421" s="79">
        <f>SUM(H418:J420)</f>
        <v>56975</v>
      </c>
      <c r="I421" s="79"/>
      <c r="J421" s="79"/>
      <c r="K421" s="79">
        <f>SUM(K418:M420)</f>
        <v>60346</v>
      </c>
      <c r="L421" s="79"/>
      <c r="M421" s="80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Z421" s="65"/>
      <c r="AA421" s="65"/>
    </row>
    <row r="422" spans="1:27" ht="24" customHeight="1" x14ac:dyDescent="0.25">
      <c r="A422" s="65"/>
      <c r="B422" s="65"/>
      <c r="C422" s="65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Z422" s="65"/>
      <c r="AA422" s="65"/>
    </row>
    <row r="423" spans="1:27" s="67" customFormat="1" ht="24" customHeight="1" x14ac:dyDescent="0.25"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Y423" s="6"/>
    </row>
    <row r="424" spans="1:27" s="67" customFormat="1" ht="24" customHeight="1" x14ac:dyDescent="0.25"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Y424" s="6"/>
    </row>
    <row r="425" spans="1:27" s="67" customFormat="1" ht="24" customHeight="1" x14ac:dyDescent="0.25"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Y425" s="6"/>
    </row>
    <row r="426" spans="1:27" s="67" customFormat="1" ht="24" customHeight="1" x14ac:dyDescent="0.25"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Y426" s="6"/>
    </row>
    <row r="427" spans="1:27" ht="15" customHeight="1" x14ac:dyDescent="0.25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Z427" s="65"/>
      <c r="AA427" s="65"/>
    </row>
    <row r="428" spans="1:27" ht="15" customHeight="1" x14ac:dyDescent="0.25">
      <c r="A428" s="70" t="s">
        <v>163</v>
      </c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65"/>
      <c r="AA428" s="65"/>
    </row>
    <row r="429" spans="1:27" x14ac:dyDescent="0.25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65"/>
      <c r="AA429" s="65"/>
    </row>
    <row r="430" spans="1:27" x14ac:dyDescent="0.25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65"/>
      <c r="AA430" s="65"/>
    </row>
    <row r="431" spans="1:27" x14ac:dyDescent="0.25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Z431" s="65"/>
      <c r="AA431" s="65"/>
    </row>
    <row r="432" spans="1:27" x14ac:dyDescent="0.25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Z432" s="65"/>
      <c r="AA432" s="65"/>
    </row>
    <row r="435" spans="1:18" ht="23.25" customHeight="1" x14ac:dyDescent="0.25"/>
    <row r="436" spans="1:18" x14ac:dyDescent="0.25">
      <c r="A436" s="64" t="s">
        <v>164</v>
      </c>
      <c r="B436" s="64"/>
      <c r="C436" s="64"/>
      <c r="D436" s="64"/>
      <c r="E436" s="64"/>
      <c r="F436" s="64"/>
      <c r="G436" s="64"/>
      <c r="H436" s="64"/>
      <c r="I436" s="64"/>
      <c r="J436" s="64"/>
      <c r="K436" s="65"/>
      <c r="L436" s="65"/>
      <c r="M436" s="65"/>
      <c r="N436" s="65"/>
      <c r="O436" s="65"/>
      <c r="P436" s="65"/>
      <c r="Q436" s="65"/>
      <c r="R436" s="65"/>
    </row>
    <row r="437" spans="1:18" x14ac:dyDescent="0.25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5"/>
      <c r="L437" s="65"/>
      <c r="M437" s="65"/>
      <c r="N437" s="65"/>
      <c r="O437" s="65"/>
      <c r="P437" s="65"/>
      <c r="Q437" s="65"/>
      <c r="R437" s="65"/>
    </row>
    <row r="438" spans="1:18" ht="15.75" thickBot="1" x14ac:dyDescent="0.3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5"/>
      <c r="L438" s="65"/>
      <c r="M438" s="65"/>
      <c r="N438" s="65"/>
      <c r="O438" s="65"/>
      <c r="P438" s="65"/>
      <c r="Q438" s="65"/>
      <c r="R438" s="65"/>
    </row>
    <row r="439" spans="1:18" x14ac:dyDescent="0.25">
      <c r="A439" s="65"/>
      <c r="B439" s="65"/>
      <c r="C439" s="65"/>
      <c r="D439" s="154" t="s">
        <v>43</v>
      </c>
      <c r="E439" s="155"/>
      <c r="F439" s="156"/>
      <c r="G439" s="160" t="str">
        <f>CONCATENATE(Arkusz18!A2," - ",Arkusz18!B2," r.")</f>
        <v>01.03.2016 - 31.03.2016 r.</v>
      </c>
      <c r="H439" s="161"/>
      <c r="I439" s="161"/>
      <c r="J439" s="161"/>
      <c r="K439" s="161"/>
      <c r="L439" s="161"/>
      <c r="M439" s="161"/>
      <c r="N439" s="161"/>
      <c r="O439" s="161"/>
      <c r="P439" s="161"/>
      <c r="Q439" s="161"/>
      <c r="R439" s="162"/>
    </row>
    <row r="440" spans="1:18" ht="27" customHeight="1" x14ac:dyDescent="0.25">
      <c r="A440" s="65"/>
      <c r="B440" s="65"/>
      <c r="C440" s="65"/>
      <c r="D440" s="157"/>
      <c r="E440" s="158"/>
      <c r="F440" s="159"/>
      <c r="G440" s="163" t="s">
        <v>59</v>
      </c>
      <c r="H440" s="164"/>
      <c r="I440" s="165"/>
      <c r="J440" s="163" t="s">
        <v>87</v>
      </c>
      <c r="K440" s="164"/>
      <c r="L440" s="165"/>
      <c r="M440" s="163" t="s">
        <v>58</v>
      </c>
      <c r="N440" s="164"/>
      <c r="O440" s="165"/>
      <c r="P440" s="163" t="s">
        <v>86</v>
      </c>
      <c r="Q440" s="164"/>
      <c r="R440" s="166"/>
    </row>
    <row r="441" spans="1:18" x14ac:dyDescent="0.25">
      <c r="A441" s="65"/>
      <c r="B441" s="65"/>
      <c r="C441" s="65"/>
      <c r="D441" s="173" t="s">
        <v>85</v>
      </c>
      <c r="E441" s="174"/>
      <c r="F441" s="175"/>
      <c r="G441" s="151">
        <f>Arkusz16!A2</f>
        <v>4659</v>
      </c>
      <c r="H441" s="152"/>
      <c r="I441" s="153"/>
      <c r="J441" s="151">
        <f>Arkusz16!A3</f>
        <v>2</v>
      </c>
      <c r="K441" s="152"/>
      <c r="L441" s="153"/>
      <c r="M441" s="151">
        <f>Arkusz16!A4</f>
        <v>0</v>
      </c>
      <c r="N441" s="152"/>
      <c r="O441" s="153"/>
      <c r="P441" s="151">
        <f>Arkusz16!A5</f>
        <v>9</v>
      </c>
      <c r="Q441" s="152"/>
      <c r="R441" s="153"/>
    </row>
    <row r="442" spans="1:18" x14ac:dyDescent="0.25">
      <c r="A442" s="65"/>
      <c r="B442" s="65"/>
      <c r="C442" s="65"/>
      <c r="D442" s="167" t="s">
        <v>45</v>
      </c>
      <c r="E442" s="168"/>
      <c r="F442" s="169"/>
      <c r="G442" s="170">
        <f>Arkusz16!A6</f>
        <v>2589</v>
      </c>
      <c r="H442" s="171"/>
      <c r="I442" s="172"/>
      <c r="J442" s="170">
        <f>Arkusz16!A7</f>
        <v>8</v>
      </c>
      <c r="K442" s="171"/>
      <c r="L442" s="172"/>
      <c r="M442" s="170">
        <f>Arkusz16!A8</f>
        <v>0</v>
      </c>
      <c r="N442" s="171"/>
      <c r="O442" s="172"/>
      <c r="P442" s="170">
        <f>Arkusz16!A9</f>
        <v>20</v>
      </c>
      <c r="Q442" s="171"/>
      <c r="R442" s="172"/>
    </row>
    <row r="443" spans="1:18" ht="15.75" thickBot="1" x14ac:dyDescent="0.3">
      <c r="A443" s="65"/>
      <c r="B443" s="65"/>
      <c r="C443" s="65"/>
      <c r="D443" s="127" t="s">
        <v>46</v>
      </c>
      <c r="E443" s="128"/>
      <c r="F443" s="129"/>
      <c r="G443" s="130">
        <f>Arkusz16!A10</f>
        <v>2049</v>
      </c>
      <c r="H443" s="131"/>
      <c r="I443" s="132"/>
      <c r="J443" s="130">
        <f>Arkusz16!A11</f>
        <v>1</v>
      </c>
      <c r="K443" s="131"/>
      <c r="L443" s="132"/>
      <c r="M443" s="130">
        <f>Arkusz16!A12</f>
        <v>0</v>
      </c>
      <c r="N443" s="131"/>
      <c r="O443" s="132"/>
      <c r="P443" s="130">
        <f>Arkusz16!A13</f>
        <v>29</v>
      </c>
      <c r="Q443" s="131"/>
      <c r="R443" s="132"/>
    </row>
    <row r="444" spans="1:18" ht="15.75" thickBot="1" x14ac:dyDescent="0.3">
      <c r="A444" s="65"/>
      <c r="B444" s="65"/>
      <c r="C444" s="65"/>
      <c r="D444" s="138" t="s">
        <v>44</v>
      </c>
      <c r="E444" s="139"/>
      <c r="F444" s="140"/>
      <c r="G444" s="141">
        <f>SUM(G441:I443)</f>
        <v>9297</v>
      </c>
      <c r="H444" s="142"/>
      <c r="I444" s="143"/>
      <c r="J444" s="141">
        <f t="shared" ref="J444" si="16">SUM(J441:L443)</f>
        <v>11</v>
      </c>
      <c r="K444" s="142"/>
      <c r="L444" s="143"/>
      <c r="M444" s="141">
        <f t="shared" ref="M444" si="17">SUM(M441:O443)</f>
        <v>0</v>
      </c>
      <c r="N444" s="142"/>
      <c r="O444" s="143"/>
      <c r="P444" s="141">
        <f t="shared" ref="P444" si="18">SUM(P441:R443)</f>
        <v>58</v>
      </c>
      <c r="Q444" s="142"/>
      <c r="R444" s="144"/>
    </row>
    <row r="445" spans="1:18" x14ac:dyDescent="0.25">
      <c r="A445" s="42"/>
      <c r="B445" s="42"/>
      <c r="C445" s="42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65"/>
      <c r="Q445" s="65"/>
      <c r="R445" s="65"/>
    </row>
    <row r="447" spans="1:18" ht="15.75" thickBot="1" x14ac:dyDescent="0.3"/>
    <row r="448" spans="1:18" x14ac:dyDescent="0.25">
      <c r="D448" s="145" t="s">
        <v>43</v>
      </c>
      <c r="E448" s="146"/>
      <c r="F448" s="146"/>
      <c r="G448" s="133" t="str">
        <f>CONCATENATE(Arkusz18!C2," - ",Arkusz18!B2," r.")</f>
        <v>01.01.2016 - 31.03.2016 r.</v>
      </c>
      <c r="H448" s="133"/>
      <c r="I448" s="133"/>
      <c r="J448" s="133"/>
      <c r="K448" s="133"/>
      <c r="L448" s="133"/>
      <c r="M448" s="133"/>
      <c r="N448" s="133"/>
      <c r="O448" s="133"/>
      <c r="P448" s="133"/>
      <c r="Q448" s="133"/>
      <c r="R448" s="134"/>
    </row>
    <row r="449" spans="1:25" ht="21.75" customHeight="1" x14ac:dyDescent="0.25">
      <c r="D449" s="147"/>
      <c r="E449" s="148"/>
      <c r="F449" s="148"/>
      <c r="G449" s="116" t="s">
        <v>59</v>
      </c>
      <c r="H449" s="116"/>
      <c r="I449" s="116"/>
      <c r="J449" s="116" t="s">
        <v>87</v>
      </c>
      <c r="K449" s="116"/>
      <c r="L449" s="116"/>
      <c r="M449" s="116" t="s">
        <v>58</v>
      </c>
      <c r="N449" s="116"/>
      <c r="O449" s="116"/>
      <c r="P449" s="116" t="s">
        <v>86</v>
      </c>
      <c r="Q449" s="116"/>
      <c r="R449" s="117"/>
    </row>
    <row r="450" spans="1:25" x14ac:dyDescent="0.25">
      <c r="D450" s="135" t="s">
        <v>85</v>
      </c>
      <c r="E450" s="136"/>
      <c r="F450" s="136"/>
      <c r="G450" s="137">
        <f>Arkusz17!A2</f>
        <v>11684</v>
      </c>
      <c r="H450" s="137"/>
      <c r="I450" s="137"/>
      <c r="J450" s="137">
        <f>Arkusz17!A3</f>
        <v>4</v>
      </c>
      <c r="K450" s="137"/>
      <c r="L450" s="137"/>
      <c r="M450" s="137">
        <f>Arkusz17!A4</f>
        <v>0</v>
      </c>
      <c r="N450" s="137"/>
      <c r="O450" s="137"/>
      <c r="P450" s="137">
        <f>Arkusz17!A5</f>
        <v>17</v>
      </c>
      <c r="Q450" s="137"/>
      <c r="R450" s="137"/>
    </row>
    <row r="451" spans="1:25" x14ac:dyDescent="0.25">
      <c r="D451" s="120" t="s">
        <v>45</v>
      </c>
      <c r="E451" s="121"/>
      <c r="F451" s="121"/>
      <c r="G451" s="122">
        <f>Arkusz17!A6</f>
        <v>8113</v>
      </c>
      <c r="H451" s="122"/>
      <c r="I451" s="122"/>
      <c r="J451" s="122">
        <f>Arkusz17!A7</f>
        <v>19</v>
      </c>
      <c r="K451" s="122"/>
      <c r="L451" s="122"/>
      <c r="M451" s="122">
        <f>Arkusz17!A8</f>
        <v>0</v>
      </c>
      <c r="N451" s="122"/>
      <c r="O451" s="122"/>
      <c r="P451" s="122">
        <f>Arkusz17!A9</f>
        <v>48</v>
      </c>
      <c r="Q451" s="122"/>
      <c r="R451" s="122"/>
    </row>
    <row r="452" spans="1:25" ht="15.75" thickBot="1" x14ac:dyDescent="0.3">
      <c r="D452" s="125" t="s">
        <v>46</v>
      </c>
      <c r="E452" s="126"/>
      <c r="F452" s="126"/>
      <c r="G452" s="123">
        <f>Arkusz17!A10</f>
        <v>4753</v>
      </c>
      <c r="H452" s="123"/>
      <c r="I452" s="123"/>
      <c r="J452" s="123">
        <f>Arkusz17!A11</f>
        <v>8</v>
      </c>
      <c r="K452" s="123"/>
      <c r="L452" s="123"/>
      <c r="M452" s="123">
        <f>Arkusz17!A12</f>
        <v>0</v>
      </c>
      <c r="N452" s="123"/>
      <c r="O452" s="123"/>
      <c r="P452" s="123">
        <f>Arkusz17!A13</f>
        <v>59</v>
      </c>
      <c r="Q452" s="123"/>
      <c r="R452" s="123"/>
    </row>
    <row r="453" spans="1:25" ht="15.75" thickBot="1" x14ac:dyDescent="0.3">
      <c r="D453" s="149" t="s">
        <v>44</v>
      </c>
      <c r="E453" s="150"/>
      <c r="F453" s="150"/>
      <c r="G453" s="118">
        <f>SUM(G450:I452)</f>
        <v>24550</v>
      </c>
      <c r="H453" s="118"/>
      <c r="I453" s="118"/>
      <c r="J453" s="118">
        <f t="shared" ref="J453" si="19">SUM(J450:L452)</f>
        <v>31</v>
      </c>
      <c r="K453" s="118"/>
      <c r="L453" s="118"/>
      <c r="M453" s="118">
        <f t="shared" ref="M453" si="20">SUM(M450:O452)</f>
        <v>0</v>
      </c>
      <c r="N453" s="118"/>
      <c r="O453" s="118"/>
      <c r="P453" s="118">
        <f t="shared" ref="P453" si="21">SUM(P450:R452)</f>
        <v>124</v>
      </c>
      <c r="Q453" s="118"/>
      <c r="R453" s="119"/>
    </row>
    <row r="455" spans="1:25" ht="15" customHeight="1" x14ac:dyDescent="0.25"/>
    <row r="456" spans="1:25" ht="15" customHeight="1" x14ac:dyDescent="0.25">
      <c r="A456" s="109" t="s">
        <v>169</v>
      </c>
      <c r="B456" s="110"/>
      <c r="C456" s="110"/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  <c r="Y456" s="110"/>
    </row>
    <row r="457" spans="1:25" ht="15" customHeight="1" x14ac:dyDescent="0.25">
      <c r="A457" s="110"/>
      <c r="B457" s="110"/>
      <c r="C457" s="110"/>
      <c r="D457" s="110"/>
      <c r="E457" s="110"/>
      <c r="F457" s="110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  <c r="Y457" s="110"/>
    </row>
    <row r="458" spans="1:25" ht="15" customHeight="1" x14ac:dyDescent="0.25">
      <c r="A458" s="110"/>
      <c r="B458" s="110"/>
      <c r="C458" s="110"/>
      <c r="D458" s="110"/>
      <c r="E458" s="110"/>
      <c r="F458" s="110"/>
      <c r="G458" s="110"/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</row>
    <row r="459" spans="1:25" ht="15" customHeight="1" x14ac:dyDescent="0.25">
      <c r="A459" s="110"/>
      <c r="B459" s="110"/>
      <c r="C459" s="110"/>
      <c r="D459" s="110"/>
      <c r="E459" s="110"/>
      <c r="F459" s="110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</row>
    <row r="460" spans="1:25" ht="15" customHeight="1" x14ac:dyDescent="0.25">
      <c r="A460" s="110"/>
      <c r="B460" s="110"/>
      <c r="C460" s="110"/>
      <c r="D460" s="110"/>
      <c r="E460" s="110"/>
      <c r="F460" s="110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</row>
    <row r="461" spans="1:25" ht="15" customHeight="1" x14ac:dyDescent="0.25">
      <c r="A461" s="110"/>
      <c r="B461" s="110"/>
      <c r="C461" s="110"/>
      <c r="D461" s="110"/>
      <c r="E461" s="110"/>
      <c r="F461" s="110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</row>
    <row r="462" spans="1:25" ht="15" customHeight="1" x14ac:dyDescent="0.25">
      <c r="A462" s="110"/>
      <c r="B462" s="110"/>
      <c r="C462" s="110"/>
      <c r="D462" s="110"/>
      <c r="E462" s="110"/>
      <c r="F462" s="110"/>
      <c r="G462" s="110"/>
      <c r="H462" s="110"/>
      <c r="I462" s="110"/>
      <c r="J462" s="110"/>
      <c r="K462" s="110"/>
      <c r="L462" s="110"/>
      <c r="M462" s="110"/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  <c r="Y462" s="110"/>
    </row>
    <row r="463" spans="1:25" ht="15" customHeight="1" x14ac:dyDescent="0.25">
      <c r="A463" s="110"/>
      <c r="B463" s="110"/>
      <c r="C463" s="110"/>
      <c r="D463" s="110"/>
      <c r="E463" s="110"/>
      <c r="F463" s="110"/>
      <c r="G463" s="110"/>
      <c r="H463" s="110"/>
      <c r="I463" s="110"/>
      <c r="J463" s="110"/>
      <c r="K463" s="110"/>
      <c r="L463" s="110"/>
      <c r="M463" s="110"/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  <c r="Y463" s="110"/>
    </row>
    <row r="464" spans="1:25" ht="15" customHeight="1" x14ac:dyDescent="0.25">
      <c r="A464" s="110"/>
      <c r="B464" s="110"/>
      <c r="C464" s="110"/>
      <c r="D464" s="110"/>
      <c r="E464" s="110"/>
      <c r="F464" s="110"/>
      <c r="G464" s="110"/>
      <c r="H464" s="110"/>
      <c r="I464" s="110"/>
      <c r="J464" s="110"/>
      <c r="K464" s="110"/>
      <c r="L464" s="110"/>
      <c r="M464" s="110"/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  <c r="Y464" s="110"/>
    </row>
    <row r="465" spans="1:25" ht="15" customHeight="1" x14ac:dyDescent="0.25"/>
    <row r="466" spans="1:25" ht="15" customHeight="1" x14ac:dyDescent="0.25"/>
    <row r="467" spans="1:25" ht="15" customHeight="1" x14ac:dyDescent="0.25"/>
    <row r="468" spans="1:25" x14ac:dyDescent="0.25">
      <c r="A468" s="43" t="s">
        <v>165</v>
      </c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R468" s="44"/>
      <c r="S468" s="44"/>
      <c r="T468" s="44"/>
    </row>
    <row r="469" spans="1:25" x14ac:dyDescent="0.25">
      <c r="P469" s="45"/>
      <c r="Q469" s="45"/>
      <c r="R469" s="44"/>
      <c r="S469" s="44"/>
      <c r="T469" s="44"/>
      <c r="U469" s="45"/>
    </row>
    <row r="470" spans="1:25" x14ac:dyDescent="0.25"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5" ht="15" customHeight="1" x14ac:dyDescent="0.25">
      <c r="A471" s="70" t="s">
        <v>157</v>
      </c>
      <c r="B471" s="111"/>
      <c r="C471" s="111"/>
      <c r="D471" s="111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  <c r="O471" s="111"/>
      <c r="P471" s="111"/>
      <c r="Q471" s="111"/>
      <c r="R471" s="111"/>
      <c r="S471" s="111"/>
      <c r="T471" s="111"/>
      <c r="U471" s="111"/>
      <c r="V471" s="111"/>
      <c r="W471" s="111"/>
      <c r="X471" s="111"/>
      <c r="Y471" s="111"/>
    </row>
    <row r="472" spans="1:25" x14ac:dyDescent="0.25">
      <c r="A472" s="111"/>
      <c r="B472" s="111"/>
      <c r="C472" s="111"/>
      <c r="D472" s="111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  <c r="O472" s="111"/>
      <c r="P472" s="111"/>
      <c r="Q472" s="111"/>
      <c r="R472" s="111"/>
      <c r="S472" s="111"/>
      <c r="T472" s="111"/>
      <c r="U472" s="111"/>
      <c r="V472" s="111"/>
      <c r="W472" s="111"/>
      <c r="X472" s="111"/>
      <c r="Y472" s="111"/>
    </row>
    <row r="473" spans="1:25" x14ac:dyDescent="0.25">
      <c r="A473" s="111"/>
      <c r="B473" s="111"/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  <c r="Y473" s="111"/>
    </row>
    <row r="474" spans="1:25" ht="15" customHeight="1" x14ac:dyDescent="0.25">
      <c r="A474" s="111"/>
      <c r="B474" s="111"/>
      <c r="C474" s="111"/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  <c r="U474" s="111"/>
      <c r="V474" s="111"/>
      <c r="W474" s="111"/>
      <c r="X474" s="111"/>
      <c r="Y474" s="111"/>
    </row>
    <row r="475" spans="1:25" x14ac:dyDescent="0.25">
      <c r="A475" s="111"/>
      <c r="B475" s="111"/>
      <c r="C475" s="111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1"/>
    </row>
    <row r="476" spans="1:25" x14ac:dyDescent="0.25">
      <c r="A476" s="111"/>
      <c r="B476" s="111"/>
      <c r="C476" s="111"/>
      <c r="D476" s="111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  <c r="O476" s="111"/>
      <c r="P476" s="111"/>
      <c r="Q476" s="111"/>
      <c r="R476" s="111"/>
      <c r="S476" s="111"/>
      <c r="T476" s="111"/>
      <c r="U476" s="111"/>
      <c r="V476" s="111"/>
      <c r="W476" s="111"/>
      <c r="X476" s="111"/>
      <c r="Y476" s="111"/>
    </row>
    <row r="477" spans="1:25" x14ac:dyDescent="0.25">
      <c r="A477" s="111"/>
      <c r="B477" s="111"/>
      <c r="C477" s="111"/>
      <c r="D477" s="111"/>
      <c r="E477" s="111"/>
      <c r="F477" s="111"/>
      <c r="G477" s="111"/>
      <c r="H477" s="111"/>
      <c r="I477" s="111"/>
      <c r="J477" s="111"/>
      <c r="K477" s="111"/>
      <c r="L477" s="111"/>
      <c r="M477" s="111"/>
      <c r="N477" s="111"/>
      <c r="O477" s="111"/>
      <c r="P477" s="111"/>
      <c r="Q477" s="111"/>
      <c r="R477" s="111"/>
      <c r="S477" s="111"/>
      <c r="T477" s="111"/>
      <c r="U477" s="111"/>
      <c r="V477" s="111"/>
      <c r="W477" s="111"/>
      <c r="X477" s="111"/>
      <c r="Y477" s="111"/>
    </row>
    <row r="478" spans="1:25" ht="15" customHeight="1" x14ac:dyDescent="0.25">
      <c r="A478" s="111"/>
      <c r="B478" s="111"/>
      <c r="C478" s="111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1"/>
      <c r="Q478" s="111"/>
      <c r="R478" s="111"/>
      <c r="S478" s="111"/>
      <c r="T478" s="111"/>
      <c r="U478" s="111"/>
      <c r="V478" s="111"/>
      <c r="W478" s="111"/>
      <c r="X478" s="111"/>
      <c r="Y478" s="111"/>
    </row>
    <row r="479" spans="1:25" x14ac:dyDescent="0.25">
      <c r="A479" s="111"/>
      <c r="B479" s="111"/>
      <c r="C479" s="111"/>
      <c r="D479" s="111"/>
      <c r="E479" s="111"/>
      <c r="F479" s="111"/>
      <c r="G479" s="111"/>
      <c r="H479" s="111"/>
      <c r="I479" s="111"/>
      <c r="J479" s="111"/>
      <c r="K479" s="111"/>
      <c r="L479" s="111"/>
      <c r="M479" s="111"/>
      <c r="N479" s="111"/>
      <c r="O479" s="111"/>
      <c r="P479" s="111"/>
      <c r="Q479" s="111"/>
      <c r="R479" s="111"/>
      <c r="S479" s="111"/>
      <c r="T479" s="111"/>
      <c r="U479" s="111"/>
      <c r="V479" s="111"/>
      <c r="W479" s="111"/>
      <c r="X479" s="111"/>
      <c r="Y479" s="111"/>
    </row>
    <row r="480" spans="1:25" x14ac:dyDescent="0.25">
      <c r="A480" s="111"/>
      <c r="B480" s="111"/>
      <c r="C480" s="111"/>
      <c r="D480" s="111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  <c r="O480" s="111"/>
      <c r="P480" s="111"/>
      <c r="Q480" s="111"/>
      <c r="R480" s="111"/>
      <c r="S480" s="111"/>
      <c r="T480" s="111"/>
      <c r="U480" s="111"/>
      <c r="V480" s="111"/>
      <c r="W480" s="111"/>
      <c r="X480" s="111"/>
      <c r="Y480" s="111"/>
    </row>
    <row r="481" spans="1:25" x14ac:dyDescent="0.25">
      <c r="A481" s="111"/>
      <c r="B481" s="111"/>
      <c r="C481" s="111"/>
      <c r="D481" s="111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  <c r="O481" s="111"/>
      <c r="P481" s="111"/>
      <c r="Q481" s="111"/>
      <c r="R481" s="111"/>
      <c r="S481" s="111"/>
      <c r="T481" s="111"/>
      <c r="U481" s="111"/>
      <c r="V481" s="111"/>
      <c r="W481" s="111"/>
      <c r="X481" s="111"/>
      <c r="Y481" s="111"/>
    </row>
    <row r="482" spans="1:25" x14ac:dyDescent="0.25">
      <c r="A482" s="111"/>
      <c r="B482" s="111"/>
      <c r="C482" s="111"/>
      <c r="D482" s="111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  <c r="O482" s="111"/>
      <c r="P482" s="111"/>
      <c r="Q482" s="111"/>
      <c r="R482" s="111"/>
      <c r="S482" s="111"/>
      <c r="T482" s="111"/>
      <c r="U482" s="111"/>
      <c r="V482" s="111"/>
      <c r="W482" s="111"/>
      <c r="X482" s="111"/>
      <c r="Y482" s="111"/>
    </row>
    <row r="483" spans="1:25" x14ac:dyDescent="0.25">
      <c r="A483" s="111"/>
      <c r="B483" s="111"/>
      <c r="C483" s="111"/>
      <c r="D483" s="111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  <c r="O483" s="111"/>
      <c r="P483" s="111"/>
      <c r="Q483" s="111"/>
      <c r="R483" s="111"/>
      <c r="S483" s="111"/>
      <c r="T483" s="111"/>
      <c r="U483" s="111"/>
      <c r="V483" s="111"/>
      <c r="W483" s="111"/>
      <c r="X483" s="111"/>
      <c r="Y483" s="111"/>
    </row>
    <row r="484" spans="1:25" x14ac:dyDescent="0.25">
      <c r="A484" s="111"/>
      <c r="B484" s="111"/>
      <c r="C484" s="111"/>
      <c r="D484" s="111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  <c r="Y484" s="111"/>
    </row>
    <row r="485" spans="1:25" x14ac:dyDescent="0.25">
      <c r="A485" s="111"/>
      <c r="B485" s="111"/>
      <c r="C485" s="111"/>
      <c r="D485" s="111"/>
      <c r="E485" s="111"/>
      <c r="F485" s="111"/>
      <c r="G485" s="111"/>
      <c r="H485" s="111"/>
      <c r="I485" s="111"/>
      <c r="J485" s="111"/>
      <c r="K485" s="111"/>
      <c r="L485" s="111"/>
      <c r="M485" s="111"/>
      <c r="N485" s="111"/>
      <c r="O485" s="111"/>
      <c r="P485" s="111"/>
      <c r="Q485" s="111"/>
      <c r="R485" s="111"/>
      <c r="S485" s="111"/>
      <c r="T485" s="111"/>
      <c r="U485" s="111"/>
      <c r="V485" s="111"/>
      <c r="W485" s="111"/>
      <c r="X485" s="111"/>
      <c r="Y485" s="111"/>
    </row>
    <row r="486" spans="1:25" x14ac:dyDescent="0.25">
      <c r="A486" s="111"/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1"/>
    </row>
    <row r="487" spans="1:25" x14ac:dyDescent="0.25">
      <c r="A487" s="111"/>
      <c r="B487" s="111"/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  <c r="R487" s="111"/>
      <c r="S487" s="111"/>
      <c r="T487" s="111"/>
      <c r="U487" s="111"/>
      <c r="V487" s="111"/>
      <c r="W487" s="111"/>
      <c r="X487" s="111"/>
      <c r="Y487" s="111"/>
    </row>
    <row r="488" spans="1:25" x14ac:dyDescent="0.25">
      <c r="A488" s="111"/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1"/>
    </row>
    <row r="489" spans="1:25" ht="15" customHeight="1" x14ac:dyDescent="0.25">
      <c r="A489" s="111"/>
      <c r="B489" s="111"/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  <c r="O489" s="111"/>
      <c r="P489" s="111"/>
      <c r="Q489" s="111"/>
      <c r="R489" s="111"/>
      <c r="S489" s="111"/>
      <c r="T489" s="111"/>
      <c r="U489" s="111"/>
      <c r="V489" s="111"/>
      <c r="W489" s="111"/>
      <c r="X489" s="111"/>
      <c r="Y489" s="111"/>
    </row>
    <row r="490" spans="1:25" x14ac:dyDescent="0.25">
      <c r="A490" s="111"/>
      <c r="B490" s="111"/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  <c r="U490" s="111"/>
      <c r="V490" s="111"/>
      <c r="W490" s="111"/>
      <c r="X490" s="111"/>
      <c r="Y490" s="111"/>
    </row>
    <row r="491" spans="1:25" x14ac:dyDescent="0.25">
      <c r="A491" s="111"/>
      <c r="B491" s="111"/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  <c r="R491" s="111"/>
      <c r="S491" s="111"/>
      <c r="T491" s="111"/>
      <c r="U491" s="111"/>
      <c r="V491" s="111"/>
      <c r="W491" s="111"/>
      <c r="X491" s="111"/>
      <c r="Y491" s="111"/>
    </row>
    <row r="492" spans="1:25" x14ac:dyDescent="0.25">
      <c r="A492" s="111"/>
      <c r="B492" s="111"/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  <c r="O492" s="111"/>
      <c r="P492" s="111"/>
      <c r="Q492" s="111"/>
      <c r="R492" s="111"/>
      <c r="S492" s="111"/>
      <c r="T492" s="111"/>
      <c r="U492" s="111"/>
      <c r="V492" s="111"/>
      <c r="W492" s="111"/>
      <c r="X492" s="111"/>
      <c r="Y492" s="111"/>
    </row>
    <row r="493" spans="1:25" x14ac:dyDescent="0.25">
      <c r="A493" s="111"/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  <c r="U493" s="111"/>
      <c r="V493" s="111"/>
      <c r="W493" s="111"/>
      <c r="X493" s="111"/>
      <c r="Y493" s="111"/>
    </row>
    <row r="494" spans="1:25" ht="132" customHeight="1" x14ac:dyDescent="0.25">
      <c r="A494" s="111"/>
      <c r="B494" s="111"/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  <c r="R494" s="111"/>
      <c r="S494" s="111"/>
      <c r="T494" s="111"/>
      <c r="U494" s="111"/>
      <c r="V494" s="111"/>
      <c r="W494" s="111"/>
      <c r="X494" s="111"/>
      <c r="Y494" s="111"/>
    </row>
    <row r="495" spans="1:25" x14ac:dyDescent="0.25">
      <c r="A495" s="111"/>
      <c r="B495" s="111"/>
      <c r="C495" s="111"/>
      <c r="D495" s="111"/>
      <c r="E495" s="111"/>
      <c r="F495" s="111"/>
      <c r="G495" s="111"/>
      <c r="H495" s="111"/>
      <c r="I495" s="111"/>
      <c r="J495" s="111"/>
      <c r="K495" s="111"/>
      <c r="L495" s="111"/>
      <c r="M495" s="111"/>
      <c r="N495" s="111"/>
      <c r="O495" s="111"/>
      <c r="P495" s="111"/>
      <c r="Q495" s="111"/>
      <c r="R495" s="111"/>
      <c r="S495" s="111"/>
      <c r="T495" s="111"/>
      <c r="U495" s="111"/>
      <c r="V495" s="111"/>
      <c r="W495" s="111"/>
      <c r="X495" s="111"/>
      <c r="Y495" s="111"/>
    </row>
    <row r="496" spans="1:25" x14ac:dyDescent="0.25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</row>
    <row r="497" spans="1:21" x14ac:dyDescent="0.25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</row>
    <row r="498" spans="1:21" x14ac:dyDescent="0.25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</row>
    <row r="499" spans="1:21" x14ac:dyDescent="0.25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</row>
    <row r="500" spans="1:21" x14ac:dyDescent="0.25">
      <c r="R500" s="46"/>
      <c r="S500" s="46"/>
      <c r="T500" s="46"/>
    </row>
    <row r="501" spans="1:21" x14ac:dyDescent="0.25">
      <c r="P501" s="47"/>
      <c r="Q501" s="47"/>
      <c r="R501" s="46"/>
      <c r="S501" s="46"/>
      <c r="T501" s="46"/>
      <c r="U501" s="47"/>
    </row>
    <row r="502" spans="1:21" x14ac:dyDescent="0.25">
      <c r="A502" s="48" t="s">
        <v>171</v>
      </c>
      <c r="B502" s="48"/>
      <c r="C502" s="48"/>
      <c r="D502" s="48"/>
      <c r="E502" s="48"/>
      <c r="F502" s="48"/>
      <c r="G502" s="48"/>
      <c r="H502" s="48"/>
      <c r="I502" s="48"/>
      <c r="N502" s="47"/>
      <c r="O502" s="47"/>
      <c r="P502" s="49"/>
      <c r="Q502" s="49"/>
      <c r="R502" s="46"/>
      <c r="S502" s="46"/>
      <c r="T502" s="46"/>
    </row>
    <row r="503" spans="1:21" x14ac:dyDescent="0.25">
      <c r="R503" s="46"/>
      <c r="S503" s="46"/>
      <c r="T503" s="46"/>
    </row>
    <row r="504" spans="1:21" x14ac:dyDescent="0.25">
      <c r="R504" s="46"/>
      <c r="S504" s="46"/>
      <c r="T504" s="46"/>
    </row>
    <row r="505" spans="1:21" x14ac:dyDescent="0.25">
      <c r="D505" s="7"/>
      <c r="E505" s="7"/>
      <c r="P505" s="50"/>
      <c r="Q505" s="50"/>
      <c r="R505" s="46"/>
      <c r="S505" s="46"/>
      <c r="T505" s="46"/>
      <c r="U505" s="50"/>
    </row>
    <row r="506" spans="1:21" x14ac:dyDescent="0.25">
      <c r="A506" s="51"/>
      <c r="B506" s="51"/>
      <c r="C506" s="51"/>
      <c r="D506" s="52"/>
      <c r="E506" s="52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U506" s="50"/>
    </row>
    <row r="507" spans="1:21" x14ac:dyDescent="0.25">
      <c r="A507" s="124"/>
      <c r="B507" s="124"/>
      <c r="C507" s="124"/>
      <c r="D507" s="52"/>
      <c r="E507" s="52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46"/>
      <c r="Q507" s="46"/>
      <c r="R507" s="53"/>
      <c r="U507" s="46"/>
    </row>
    <row r="508" spans="1:21" x14ac:dyDescent="0.25">
      <c r="A508" s="342"/>
      <c r="B508" s="342"/>
      <c r="C508" s="342"/>
      <c r="D508" s="342"/>
      <c r="E508" s="342"/>
      <c r="F508" s="342"/>
      <c r="G508" s="342"/>
      <c r="H508" s="342"/>
      <c r="I508" s="342"/>
      <c r="J508" s="342"/>
      <c r="K508" s="342"/>
      <c r="L508" s="342"/>
      <c r="M508" s="342"/>
      <c r="N508" s="342"/>
      <c r="O508" s="342"/>
      <c r="P508" s="342"/>
      <c r="Q508" s="342"/>
      <c r="R508" s="342"/>
      <c r="S508" s="342"/>
      <c r="T508" s="342"/>
      <c r="U508" s="342"/>
    </row>
    <row r="509" spans="1:21" x14ac:dyDescent="0.2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U509" s="46"/>
    </row>
    <row r="510" spans="1:21" x14ac:dyDescent="0.2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U510" s="46"/>
    </row>
  </sheetData>
  <sheetProtection formatCells="0" insertColumns="0" insertRows="0" deleteColumns="0" deleteRows="0"/>
  <mergeCells count="602">
    <mergeCell ref="A508:U508"/>
    <mergeCell ref="Q293:R293"/>
    <mergeCell ref="Q294:R294"/>
    <mergeCell ref="Q295:R295"/>
    <mergeCell ref="Q328:R328"/>
    <mergeCell ref="Q329:R329"/>
    <mergeCell ref="Q330:R330"/>
    <mergeCell ref="Q331:R331"/>
    <mergeCell ref="Q325:R326"/>
    <mergeCell ref="Q327:R327"/>
    <mergeCell ref="L357:V357"/>
    <mergeCell ref="O331:P331"/>
    <mergeCell ref="G325:N326"/>
    <mergeCell ref="O325:P326"/>
    <mergeCell ref="G327:N327"/>
    <mergeCell ref="O327:P327"/>
    <mergeCell ref="G328:N328"/>
    <mergeCell ref="O328:P328"/>
    <mergeCell ref="G329:N329"/>
    <mergeCell ref="O329:P329"/>
    <mergeCell ref="G299:J300"/>
    <mergeCell ref="K299:L300"/>
    <mergeCell ref="M299:R299"/>
    <mergeCell ref="M300:N300"/>
    <mergeCell ref="G292:N292"/>
    <mergeCell ref="G295:N295"/>
    <mergeCell ref="O291:P291"/>
    <mergeCell ref="O292:P292"/>
    <mergeCell ref="O293:P293"/>
    <mergeCell ref="G291:N291"/>
    <mergeCell ref="Q289:R290"/>
    <mergeCell ref="Q291:R291"/>
    <mergeCell ref="Q292:R292"/>
    <mergeCell ref="U21:V21"/>
    <mergeCell ref="S21:T21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G22:H22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U25:V25"/>
    <mergeCell ref="S25:T25"/>
    <mergeCell ref="Q25:R25"/>
    <mergeCell ref="O25:P25"/>
    <mergeCell ref="M25:N25"/>
    <mergeCell ref="U60:V60"/>
    <mergeCell ref="S160:U160"/>
    <mergeCell ref="S157:U157"/>
    <mergeCell ref="R136:S136"/>
    <mergeCell ref="P137:Q137"/>
    <mergeCell ref="R137:S137"/>
    <mergeCell ref="A140:Y147"/>
    <mergeCell ref="S159:U159"/>
    <mergeCell ref="A134:C134"/>
    <mergeCell ref="A151:U151"/>
    <mergeCell ref="T137:U137"/>
    <mergeCell ref="M133:O133"/>
    <mergeCell ref="P133:Q133"/>
    <mergeCell ref="C157:F157"/>
    <mergeCell ref="J159:L159"/>
    <mergeCell ref="R133:S133"/>
    <mergeCell ref="M134:O134"/>
    <mergeCell ref="P134:Q134"/>
    <mergeCell ref="R134:S134"/>
    <mergeCell ref="J155:L155"/>
    <mergeCell ref="P155:R155"/>
    <mergeCell ref="A132:C132"/>
    <mergeCell ref="T133:U133"/>
    <mergeCell ref="S155:U155"/>
    <mergeCell ref="C361:K361"/>
    <mergeCell ref="C362:K362"/>
    <mergeCell ref="C363:K363"/>
    <mergeCell ref="S170:U170"/>
    <mergeCell ref="M214:O214"/>
    <mergeCell ref="P214:R214"/>
    <mergeCell ref="S214:U214"/>
    <mergeCell ref="A149:Z149"/>
    <mergeCell ref="B214:I214"/>
    <mergeCell ref="B213:I213"/>
    <mergeCell ref="G169:I169"/>
    <mergeCell ref="J169:L169"/>
    <mergeCell ref="M169:O169"/>
    <mergeCell ref="P169:R169"/>
    <mergeCell ref="S169:U169"/>
    <mergeCell ref="S171:U171"/>
    <mergeCell ref="P173:R173"/>
    <mergeCell ref="M172:O172"/>
    <mergeCell ref="G170:I170"/>
    <mergeCell ref="J170:L170"/>
    <mergeCell ref="M170:O170"/>
    <mergeCell ref="P170:R170"/>
    <mergeCell ref="G172:I172"/>
    <mergeCell ref="J172:L172"/>
    <mergeCell ref="D402:K402"/>
    <mergeCell ref="D401:K401"/>
    <mergeCell ref="Q402:S402"/>
    <mergeCell ref="D417:G417"/>
    <mergeCell ref="H417:J417"/>
    <mergeCell ref="K417:M417"/>
    <mergeCell ref="D418:G418"/>
    <mergeCell ref="C58:F58"/>
    <mergeCell ref="C59:F59"/>
    <mergeCell ref="C60:F60"/>
    <mergeCell ref="A62:Z62"/>
    <mergeCell ref="N401:P401"/>
    <mergeCell ref="L402:M402"/>
    <mergeCell ref="N402:P402"/>
    <mergeCell ref="A334:Y351"/>
    <mergeCell ref="A404:Y413"/>
    <mergeCell ref="C374:K374"/>
    <mergeCell ref="L361:M361"/>
    <mergeCell ref="L362:M362"/>
    <mergeCell ref="G330:N330"/>
    <mergeCell ref="O330:P330"/>
    <mergeCell ref="C358:K358"/>
    <mergeCell ref="C359:K359"/>
    <mergeCell ref="C360:K360"/>
    <mergeCell ref="C364:K364"/>
    <mergeCell ref="C365:K365"/>
    <mergeCell ref="C366:K366"/>
    <mergeCell ref="C367:K367"/>
    <mergeCell ref="C368:K368"/>
    <mergeCell ref="C369:K369"/>
    <mergeCell ref="C370:K370"/>
    <mergeCell ref="C371:K371"/>
    <mergeCell ref="L365:M365"/>
    <mergeCell ref="C169:F169"/>
    <mergeCell ref="A209:Y210"/>
    <mergeCell ref="J174:L174"/>
    <mergeCell ref="J173:L173"/>
    <mergeCell ref="P171:R171"/>
    <mergeCell ref="G331:N331"/>
    <mergeCell ref="O300:P300"/>
    <mergeCell ref="Q300:R300"/>
    <mergeCell ref="G289:N290"/>
    <mergeCell ref="O289:P290"/>
    <mergeCell ref="G301:J301"/>
    <mergeCell ref="K301:L301"/>
    <mergeCell ref="M301:N301"/>
    <mergeCell ref="O301:P301"/>
    <mergeCell ref="Q301:R301"/>
    <mergeCell ref="S174:U174"/>
    <mergeCell ref="G269:J269"/>
    <mergeCell ref="O294:P294"/>
    <mergeCell ref="O295:P295"/>
    <mergeCell ref="G293:N293"/>
    <mergeCell ref="G294:N294"/>
    <mergeCell ref="P172:R172"/>
    <mergeCell ref="B215:I215"/>
    <mergeCell ref="B216:I216"/>
    <mergeCell ref="C168:F168"/>
    <mergeCell ref="G166:U166"/>
    <mergeCell ref="G167:I167"/>
    <mergeCell ref="J167:L167"/>
    <mergeCell ref="M167:O167"/>
    <mergeCell ref="S167:U167"/>
    <mergeCell ref="P162:R162"/>
    <mergeCell ref="P157:R157"/>
    <mergeCell ref="M168:O168"/>
    <mergeCell ref="J168:L168"/>
    <mergeCell ref="S168:U168"/>
    <mergeCell ref="C158:F158"/>
    <mergeCell ref="G158:I158"/>
    <mergeCell ref="P168:R168"/>
    <mergeCell ref="P161:R161"/>
    <mergeCell ref="P160:R160"/>
    <mergeCell ref="P159:R159"/>
    <mergeCell ref="P167:R167"/>
    <mergeCell ref="G168:I168"/>
    <mergeCell ref="G162:I162"/>
    <mergeCell ref="J162:L162"/>
    <mergeCell ref="M162:O162"/>
    <mergeCell ref="S158:U158"/>
    <mergeCell ref="S162:U162"/>
    <mergeCell ref="S161:U161"/>
    <mergeCell ref="P158:R158"/>
    <mergeCell ref="P136:Q136"/>
    <mergeCell ref="P132:Q132"/>
    <mergeCell ref="M132:O132"/>
    <mergeCell ref="T132:U132"/>
    <mergeCell ref="P138:Q138"/>
    <mergeCell ref="R138:S138"/>
    <mergeCell ref="T138:U138"/>
    <mergeCell ref="R132:S132"/>
    <mergeCell ref="G154:U154"/>
    <mergeCell ref="M156:O156"/>
    <mergeCell ref="P156:R156"/>
    <mergeCell ref="S156:U156"/>
    <mergeCell ref="C154:F155"/>
    <mergeCell ref="M155:O155"/>
    <mergeCell ref="M157:O157"/>
    <mergeCell ref="J160:L160"/>
    <mergeCell ref="M136:O136"/>
    <mergeCell ref="M135:O135"/>
    <mergeCell ref="A137:C137"/>
    <mergeCell ref="A136:C136"/>
    <mergeCell ref="A135:C135"/>
    <mergeCell ref="A138:C138"/>
    <mergeCell ref="G156:I156"/>
    <mergeCell ref="G160:I160"/>
    <mergeCell ref="J157:L157"/>
    <mergeCell ref="M158:O158"/>
    <mergeCell ref="G159:I159"/>
    <mergeCell ref="M137:O137"/>
    <mergeCell ref="G155:I155"/>
    <mergeCell ref="C160:F160"/>
    <mergeCell ref="C159:F159"/>
    <mergeCell ref="C156:F156"/>
    <mergeCell ref="F135:G135"/>
    <mergeCell ref="M160:O160"/>
    <mergeCell ref="J156:L156"/>
    <mergeCell ref="C161:F161"/>
    <mergeCell ref="G161:I161"/>
    <mergeCell ref="G157:I157"/>
    <mergeCell ref="M159:O159"/>
    <mergeCell ref="E9:Q9"/>
    <mergeCell ref="C54:F54"/>
    <mergeCell ref="C55:F55"/>
    <mergeCell ref="C56:F56"/>
    <mergeCell ref="C57:F57"/>
    <mergeCell ref="M130:O131"/>
    <mergeCell ref="D138:E138"/>
    <mergeCell ref="F138:G138"/>
    <mergeCell ref="H138:I138"/>
    <mergeCell ref="M138:O138"/>
    <mergeCell ref="A130:C131"/>
    <mergeCell ref="D130:E131"/>
    <mergeCell ref="P135:Q135"/>
    <mergeCell ref="C19:F21"/>
    <mergeCell ref="C22:F22"/>
    <mergeCell ref="C23:F23"/>
    <mergeCell ref="C24:F24"/>
    <mergeCell ref="C26:F26"/>
    <mergeCell ref="C28:F28"/>
    <mergeCell ref="C25:F25"/>
    <mergeCell ref="C27:F27"/>
    <mergeCell ref="Q26:R26"/>
    <mergeCell ref="O26:P26"/>
    <mergeCell ref="M26:N26"/>
    <mergeCell ref="H137:I137"/>
    <mergeCell ref="A129:I129"/>
    <mergeCell ref="D135:E135"/>
    <mergeCell ref="D133:E133"/>
    <mergeCell ref="F133:G133"/>
    <mergeCell ref="D136:E136"/>
    <mergeCell ref="F136:G136"/>
    <mergeCell ref="F134:G134"/>
    <mergeCell ref="D137:E137"/>
    <mergeCell ref="F137:G137"/>
    <mergeCell ref="D134:E134"/>
    <mergeCell ref="D132:E132"/>
    <mergeCell ref="F132:G132"/>
    <mergeCell ref="H130:I131"/>
    <mergeCell ref="H132:I132"/>
    <mergeCell ref="F130:G131"/>
    <mergeCell ref="A133:C133"/>
    <mergeCell ref="M28:N28"/>
    <mergeCell ref="I27:J27"/>
    <mergeCell ref="G26:H26"/>
    <mergeCell ref="I26:J26"/>
    <mergeCell ref="K26:L26"/>
    <mergeCell ref="H133:I133"/>
    <mergeCell ref="H134:I134"/>
    <mergeCell ref="H135:I135"/>
    <mergeCell ref="H136:I136"/>
    <mergeCell ref="I28:J28"/>
    <mergeCell ref="A87:Y120"/>
    <mergeCell ref="K27:L27"/>
    <mergeCell ref="D75:E75"/>
    <mergeCell ref="K28:L28"/>
    <mergeCell ref="R135:S135"/>
    <mergeCell ref="U26:V26"/>
    <mergeCell ref="S26:T26"/>
    <mergeCell ref="T134:U134"/>
    <mergeCell ref="T135:U135"/>
    <mergeCell ref="T136:U136"/>
    <mergeCell ref="M129:U129"/>
    <mergeCell ref="T130:U131"/>
    <mergeCell ref="O27:P27"/>
    <mergeCell ref="Q27:R27"/>
    <mergeCell ref="G55:H55"/>
    <mergeCell ref="K56:L56"/>
    <mergeCell ref="I60:J60"/>
    <mergeCell ref="I54:J54"/>
    <mergeCell ref="I56:J56"/>
    <mergeCell ref="I57:J57"/>
    <mergeCell ref="G53:H53"/>
    <mergeCell ref="G54:H54"/>
    <mergeCell ref="O28:P28"/>
    <mergeCell ref="Q28:R28"/>
    <mergeCell ref="K60:L60"/>
    <mergeCell ref="M60:N60"/>
    <mergeCell ref="O60:P60"/>
    <mergeCell ref="Q58:R58"/>
    <mergeCell ref="M54:N54"/>
    <mergeCell ref="M55:N55"/>
    <mergeCell ref="M56:N56"/>
    <mergeCell ref="M57:N57"/>
    <mergeCell ref="O53:P53"/>
    <mergeCell ref="Q53:R53"/>
    <mergeCell ref="O58:P58"/>
    <mergeCell ref="M58:N58"/>
    <mergeCell ref="U28:V28"/>
    <mergeCell ref="A125:U125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G28:H28"/>
    <mergeCell ref="M27:N27"/>
    <mergeCell ref="G58:H58"/>
    <mergeCell ref="I58:J58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C170:F170"/>
    <mergeCell ref="S172:U172"/>
    <mergeCell ref="S173:U173"/>
    <mergeCell ref="V217:X217"/>
    <mergeCell ref="B217:I217"/>
    <mergeCell ref="A177:Y205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P130:Q131"/>
    <mergeCell ref="R130:S131"/>
    <mergeCell ref="K58:L58"/>
    <mergeCell ref="S60:T60"/>
    <mergeCell ref="U59:V59"/>
    <mergeCell ref="S59:T59"/>
    <mergeCell ref="Q60:R60"/>
    <mergeCell ref="G60:H60"/>
    <mergeCell ref="J214:L214"/>
    <mergeCell ref="S213:U213"/>
    <mergeCell ref="V214:X214"/>
    <mergeCell ref="S215:U215"/>
    <mergeCell ref="C171:F171"/>
    <mergeCell ref="G171:I171"/>
    <mergeCell ref="J171:L171"/>
    <mergeCell ref="M171:O171"/>
    <mergeCell ref="C174:F174"/>
    <mergeCell ref="P174:R174"/>
    <mergeCell ref="M173:O173"/>
    <mergeCell ref="M174:O174"/>
    <mergeCell ref="C172:F172"/>
    <mergeCell ref="K268:L268"/>
    <mergeCell ref="G268:J268"/>
    <mergeCell ref="G267:J267"/>
    <mergeCell ref="G265:J266"/>
    <mergeCell ref="A244:Y254"/>
    <mergeCell ref="M218:O218"/>
    <mergeCell ref="P218:R218"/>
    <mergeCell ref="V218:X218"/>
    <mergeCell ref="S218:U218"/>
    <mergeCell ref="J218:L218"/>
    <mergeCell ref="Q266:R266"/>
    <mergeCell ref="K265:L266"/>
    <mergeCell ref="G270:J270"/>
    <mergeCell ref="K267:L267"/>
    <mergeCell ref="P219:R219"/>
    <mergeCell ref="O266:P266"/>
    <mergeCell ref="J215:L215"/>
    <mergeCell ref="M215:O215"/>
    <mergeCell ref="J161:L161"/>
    <mergeCell ref="M161:O161"/>
    <mergeCell ref="C173:F173"/>
    <mergeCell ref="G173:I173"/>
    <mergeCell ref="G174:I174"/>
    <mergeCell ref="C162:F162"/>
    <mergeCell ref="C166:F167"/>
    <mergeCell ref="P213:R213"/>
    <mergeCell ref="B218:I218"/>
    <mergeCell ref="O269:P269"/>
    <mergeCell ref="Q269:R269"/>
    <mergeCell ref="K269:L269"/>
    <mergeCell ref="A261:U263"/>
    <mergeCell ref="J219:L219"/>
    <mergeCell ref="M219:O219"/>
    <mergeCell ref="B219:I219"/>
    <mergeCell ref="M265:R265"/>
    <mergeCell ref="M266:N266"/>
    <mergeCell ref="M303:N303"/>
    <mergeCell ref="Q303:R303"/>
    <mergeCell ref="O303:P303"/>
    <mergeCell ref="V219:X219"/>
    <mergeCell ref="K270:L270"/>
    <mergeCell ref="M270:N270"/>
    <mergeCell ref="O270:P270"/>
    <mergeCell ref="Q270:R270"/>
    <mergeCell ref="J158:L158"/>
    <mergeCell ref="S219:U219"/>
    <mergeCell ref="J213:L213"/>
    <mergeCell ref="V215:X215"/>
    <mergeCell ref="J216:L216"/>
    <mergeCell ref="S216:U216"/>
    <mergeCell ref="J217:L217"/>
    <mergeCell ref="M217:O217"/>
    <mergeCell ref="P217:R217"/>
    <mergeCell ref="S217:U217"/>
    <mergeCell ref="M213:O213"/>
    <mergeCell ref="P215:R215"/>
    <mergeCell ref="M216:O216"/>
    <mergeCell ref="P216:R216"/>
    <mergeCell ref="V216:X216"/>
    <mergeCell ref="V213:X213"/>
    <mergeCell ref="D453:F453"/>
    <mergeCell ref="G453:I453"/>
    <mergeCell ref="J453:L453"/>
    <mergeCell ref="P441:R441"/>
    <mergeCell ref="G441:I441"/>
    <mergeCell ref="J441:L441"/>
    <mergeCell ref="M441:O441"/>
    <mergeCell ref="D439:F440"/>
    <mergeCell ref="G439:R439"/>
    <mergeCell ref="G440:I440"/>
    <mergeCell ref="J440:L440"/>
    <mergeCell ref="M440:O440"/>
    <mergeCell ref="P440:R440"/>
    <mergeCell ref="D442:F442"/>
    <mergeCell ref="G442:I442"/>
    <mergeCell ref="J442:L442"/>
    <mergeCell ref="M442:O442"/>
    <mergeCell ref="P442:R442"/>
    <mergeCell ref="D441:F441"/>
    <mergeCell ref="A507:C507"/>
    <mergeCell ref="D452:F452"/>
    <mergeCell ref="G452:I452"/>
    <mergeCell ref="J452:L452"/>
    <mergeCell ref="D443:F443"/>
    <mergeCell ref="G443:I443"/>
    <mergeCell ref="J443:L443"/>
    <mergeCell ref="M443:O443"/>
    <mergeCell ref="P443:R443"/>
    <mergeCell ref="G448:R448"/>
    <mergeCell ref="D450:F450"/>
    <mergeCell ref="G450:I450"/>
    <mergeCell ref="J450:L450"/>
    <mergeCell ref="M450:O450"/>
    <mergeCell ref="P450:R450"/>
    <mergeCell ref="M449:O449"/>
    <mergeCell ref="D444:F444"/>
    <mergeCell ref="G444:I444"/>
    <mergeCell ref="J444:L444"/>
    <mergeCell ref="M444:O444"/>
    <mergeCell ref="P444:R444"/>
    <mergeCell ref="D448:F449"/>
    <mergeCell ref="G449:I449"/>
    <mergeCell ref="J449:L449"/>
    <mergeCell ref="A456:Y464"/>
    <mergeCell ref="A471:Y495"/>
    <mergeCell ref="L367:M367"/>
    <mergeCell ref="L368:M368"/>
    <mergeCell ref="L369:M369"/>
    <mergeCell ref="L370:M370"/>
    <mergeCell ref="L371:M371"/>
    <mergeCell ref="L372:M372"/>
    <mergeCell ref="L373:M373"/>
    <mergeCell ref="L374:M374"/>
    <mergeCell ref="C375:K375"/>
    <mergeCell ref="L401:M401"/>
    <mergeCell ref="U375:V375"/>
    <mergeCell ref="U372:V372"/>
    <mergeCell ref="P449:R449"/>
    <mergeCell ref="P453:R453"/>
    <mergeCell ref="D451:F451"/>
    <mergeCell ref="G451:I451"/>
    <mergeCell ref="J451:L451"/>
    <mergeCell ref="M453:O453"/>
    <mergeCell ref="M451:O451"/>
    <mergeCell ref="M452:O452"/>
    <mergeCell ref="P451:R451"/>
    <mergeCell ref="P452:R452"/>
    <mergeCell ref="U366:V366"/>
    <mergeCell ref="U359:V359"/>
    <mergeCell ref="U360:V360"/>
    <mergeCell ref="U361:V361"/>
    <mergeCell ref="U362:V362"/>
    <mergeCell ref="U363:V363"/>
    <mergeCell ref="U364:V364"/>
    <mergeCell ref="U365:V365"/>
    <mergeCell ref="L366:M366"/>
    <mergeCell ref="L360:M360"/>
    <mergeCell ref="L363:M363"/>
    <mergeCell ref="L364:M364"/>
    <mergeCell ref="U373:V373"/>
    <mergeCell ref="U374:V374"/>
    <mergeCell ref="U367:V367"/>
    <mergeCell ref="U368:V368"/>
    <mergeCell ref="U369:V369"/>
    <mergeCell ref="U370:V370"/>
    <mergeCell ref="U371:V371"/>
    <mergeCell ref="C373:K373"/>
    <mergeCell ref="Q401:S401"/>
    <mergeCell ref="L375:M375"/>
    <mergeCell ref="C372:K372"/>
    <mergeCell ref="Z215:AA215"/>
    <mergeCell ref="U358:V358"/>
    <mergeCell ref="L358:M358"/>
    <mergeCell ref="L359:M359"/>
    <mergeCell ref="M267:N267"/>
    <mergeCell ref="O267:P267"/>
    <mergeCell ref="Q267:R267"/>
    <mergeCell ref="Q268:R268"/>
    <mergeCell ref="M269:N269"/>
    <mergeCell ref="M268:N268"/>
    <mergeCell ref="O268:P268"/>
    <mergeCell ref="A355:U356"/>
    <mergeCell ref="G304:J304"/>
    <mergeCell ref="K304:L304"/>
    <mergeCell ref="O304:P304"/>
    <mergeCell ref="Q304:R304"/>
    <mergeCell ref="M304:N304"/>
    <mergeCell ref="G302:J302"/>
    <mergeCell ref="K302:L302"/>
    <mergeCell ref="M302:N302"/>
    <mergeCell ref="O302:P302"/>
    <mergeCell ref="Q302:R302"/>
    <mergeCell ref="G303:J303"/>
    <mergeCell ref="K303:L303"/>
    <mergeCell ref="A428:Y430"/>
    <mergeCell ref="H418:J418"/>
    <mergeCell ref="K418:M418"/>
    <mergeCell ref="D419:G419"/>
    <mergeCell ref="H419:J419"/>
    <mergeCell ref="K419:M419"/>
    <mergeCell ref="D420:G420"/>
    <mergeCell ref="H420:J420"/>
    <mergeCell ref="K420:M420"/>
    <mergeCell ref="D421:G421"/>
    <mergeCell ref="H421:J421"/>
    <mergeCell ref="K421:M421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98</v>
      </c>
      <c r="B1" t="s">
        <v>116</v>
      </c>
      <c r="C1" t="s">
        <v>108</v>
      </c>
      <c r="D1" t="s">
        <v>93</v>
      </c>
    </row>
    <row r="2" spans="1:4" x14ac:dyDescent="0.25">
      <c r="A2">
        <v>11684</v>
      </c>
      <c r="B2" t="s">
        <v>85</v>
      </c>
      <c r="C2" t="s">
        <v>59</v>
      </c>
      <c r="D2">
        <v>1</v>
      </c>
    </row>
    <row r="3" spans="1:4" x14ac:dyDescent="0.25">
      <c r="A3">
        <v>4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58</v>
      </c>
      <c r="D4">
        <v>3</v>
      </c>
    </row>
    <row r="5" spans="1:4" x14ac:dyDescent="0.25">
      <c r="A5">
        <v>17</v>
      </c>
      <c r="B5" t="s">
        <v>85</v>
      </c>
      <c r="C5" t="s">
        <v>86</v>
      </c>
      <c r="D5">
        <v>4</v>
      </c>
    </row>
    <row r="6" spans="1:4" x14ac:dyDescent="0.25">
      <c r="A6">
        <v>8113</v>
      </c>
      <c r="B6" t="s">
        <v>45</v>
      </c>
      <c r="C6" t="s">
        <v>59</v>
      </c>
      <c r="D6">
        <v>1</v>
      </c>
    </row>
    <row r="7" spans="1:4" x14ac:dyDescent="0.25">
      <c r="A7">
        <v>19</v>
      </c>
      <c r="B7" t="s">
        <v>45</v>
      </c>
      <c r="C7" t="s">
        <v>87</v>
      </c>
      <c r="D7">
        <v>2</v>
      </c>
    </row>
    <row r="8" spans="1:4" x14ac:dyDescent="0.25">
      <c r="A8">
        <v>0</v>
      </c>
      <c r="B8" t="s">
        <v>45</v>
      </c>
      <c r="C8" t="s">
        <v>58</v>
      </c>
      <c r="D8">
        <v>3</v>
      </c>
    </row>
    <row r="9" spans="1:4" x14ac:dyDescent="0.25">
      <c r="A9">
        <v>48</v>
      </c>
      <c r="B9" t="s">
        <v>45</v>
      </c>
      <c r="C9" t="s">
        <v>86</v>
      </c>
      <c r="D9">
        <v>4</v>
      </c>
    </row>
    <row r="10" spans="1:4" x14ac:dyDescent="0.25">
      <c r="A10">
        <v>4753</v>
      </c>
      <c r="B10" t="s">
        <v>46</v>
      </c>
      <c r="C10" t="s">
        <v>59</v>
      </c>
      <c r="D10">
        <v>1</v>
      </c>
    </row>
    <row r="11" spans="1:4" x14ac:dyDescent="0.25">
      <c r="A11">
        <v>8</v>
      </c>
      <c r="B11" t="s">
        <v>46</v>
      </c>
      <c r="C11" t="s">
        <v>87</v>
      </c>
      <c r="D11">
        <v>2</v>
      </c>
    </row>
    <row r="12" spans="1:4" x14ac:dyDescent="0.25">
      <c r="A12">
        <v>0</v>
      </c>
      <c r="B12" t="s">
        <v>46</v>
      </c>
      <c r="C12" t="s">
        <v>58</v>
      </c>
      <c r="D12">
        <v>3</v>
      </c>
    </row>
    <row r="13" spans="1:4" x14ac:dyDescent="0.25">
      <c r="A13">
        <v>59</v>
      </c>
      <c r="B13" t="s">
        <v>46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93</v>
      </c>
      <c r="B1" t="s">
        <v>103</v>
      </c>
      <c r="C1" t="s">
        <v>54</v>
      </c>
      <c r="D1" t="s">
        <v>55</v>
      </c>
      <c r="E1" t="s">
        <v>56</v>
      </c>
      <c r="F1" t="s">
        <v>68</v>
      </c>
      <c r="G1" t="s">
        <v>57</v>
      </c>
    </row>
    <row r="2" spans="1:7" x14ac:dyDescent="0.25">
      <c r="A2">
        <v>1</v>
      </c>
      <c r="B2" t="s">
        <v>121</v>
      </c>
      <c r="C2">
        <v>0</v>
      </c>
      <c r="D2">
        <v>7</v>
      </c>
      <c r="E2">
        <v>1</v>
      </c>
      <c r="F2">
        <v>97</v>
      </c>
      <c r="G2">
        <v>615</v>
      </c>
    </row>
    <row r="3" spans="1:7" x14ac:dyDescent="0.25">
      <c r="A3">
        <v>2</v>
      </c>
      <c r="B3" t="s">
        <v>120</v>
      </c>
      <c r="C3">
        <v>0</v>
      </c>
      <c r="D3">
        <v>1</v>
      </c>
      <c r="E3">
        <v>0</v>
      </c>
      <c r="F3">
        <v>71</v>
      </c>
      <c r="G3">
        <v>56</v>
      </c>
    </row>
    <row r="4" spans="1:7" x14ac:dyDescent="0.25">
      <c r="A4">
        <v>3</v>
      </c>
      <c r="B4" t="s">
        <v>137</v>
      </c>
      <c r="C4">
        <v>0</v>
      </c>
      <c r="D4">
        <v>0</v>
      </c>
      <c r="E4">
        <v>0</v>
      </c>
      <c r="F4">
        <v>0</v>
      </c>
      <c r="G4">
        <v>87</v>
      </c>
    </row>
    <row r="5" spans="1:7" x14ac:dyDescent="0.25">
      <c r="A5">
        <v>4</v>
      </c>
      <c r="B5" t="s">
        <v>145</v>
      </c>
      <c r="C5">
        <v>0</v>
      </c>
      <c r="D5">
        <v>0</v>
      </c>
      <c r="E5">
        <v>0</v>
      </c>
      <c r="F5">
        <v>2</v>
      </c>
      <c r="G5">
        <v>31</v>
      </c>
    </row>
    <row r="6" spans="1:7" x14ac:dyDescent="0.25">
      <c r="A6">
        <v>5</v>
      </c>
      <c r="B6" t="s">
        <v>136</v>
      </c>
      <c r="C6">
        <v>0</v>
      </c>
      <c r="D6">
        <v>0</v>
      </c>
      <c r="E6">
        <v>0</v>
      </c>
      <c r="F6">
        <v>2</v>
      </c>
      <c r="G6">
        <v>4</v>
      </c>
    </row>
    <row r="7" spans="1:7" x14ac:dyDescent="0.25">
      <c r="A7">
        <v>6</v>
      </c>
      <c r="B7" t="s">
        <v>100</v>
      </c>
      <c r="C7">
        <v>9</v>
      </c>
      <c r="D7">
        <v>6</v>
      </c>
      <c r="E7">
        <v>2</v>
      </c>
      <c r="F7">
        <v>3</v>
      </c>
      <c r="G7">
        <v>42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93</v>
      </c>
      <c r="B1" t="s">
        <v>103</v>
      </c>
      <c r="C1" t="s">
        <v>54</v>
      </c>
      <c r="D1" t="s">
        <v>55</v>
      </c>
      <c r="E1" t="s">
        <v>56</v>
      </c>
      <c r="F1" t="s">
        <v>68</v>
      </c>
      <c r="G1" t="s">
        <v>57</v>
      </c>
    </row>
    <row r="2" spans="1:7" x14ac:dyDescent="0.25">
      <c r="A2">
        <v>1</v>
      </c>
      <c r="B2" t="s">
        <v>121</v>
      </c>
      <c r="C2">
        <v>0</v>
      </c>
      <c r="D2">
        <v>12</v>
      </c>
      <c r="E2">
        <v>2</v>
      </c>
      <c r="F2">
        <v>284</v>
      </c>
      <c r="G2">
        <v>1665</v>
      </c>
    </row>
    <row r="3" spans="1:7" x14ac:dyDescent="0.25">
      <c r="A3">
        <v>2</v>
      </c>
      <c r="B3" t="s">
        <v>120</v>
      </c>
      <c r="C3">
        <v>0</v>
      </c>
      <c r="D3">
        <v>5</v>
      </c>
      <c r="E3">
        <v>0</v>
      </c>
      <c r="F3">
        <v>210</v>
      </c>
      <c r="G3">
        <v>133</v>
      </c>
    </row>
    <row r="4" spans="1:7" x14ac:dyDescent="0.25">
      <c r="A4">
        <v>3</v>
      </c>
      <c r="B4" t="s">
        <v>137</v>
      </c>
      <c r="C4">
        <v>0</v>
      </c>
      <c r="D4">
        <v>0</v>
      </c>
      <c r="E4">
        <v>0</v>
      </c>
      <c r="F4">
        <v>4</v>
      </c>
      <c r="G4">
        <v>241</v>
      </c>
    </row>
    <row r="5" spans="1:7" x14ac:dyDescent="0.25">
      <c r="A5">
        <v>4</v>
      </c>
      <c r="B5" t="s">
        <v>145</v>
      </c>
      <c r="C5">
        <v>0</v>
      </c>
      <c r="D5">
        <v>0</v>
      </c>
      <c r="E5">
        <v>0</v>
      </c>
      <c r="F5">
        <v>2</v>
      </c>
      <c r="G5">
        <v>72</v>
      </c>
    </row>
    <row r="6" spans="1:7" x14ac:dyDescent="0.25">
      <c r="A6">
        <v>5</v>
      </c>
      <c r="B6" t="s">
        <v>136</v>
      </c>
      <c r="C6">
        <v>0</v>
      </c>
      <c r="D6">
        <v>0</v>
      </c>
      <c r="E6">
        <v>0</v>
      </c>
      <c r="F6">
        <v>11</v>
      </c>
      <c r="G6">
        <v>40</v>
      </c>
    </row>
    <row r="7" spans="1:7" x14ac:dyDescent="0.25">
      <c r="A7">
        <v>6</v>
      </c>
      <c r="B7" t="s">
        <v>100</v>
      </c>
      <c r="C7">
        <v>25</v>
      </c>
      <c r="D7">
        <v>10</v>
      </c>
      <c r="E7">
        <v>3</v>
      </c>
      <c r="F7">
        <v>32</v>
      </c>
      <c r="G7">
        <v>88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104</v>
      </c>
      <c r="B1" t="s">
        <v>8</v>
      </c>
      <c r="C1" t="s">
        <v>105</v>
      </c>
    </row>
    <row r="2" spans="1:3" x14ac:dyDescent="0.25">
      <c r="A2">
        <v>1717</v>
      </c>
      <c r="B2" t="s">
        <v>106</v>
      </c>
      <c r="C2" t="s">
        <v>148</v>
      </c>
    </row>
    <row r="3" spans="1:3" x14ac:dyDescent="0.25">
      <c r="A3">
        <v>1705</v>
      </c>
      <c r="B3" t="s">
        <v>106</v>
      </c>
      <c r="C3" t="s">
        <v>149</v>
      </c>
    </row>
    <row r="4" spans="1:3" x14ac:dyDescent="0.25">
      <c r="A4">
        <v>1608</v>
      </c>
      <c r="B4" t="s">
        <v>106</v>
      </c>
      <c r="C4" t="s">
        <v>150</v>
      </c>
    </row>
    <row r="5" spans="1:3" x14ac:dyDescent="0.25">
      <c r="A5">
        <v>1625</v>
      </c>
      <c r="B5" t="s">
        <v>106</v>
      </c>
      <c r="C5" t="s">
        <v>151</v>
      </c>
    </row>
    <row r="6" spans="1:3" x14ac:dyDescent="0.25">
      <c r="A6">
        <v>1644</v>
      </c>
      <c r="B6" t="s">
        <v>106</v>
      </c>
      <c r="C6" t="s">
        <v>152</v>
      </c>
    </row>
    <row r="7" spans="1:3" x14ac:dyDescent="0.25">
      <c r="A7">
        <v>2509</v>
      </c>
      <c r="B7" t="s">
        <v>5</v>
      </c>
      <c r="C7" t="s">
        <v>148</v>
      </c>
    </row>
    <row r="8" spans="1:3" x14ac:dyDescent="0.25">
      <c r="A8">
        <v>2515</v>
      </c>
      <c r="B8" t="s">
        <v>5</v>
      </c>
      <c r="C8" t="s">
        <v>149</v>
      </c>
    </row>
    <row r="9" spans="1:3" x14ac:dyDescent="0.25">
      <c r="A9">
        <v>2504</v>
      </c>
      <c r="B9" t="s">
        <v>5</v>
      </c>
      <c r="C9" t="s">
        <v>150</v>
      </c>
    </row>
    <row r="10" spans="1:3" x14ac:dyDescent="0.25">
      <c r="A10">
        <v>2480</v>
      </c>
      <c r="B10" t="s">
        <v>5</v>
      </c>
      <c r="C10" t="s">
        <v>151</v>
      </c>
    </row>
    <row r="11" spans="1:3" x14ac:dyDescent="0.25">
      <c r="A11">
        <v>2482</v>
      </c>
      <c r="B11" t="s">
        <v>5</v>
      </c>
      <c r="C11" t="s">
        <v>152</v>
      </c>
    </row>
    <row r="12" spans="1:3" x14ac:dyDescent="0.25">
      <c r="A12">
        <v>85</v>
      </c>
      <c r="B12" t="s">
        <v>6</v>
      </c>
      <c r="C12" t="s">
        <v>148</v>
      </c>
    </row>
    <row r="13" spans="1:3" x14ac:dyDescent="0.25">
      <c r="A13">
        <v>97</v>
      </c>
      <c r="B13" t="s">
        <v>6</v>
      </c>
      <c r="C13" t="s">
        <v>149</v>
      </c>
    </row>
    <row r="14" spans="1:3" x14ac:dyDescent="0.25">
      <c r="A14">
        <v>106</v>
      </c>
      <c r="B14" t="s">
        <v>6</v>
      </c>
      <c r="C14" t="s">
        <v>150</v>
      </c>
    </row>
    <row r="15" spans="1:3" x14ac:dyDescent="0.25">
      <c r="A15">
        <v>132</v>
      </c>
      <c r="B15" t="s">
        <v>6</v>
      </c>
      <c r="C15" t="s">
        <v>151</v>
      </c>
    </row>
    <row r="16" spans="1:3" x14ac:dyDescent="0.25">
      <c r="A16">
        <v>124</v>
      </c>
      <c r="B16" t="s">
        <v>6</v>
      </c>
      <c r="C16" t="s">
        <v>152</v>
      </c>
    </row>
    <row r="17" spans="1:3" x14ac:dyDescent="0.25">
      <c r="A17">
        <v>87</v>
      </c>
      <c r="B17" t="s">
        <v>7</v>
      </c>
      <c r="C17" t="s">
        <v>148</v>
      </c>
    </row>
    <row r="18" spans="1:3" x14ac:dyDescent="0.25">
      <c r="A18">
        <v>176</v>
      </c>
      <c r="B18" t="s">
        <v>7</v>
      </c>
      <c r="C18" t="s">
        <v>149</v>
      </c>
    </row>
    <row r="19" spans="1:3" x14ac:dyDescent="0.25">
      <c r="A19">
        <v>130</v>
      </c>
      <c r="B19" t="s">
        <v>7</v>
      </c>
      <c r="C19" t="s">
        <v>150</v>
      </c>
    </row>
    <row r="20" spans="1:3" x14ac:dyDescent="0.25">
      <c r="A20">
        <v>101</v>
      </c>
      <c r="B20" t="s">
        <v>7</v>
      </c>
      <c r="C20" t="s">
        <v>151</v>
      </c>
    </row>
    <row r="21" spans="1:3" x14ac:dyDescent="0.25">
      <c r="A21" s="2">
        <v>105</v>
      </c>
      <c r="B21" s="2" t="s">
        <v>7</v>
      </c>
      <c r="C21" s="2" t="s">
        <v>152</v>
      </c>
    </row>
    <row r="22" spans="1:3" x14ac:dyDescent="0.25">
      <c r="A22" s="2">
        <v>2</v>
      </c>
      <c r="B22" s="2" t="s">
        <v>131</v>
      </c>
      <c r="C22" s="2" t="s">
        <v>148</v>
      </c>
    </row>
    <row r="23" spans="1:3" x14ac:dyDescent="0.25">
      <c r="A23" s="2">
        <v>2</v>
      </c>
      <c r="B23" s="2" t="s">
        <v>131</v>
      </c>
      <c r="C23" s="2" t="s">
        <v>149</v>
      </c>
    </row>
    <row r="24" spans="1:3" x14ac:dyDescent="0.25">
      <c r="A24" s="2">
        <v>2</v>
      </c>
      <c r="B24" s="2" t="s">
        <v>131</v>
      </c>
      <c r="C24" s="2" t="s">
        <v>150</v>
      </c>
    </row>
    <row r="25" spans="1:3" x14ac:dyDescent="0.25">
      <c r="A25" s="2">
        <v>2</v>
      </c>
      <c r="B25" s="2" t="s">
        <v>131</v>
      </c>
      <c r="C25" s="2" t="s">
        <v>151</v>
      </c>
    </row>
    <row r="26" spans="1:3" x14ac:dyDescent="0.25">
      <c r="A26" s="2">
        <v>2</v>
      </c>
      <c r="B26" s="2" t="s">
        <v>131</v>
      </c>
      <c r="C26" s="2" t="s">
        <v>152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107</v>
      </c>
      <c r="B1" t="s">
        <v>98</v>
      </c>
      <c r="C1" t="s">
        <v>108</v>
      </c>
    </row>
    <row r="2" spans="1:3" x14ac:dyDescent="0.25">
      <c r="A2" t="s">
        <v>109</v>
      </c>
      <c r="B2">
        <v>707</v>
      </c>
      <c r="C2" t="s">
        <v>29</v>
      </c>
    </row>
    <row r="3" spans="1:3" x14ac:dyDescent="0.25">
      <c r="A3" t="s">
        <v>110</v>
      </c>
      <c r="B3">
        <v>6889</v>
      </c>
      <c r="C3" t="s">
        <v>29</v>
      </c>
    </row>
    <row r="4" spans="1:3" x14ac:dyDescent="0.25">
      <c r="A4" t="s">
        <v>111</v>
      </c>
      <c r="B4">
        <v>252</v>
      </c>
      <c r="C4" t="s">
        <v>29</v>
      </c>
    </row>
    <row r="5" spans="1:3" x14ac:dyDescent="0.25">
      <c r="A5" t="s">
        <v>25</v>
      </c>
      <c r="B5">
        <v>9634</v>
      </c>
      <c r="C5" t="s">
        <v>29</v>
      </c>
    </row>
    <row r="6" spans="1:3" x14ac:dyDescent="0.25">
      <c r="A6" t="s">
        <v>109</v>
      </c>
      <c r="B6">
        <v>24</v>
      </c>
      <c r="C6" t="s">
        <v>20</v>
      </c>
    </row>
    <row r="7" spans="1:3" x14ac:dyDescent="0.25">
      <c r="A7" t="s">
        <v>110</v>
      </c>
      <c r="B7">
        <v>171</v>
      </c>
      <c r="C7" t="s">
        <v>20</v>
      </c>
    </row>
    <row r="8" spans="1:3" x14ac:dyDescent="0.25">
      <c r="A8" t="s">
        <v>111</v>
      </c>
      <c r="B8">
        <v>23</v>
      </c>
      <c r="C8" t="s">
        <v>20</v>
      </c>
    </row>
    <row r="9" spans="1:3" x14ac:dyDescent="0.25">
      <c r="A9" t="s">
        <v>25</v>
      </c>
      <c r="B9">
        <v>246</v>
      </c>
      <c r="C9" t="s">
        <v>20</v>
      </c>
    </row>
    <row r="10" spans="1:3" x14ac:dyDescent="0.25">
      <c r="A10" t="s">
        <v>109</v>
      </c>
      <c r="B10">
        <v>72</v>
      </c>
      <c r="C10" t="s">
        <v>30</v>
      </c>
    </row>
    <row r="11" spans="1:3" x14ac:dyDescent="0.25">
      <c r="A11" t="s">
        <v>110</v>
      </c>
      <c r="B11">
        <v>820</v>
      </c>
      <c r="C11" t="s">
        <v>30</v>
      </c>
    </row>
    <row r="12" spans="1:3" x14ac:dyDescent="0.25">
      <c r="A12" t="s">
        <v>111</v>
      </c>
      <c r="B12">
        <v>42</v>
      </c>
      <c r="C12" t="s">
        <v>30</v>
      </c>
    </row>
    <row r="13" spans="1:3" x14ac:dyDescent="0.25">
      <c r="A13" t="s">
        <v>25</v>
      </c>
      <c r="B13">
        <v>995</v>
      </c>
      <c r="C13" t="s">
        <v>30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98</v>
      </c>
      <c r="B1" t="s">
        <v>108</v>
      </c>
      <c r="C1" t="s">
        <v>96</v>
      </c>
      <c r="D1" t="s">
        <v>93</v>
      </c>
    </row>
    <row r="2" spans="1:4" x14ac:dyDescent="0.25">
      <c r="A2">
        <v>761</v>
      </c>
      <c r="B2" t="s">
        <v>132</v>
      </c>
      <c r="C2" t="s">
        <v>3</v>
      </c>
      <c r="D2">
        <v>1</v>
      </c>
    </row>
    <row r="3" spans="1:4" x14ac:dyDescent="0.25">
      <c r="A3">
        <v>413</v>
      </c>
      <c r="B3" t="s">
        <v>132</v>
      </c>
      <c r="C3" t="s">
        <v>74</v>
      </c>
      <c r="D3">
        <v>1</v>
      </c>
    </row>
    <row r="4" spans="1:4" x14ac:dyDescent="0.25">
      <c r="A4">
        <v>22</v>
      </c>
      <c r="B4" t="s">
        <v>133</v>
      </c>
      <c r="C4" t="s">
        <v>74</v>
      </c>
      <c r="D4">
        <v>2</v>
      </c>
    </row>
    <row r="5" spans="1:4" x14ac:dyDescent="0.25">
      <c r="A5">
        <v>71</v>
      </c>
      <c r="B5" t="s">
        <v>133</v>
      </c>
      <c r="C5" t="s">
        <v>3</v>
      </c>
      <c r="D5">
        <v>2</v>
      </c>
    </row>
    <row r="6" spans="1:4" x14ac:dyDescent="0.25">
      <c r="A6">
        <v>0</v>
      </c>
      <c r="B6" t="s">
        <v>134</v>
      </c>
      <c r="C6" t="s">
        <v>74</v>
      </c>
      <c r="D6">
        <v>3</v>
      </c>
    </row>
    <row r="7" spans="1:4" x14ac:dyDescent="0.25">
      <c r="A7">
        <v>22</v>
      </c>
      <c r="B7" t="s">
        <v>134</v>
      </c>
      <c r="C7" t="s">
        <v>3</v>
      </c>
      <c r="D7">
        <v>3</v>
      </c>
    </row>
    <row r="8" spans="1:4" x14ac:dyDescent="0.25">
      <c r="A8">
        <v>0</v>
      </c>
      <c r="B8" t="s">
        <v>135</v>
      </c>
      <c r="C8" t="s">
        <v>3</v>
      </c>
      <c r="D8">
        <v>4</v>
      </c>
    </row>
    <row r="9" spans="1:4" x14ac:dyDescent="0.25">
      <c r="A9">
        <v>0</v>
      </c>
      <c r="B9" t="s">
        <v>135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107</v>
      </c>
      <c r="B1" t="s">
        <v>98</v>
      </c>
      <c r="C1" t="s">
        <v>108</v>
      </c>
    </row>
    <row r="2" spans="1:3" x14ac:dyDescent="0.25">
      <c r="A2" t="s">
        <v>109</v>
      </c>
      <c r="B2">
        <v>1977</v>
      </c>
      <c r="C2" t="s">
        <v>29</v>
      </c>
    </row>
    <row r="3" spans="1:3" x14ac:dyDescent="0.25">
      <c r="A3" t="s">
        <v>110</v>
      </c>
      <c r="B3">
        <v>20354</v>
      </c>
      <c r="C3" t="s">
        <v>29</v>
      </c>
    </row>
    <row r="4" spans="1:3" x14ac:dyDescent="0.25">
      <c r="A4" t="s">
        <v>111</v>
      </c>
      <c r="B4">
        <v>801</v>
      </c>
      <c r="C4" t="s">
        <v>29</v>
      </c>
    </row>
    <row r="5" spans="1:3" x14ac:dyDescent="0.25">
      <c r="A5" t="s">
        <v>25</v>
      </c>
      <c r="B5">
        <v>26142</v>
      </c>
      <c r="C5" t="s">
        <v>29</v>
      </c>
    </row>
    <row r="6" spans="1:3" x14ac:dyDescent="0.25">
      <c r="A6" t="s">
        <v>109</v>
      </c>
      <c r="B6">
        <v>53</v>
      </c>
      <c r="C6" t="s">
        <v>20</v>
      </c>
    </row>
    <row r="7" spans="1:3" x14ac:dyDescent="0.25">
      <c r="A7" t="s">
        <v>110</v>
      </c>
      <c r="B7">
        <v>447</v>
      </c>
      <c r="C7" t="s">
        <v>20</v>
      </c>
    </row>
    <row r="8" spans="1:3" x14ac:dyDescent="0.25">
      <c r="A8" t="s">
        <v>111</v>
      </c>
      <c r="B8">
        <v>81</v>
      </c>
      <c r="C8" t="s">
        <v>20</v>
      </c>
    </row>
    <row r="9" spans="1:3" x14ac:dyDescent="0.25">
      <c r="A9" t="s">
        <v>25</v>
      </c>
      <c r="B9">
        <v>633</v>
      </c>
      <c r="C9" t="s">
        <v>20</v>
      </c>
    </row>
    <row r="10" spans="1:3" x14ac:dyDescent="0.25">
      <c r="A10" t="s">
        <v>109</v>
      </c>
      <c r="B10">
        <v>192</v>
      </c>
      <c r="C10" t="s">
        <v>30</v>
      </c>
    </row>
    <row r="11" spans="1:3" x14ac:dyDescent="0.25">
      <c r="A11" t="s">
        <v>110</v>
      </c>
      <c r="B11">
        <v>2523</v>
      </c>
      <c r="C11" t="s">
        <v>30</v>
      </c>
    </row>
    <row r="12" spans="1:3" x14ac:dyDescent="0.25">
      <c r="A12" t="s">
        <v>111</v>
      </c>
      <c r="B12">
        <v>128</v>
      </c>
      <c r="C12" t="s">
        <v>30</v>
      </c>
    </row>
    <row r="13" spans="1:3" x14ac:dyDescent="0.25">
      <c r="A13" t="s">
        <v>25</v>
      </c>
      <c r="B13">
        <v>2630</v>
      </c>
      <c r="C13" t="s">
        <v>30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98</v>
      </c>
      <c r="B1" t="s">
        <v>108</v>
      </c>
      <c r="C1" t="s">
        <v>96</v>
      </c>
      <c r="D1" t="s">
        <v>93</v>
      </c>
    </row>
    <row r="2" spans="1:4" x14ac:dyDescent="0.25">
      <c r="A2">
        <v>2276</v>
      </c>
      <c r="B2" t="s">
        <v>132</v>
      </c>
      <c r="C2" t="s">
        <v>3</v>
      </c>
      <c r="D2">
        <v>1</v>
      </c>
    </row>
    <row r="3" spans="1:4" x14ac:dyDescent="0.25">
      <c r="A3">
        <v>1808</v>
      </c>
      <c r="B3" t="s">
        <v>132</v>
      </c>
      <c r="C3" t="s">
        <v>74</v>
      </c>
      <c r="D3">
        <v>1</v>
      </c>
    </row>
    <row r="4" spans="1:4" x14ac:dyDescent="0.25">
      <c r="A4">
        <v>194</v>
      </c>
      <c r="B4" t="s">
        <v>133</v>
      </c>
      <c r="C4" t="s">
        <v>3</v>
      </c>
      <c r="D4">
        <v>2</v>
      </c>
    </row>
    <row r="5" spans="1:4" x14ac:dyDescent="0.25">
      <c r="A5">
        <v>116</v>
      </c>
      <c r="B5" t="s">
        <v>133</v>
      </c>
      <c r="C5" t="s">
        <v>74</v>
      </c>
      <c r="D5">
        <v>2</v>
      </c>
    </row>
    <row r="6" spans="1:4" x14ac:dyDescent="0.25">
      <c r="A6">
        <v>66</v>
      </c>
      <c r="B6" t="s">
        <v>134</v>
      </c>
      <c r="C6" t="s">
        <v>3</v>
      </c>
      <c r="D6">
        <v>3</v>
      </c>
    </row>
    <row r="7" spans="1:4" x14ac:dyDescent="0.25">
      <c r="A7">
        <v>38</v>
      </c>
      <c r="B7" t="s">
        <v>134</v>
      </c>
      <c r="C7" t="s">
        <v>74</v>
      </c>
      <c r="D7">
        <v>3</v>
      </c>
    </row>
    <row r="8" spans="1:4" x14ac:dyDescent="0.25">
      <c r="A8">
        <v>2</v>
      </c>
      <c r="B8" t="s">
        <v>135</v>
      </c>
      <c r="C8" t="s">
        <v>3</v>
      </c>
      <c r="D8">
        <v>4</v>
      </c>
    </row>
    <row r="9" spans="1:4" x14ac:dyDescent="0.25">
      <c r="A9">
        <v>0</v>
      </c>
      <c r="B9" t="s">
        <v>135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29"/>
  <sheetViews>
    <sheetView workbookViewId="0"/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93</v>
      </c>
      <c r="B1" t="s">
        <v>2</v>
      </c>
      <c r="C1" t="s">
        <v>98</v>
      </c>
      <c r="D1" t="s">
        <v>108</v>
      </c>
      <c r="E1" t="s">
        <v>112</v>
      </c>
    </row>
    <row r="2" spans="1:5" x14ac:dyDescent="0.25">
      <c r="A2">
        <v>1</v>
      </c>
      <c r="B2" t="s">
        <v>29</v>
      </c>
      <c r="C2">
        <v>996</v>
      </c>
      <c r="D2" t="s">
        <v>113</v>
      </c>
      <c r="E2">
        <v>1</v>
      </c>
    </row>
    <row r="3" spans="1:5" x14ac:dyDescent="0.25">
      <c r="A3">
        <v>2</v>
      </c>
      <c r="B3" t="s">
        <v>30</v>
      </c>
      <c r="C3">
        <v>102</v>
      </c>
      <c r="D3" t="s">
        <v>113</v>
      </c>
      <c r="E3">
        <v>1</v>
      </c>
    </row>
    <row r="4" spans="1:5" x14ac:dyDescent="0.25">
      <c r="A4">
        <v>3</v>
      </c>
      <c r="B4" t="s">
        <v>31</v>
      </c>
      <c r="C4">
        <v>21</v>
      </c>
      <c r="D4" t="s">
        <v>113</v>
      </c>
      <c r="E4">
        <v>1</v>
      </c>
    </row>
    <row r="5" spans="1:5" x14ac:dyDescent="0.25">
      <c r="A5">
        <v>4</v>
      </c>
      <c r="B5" t="s">
        <v>32</v>
      </c>
      <c r="C5">
        <v>0</v>
      </c>
      <c r="D5" t="s">
        <v>113</v>
      </c>
      <c r="E5">
        <v>1</v>
      </c>
    </row>
    <row r="6" spans="1:5" x14ac:dyDescent="0.25">
      <c r="A6">
        <v>5</v>
      </c>
      <c r="B6" t="s">
        <v>33</v>
      </c>
      <c r="C6">
        <v>0</v>
      </c>
      <c r="D6" t="s">
        <v>113</v>
      </c>
      <c r="E6">
        <v>1</v>
      </c>
    </row>
    <row r="7" spans="1:5" x14ac:dyDescent="0.25">
      <c r="A7">
        <v>6</v>
      </c>
      <c r="B7" t="s">
        <v>41</v>
      </c>
      <c r="C7">
        <v>0</v>
      </c>
      <c r="D7" t="s">
        <v>113</v>
      </c>
      <c r="E7">
        <v>1</v>
      </c>
    </row>
    <row r="8" spans="1:5" x14ac:dyDescent="0.25">
      <c r="A8">
        <v>7</v>
      </c>
      <c r="B8" t="s">
        <v>114</v>
      </c>
      <c r="C8">
        <v>0</v>
      </c>
      <c r="D8" t="s">
        <v>113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113</v>
      </c>
      <c r="E9">
        <v>1</v>
      </c>
    </row>
    <row r="10" spans="1:5" x14ac:dyDescent="0.25">
      <c r="A10">
        <v>9</v>
      </c>
      <c r="B10" t="s">
        <v>34</v>
      </c>
      <c r="C10">
        <v>1</v>
      </c>
      <c r="D10" t="s">
        <v>113</v>
      </c>
      <c r="E10">
        <v>1</v>
      </c>
    </row>
    <row r="11" spans="1:5" x14ac:dyDescent="0.25">
      <c r="A11">
        <v>10</v>
      </c>
      <c r="B11" t="s">
        <v>35</v>
      </c>
      <c r="C11">
        <v>1</v>
      </c>
      <c r="D11" t="s">
        <v>113</v>
      </c>
      <c r="E11">
        <v>1</v>
      </c>
    </row>
    <row r="12" spans="1:5" x14ac:dyDescent="0.25">
      <c r="A12">
        <v>11</v>
      </c>
      <c r="B12" t="s">
        <v>36</v>
      </c>
      <c r="C12">
        <v>270</v>
      </c>
      <c r="D12" t="s">
        <v>113</v>
      </c>
      <c r="E12">
        <v>1</v>
      </c>
    </row>
    <row r="13" spans="1:5" x14ac:dyDescent="0.25">
      <c r="A13">
        <v>12</v>
      </c>
      <c r="B13" t="s">
        <v>37</v>
      </c>
      <c r="C13">
        <v>0</v>
      </c>
      <c r="D13" t="s">
        <v>113</v>
      </c>
      <c r="E13">
        <v>1</v>
      </c>
    </row>
    <row r="14" spans="1:5" x14ac:dyDescent="0.25">
      <c r="A14">
        <v>13</v>
      </c>
      <c r="B14" t="s">
        <v>10</v>
      </c>
      <c r="C14">
        <v>3</v>
      </c>
      <c r="D14" t="s">
        <v>113</v>
      </c>
      <c r="E14">
        <v>1</v>
      </c>
    </row>
    <row r="15" spans="1:5" x14ac:dyDescent="0.25">
      <c r="A15">
        <v>14</v>
      </c>
      <c r="B15" t="s">
        <v>38</v>
      </c>
      <c r="C15">
        <v>1</v>
      </c>
      <c r="D15" t="s">
        <v>113</v>
      </c>
      <c r="E15">
        <v>1</v>
      </c>
    </row>
    <row r="16" spans="1:5" x14ac:dyDescent="0.25">
      <c r="A16">
        <v>15</v>
      </c>
      <c r="B16" t="s">
        <v>39</v>
      </c>
      <c r="C16">
        <v>1</v>
      </c>
      <c r="D16" t="s">
        <v>113</v>
      </c>
      <c r="E16">
        <v>1</v>
      </c>
    </row>
    <row r="17" spans="1:5" x14ac:dyDescent="0.25">
      <c r="A17">
        <v>16</v>
      </c>
      <c r="B17" t="s">
        <v>40</v>
      </c>
      <c r="C17">
        <v>0</v>
      </c>
      <c r="D17" t="s">
        <v>113</v>
      </c>
      <c r="E17">
        <v>1</v>
      </c>
    </row>
    <row r="18" spans="1:5" x14ac:dyDescent="0.25">
      <c r="A18">
        <v>1</v>
      </c>
      <c r="B18" t="s">
        <v>29</v>
      </c>
      <c r="C18">
        <v>145</v>
      </c>
      <c r="D18" t="s">
        <v>11</v>
      </c>
      <c r="E18">
        <v>2</v>
      </c>
    </row>
    <row r="19" spans="1:5" x14ac:dyDescent="0.25">
      <c r="A19">
        <v>2</v>
      </c>
      <c r="B19" t="s">
        <v>30</v>
      </c>
      <c r="C19">
        <v>36</v>
      </c>
      <c r="D19" t="s">
        <v>11</v>
      </c>
      <c r="E19">
        <v>2</v>
      </c>
    </row>
    <row r="20" spans="1:5" x14ac:dyDescent="0.25">
      <c r="A20">
        <v>3</v>
      </c>
      <c r="B20" t="s">
        <v>31</v>
      </c>
      <c r="C20">
        <v>4</v>
      </c>
      <c r="D20" t="s">
        <v>11</v>
      </c>
      <c r="E20">
        <v>2</v>
      </c>
    </row>
    <row r="21" spans="1:5" x14ac:dyDescent="0.25">
      <c r="A21">
        <v>4</v>
      </c>
      <c r="B21" t="s">
        <v>32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33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41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114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34</v>
      </c>
      <c r="C26">
        <v>0</v>
      </c>
      <c r="D26" t="s">
        <v>11</v>
      </c>
      <c r="E26">
        <v>2</v>
      </c>
    </row>
    <row r="27" spans="1:5" x14ac:dyDescent="0.25">
      <c r="A27">
        <v>10</v>
      </c>
      <c r="B27" t="s">
        <v>35</v>
      </c>
      <c r="C27">
        <v>1</v>
      </c>
      <c r="D27" t="s">
        <v>11</v>
      </c>
      <c r="E27">
        <v>2</v>
      </c>
    </row>
    <row r="28" spans="1:5" x14ac:dyDescent="0.25">
      <c r="A28">
        <v>11</v>
      </c>
      <c r="B28" t="s">
        <v>36</v>
      </c>
      <c r="C28">
        <v>86</v>
      </c>
      <c r="D28" t="s">
        <v>11</v>
      </c>
      <c r="E28">
        <v>2</v>
      </c>
    </row>
    <row r="29" spans="1:5" x14ac:dyDescent="0.25">
      <c r="A29">
        <v>12</v>
      </c>
      <c r="B29" t="s">
        <v>37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1</v>
      </c>
      <c r="D30" t="s">
        <v>11</v>
      </c>
      <c r="E30">
        <v>2</v>
      </c>
    </row>
    <row r="31" spans="1:5" x14ac:dyDescent="0.25">
      <c r="A31">
        <v>14</v>
      </c>
      <c r="B31" t="s">
        <v>38</v>
      </c>
      <c r="C31">
        <v>1</v>
      </c>
      <c r="D31" t="s">
        <v>11</v>
      </c>
      <c r="E31">
        <v>2</v>
      </c>
    </row>
    <row r="32" spans="1:5" x14ac:dyDescent="0.25">
      <c r="A32">
        <v>15</v>
      </c>
      <c r="B32" t="s">
        <v>39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40</v>
      </c>
      <c r="C33">
        <v>3</v>
      </c>
      <c r="D33" t="s">
        <v>11</v>
      </c>
      <c r="E33">
        <v>2</v>
      </c>
    </row>
    <row r="34" spans="1:5" x14ac:dyDescent="0.25">
      <c r="A34">
        <v>1</v>
      </c>
      <c r="B34" t="s">
        <v>29</v>
      </c>
      <c r="C34">
        <v>60</v>
      </c>
      <c r="D34" t="s">
        <v>92</v>
      </c>
      <c r="E34">
        <v>3</v>
      </c>
    </row>
    <row r="35" spans="1:5" x14ac:dyDescent="0.25">
      <c r="A35">
        <v>2</v>
      </c>
      <c r="B35" t="s">
        <v>30</v>
      </c>
      <c r="C35">
        <v>6</v>
      </c>
      <c r="D35" t="s">
        <v>92</v>
      </c>
      <c r="E35">
        <v>3</v>
      </c>
    </row>
    <row r="36" spans="1:5" x14ac:dyDescent="0.25">
      <c r="A36">
        <v>3</v>
      </c>
      <c r="B36" t="s">
        <v>31</v>
      </c>
      <c r="C36">
        <v>0</v>
      </c>
      <c r="D36" t="s">
        <v>92</v>
      </c>
      <c r="E36">
        <v>3</v>
      </c>
    </row>
    <row r="37" spans="1:5" x14ac:dyDescent="0.25">
      <c r="A37">
        <v>4</v>
      </c>
      <c r="B37" t="s">
        <v>32</v>
      </c>
      <c r="C37">
        <v>0</v>
      </c>
      <c r="D37" t="s">
        <v>92</v>
      </c>
      <c r="E37">
        <v>3</v>
      </c>
    </row>
    <row r="38" spans="1:5" x14ac:dyDescent="0.25">
      <c r="A38">
        <v>5</v>
      </c>
      <c r="B38" t="s">
        <v>33</v>
      </c>
      <c r="C38">
        <v>0</v>
      </c>
      <c r="D38" t="s">
        <v>92</v>
      </c>
      <c r="E38">
        <v>3</v>
      </c>
    </row>
    <row r="39" spans="1:5" x14ac:dyDescent="0.25">
      <c r="A39">
        <v>6</v>
      </c>
      <c r="B39" t="s">
        <v>41</v>
      </c>
      <c r="C39">
        <v>0</v>
      </c>
      <c r="D39" t="s">
        <v>92</v>
      </c>
      <c r="E39">
        <v>3</v>
      </c>
    </row>
    <row r="40" spans="1:5" x14ac:dyDescent="0.25">
      <c r="A40">
        <v>7</v>
      </c>
      <c r="B40" t="s">
        <v>114</v>
      </c>
      <c r="C40">
        <v>0</v>
      </c>
      <c r="D40" t="s">
        <v>92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92</v>
      </c>
      <c r="E41">
        <v>3</v>
      </c>
    </row>
    <row r="42" spans="1:5" x14ac:dyDescent="0.25">
      <c r="A42">
        <v>9</v>
      </c>
      <c r="B42" t="s">
        <v>34</v>
      </c>
      <c r="C42">
        <v>0</v>
      </c>
      <c r="D42" t="s">
        <v>92</v>
      </c>
      <c r="E42">
        <v>3</v>
      </c>
    </row>
    <row r="43" spans="1:5" x14ac:dyDescent="0.25">
      <c r="A43">
        <v>10</v>
      </c>
      <c r="B43" t="s">
        <v>35</v>
      </c>
      <c r="C43">
        <v>0</v>
      </c>
      <c r="D43" t="s">
        <v>92</v>
      </c>
      <c r="E43">
        <v>3</v>
      </c>
    </row>
    <row r="44" spans="1:5" x14ac:dyDescent="0.25">
      <c r="A44">
        <v>11</v>
      </c>
      <c r="B44" t="s">
        <v>36</v>
      </c>
      <c r="C44">
        <v>11</v>
      </c>
      <c r="D44" t="s">
        <v>92</v>
      </c>
      <c r="E44">
        <v>3</v>
      </c>
    </row>
    <row r="45" spans="1:5" x14ac:dyDescent="0.25">
      <c r="A45">
        <v>12</v>
      </c>
      <c r="B45" t="s">
        <v>37</v>
      </c>
      <c r="C45">
        <v>0</v>
      </c>
      <c r="D45" t="s">
        <v>92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92</v>
      </c>
      <c r="E46">
        <v>3</v>
      </c>
    </row>
    <row r="47" spans="1:5" x14ac:dyDescent="0.25">
      <c r="A47">
        <v>14</v>
      </c>
      <c r="B47" t="s">
        <v>38</v>
      </c>
      <c r="C47">
        <v>0</v>
      </c>
      <c r="D47" t="s">
        <v>92</v>
      </c>
      <c r="E47">
        <v>3</v>
      </c>
    </row>
    <row r="48" spans="1:5" x14ac:dyDescent="0.25">
      <c r="A48">
        <v>15</v>
      </c>
      <c r="B48" t="s">
        <v>39</v>
      </c>
      <c r="C48">
        <v>0</v>
      </c>
      <c r="D48" t="s">
        <v>92</v>
      </c>
      <c r="E48">
        <v>3</v>
      </c>
    </row>
    <row r="49" spans="1:5" x14ac:dyDescent="0.25">
      <c r="A49">
        <v>16</v>
      </c>
      <c r="B49" t="s">
        <v>40</v>
      </c>
      <c r="C49">
        <v>0</v>
      </c>
      <c r="D49" t="s">
        <v>92</v>
      </c>
      <c r="E49">
        <v>3</v>
      </c>
    </row>
    <row r="50" spans="1:5" x14ac:dyDescent="0.25">
      <c r="A50">
        <v>1</v>
      </c>
      <c r="B50" t="s">
        <v>29</v>
      </c>
      <c r="C50">
        <v>4</v>
      </c>
      <c r="D50" t="s">
        <v>81</v>
      </c>
      <c r="E50">
        <v>4</v>
      </c>
    </row>
    <row r="51" spans="1:5" x14ac:dyDescent="0.25">
      <c r="A51">
        <v>2</v>
      </c>
      <c r="B51" t="s">
        <v>30</v>
      </c>
      <c r="C51">
        <v>15</v>
      </c>
      <c r="D51" t="s">
        <v>81</v>
      </c>
      <c r="E51">
        <v>4</v>
      </c>
    </row>
    <row r="52" spans="1:5" x14ac:dyDescent="0.25">
      <c r="A52">
        <v>3</v>
      </c>
      <c r="B52" t="s">
        <v>31</v>
      </c>
      <c r="C52">
        <v>1</v>
      </c>
      <c r="D52" t="s">
        <v>81</v>
      </c>
      <c r="E52">
        <v>4</v>
      </c>
    </row>
    <row r="53" spans="1:5" x14ac:dyDescent="0.25">
      <c r="A53">
        <v>4</v>
      </c>
      <c r="B53" t="s">
        <v>32</v>
      </c>
      <c r="C53">
        <v>0</v>
      </c>
      <c r="D53" t="s">
        <v>81</v>
      </c>
      <c r="E53">
        <v>4</v>
      </c>
    </row>
    <row r="54" spans="1:5" x14ac:dyDescent="0.25">
      <c r="A54">
        <v>5</v>
      </c>
      <c r="B54" t="s">
        <v>33</v>
      </c>
      <c r="C54">
        <v>0</v>
      </c>
      <c r="D54" t="s">
        <v>81</v>
      </c>
      <c r="E54">
        <v>4</v>
      </c>
    </row>
    <row r="55" spans="1:5" x14ac:dyDescent="0.25">
      <c r="A55">
        <v>6</v>
      </c>
      <c r="B55" t="s">
        <v>41</v>
      </c>
      <c r="C55">
        <v>0</v>
      </c>
      <c r="D55" t="s">
        <v>81</v>
      </c>
      <c r="E55">
        <v>4</v>
      </c>
    </row>
    <row r="56" spans="1:5" x14ac:dyDescent="0.25">
      <c r="A56">
        <v>7</v>
      </c>
      <c r="B56" t="s">
        <v>114</v>
      </c>
      <c r="C56">
        <v>0</v>
      </c>
      <c r="D56" t="s">
        <v>81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81</v>
      </c>
      <c r="E57">
        <v>4</v>
      </c>
    </row>
    <row r="58" spans="1:5" x14ac:dyDescent="0.25">
      <c r="A58">
        <v>9</v>
      </c>
      <c r="B58" t="s">
        <v>34</v>
      </c>
      <c r="C58">
        <v>0</v>
      </c>
      <c r="D58" t="s">
        <v>81</v>
      </c>
      <c r="E58">
        <v>4</v>
      </c>
    </row>
    <row r="59" spans="1:5" x14ac:dyDescent="0.25">
      <c r="A59">
        <v>10</v>
      </c>
      <c r="B59" t="s">
        <v>35</v>
      </c>
      <c r="C59">
        <v>0</v>
      </c>
      <c r="D59" t="s">
        <v>81</v>
      </c>
      <c r="E59">
        <v>4</v>
      </c>
    </row>
    <row r="60" spans="1:5" x14ac:dyDescent="0.25">
      <c r="A60">
        <v>11</v>
      </c>
      <c r="B60" t="s">
        <v>36</v>
      </c>
      <c r="C60">
        <v>0</v>
      </c>
      <c r="D60" t="s">
        <v>81</v>
      </c>
      <c r="E60">
        <v>4</v>
      </c>
    </row>
    <row r="61" spans="1:5" x14ac:dyDescent="0.25">
      <c r="A61">
        <v>12</v>
      </c>
      <c r="B61" t="s">
        <v>37</v>
      </c>
      <c r="C61">
        <v>0</v>
      </c>
      <c r="D61" t="s">
        <v>81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81</v>
      </c>
      <c r="E62">
        <v>4</v>
      </c>
    </row>
    <row r="63" spans="1:5" x14ac:dyDescent="0.25">
      <c r="A63">
        <v>14</v>
      </c>
      <c r="B63" t="s">
        <v>38</v>
      </c>
      <c r="C63">
        <v>0</v>
      </c>
      <c r="D63" t="s">
        <v>81</v>
      </c>
      <c r="E63">
        <v>4</v>
      </c>
    </row>
    <row r="64" spans="1:5" x14ac:dyDescent="0.25">
      <c r="A64">
        <v>15</v>
      </c>
      <c r="B64" t="s">
        <v>39</v>
      </c>
      <c r="C64">
        <v>1</v>
      </c>
      <c r="D64" t="s">
        <v>81</v>
      </c>
      <c r="E64">
        <v>4</v>
      </c>
    </row>
    <row r="65" spans="1:5" x14ac:dyDescent="0.25">
      <c r="A65">
        <v>16</v>
      </c>
      <c r="B65" t="s">
        <v>40</v>
      </c>
      <c r="C65">
        <v>0</v>
      </c>
      <c r="D65" t="s">
        <v>81</v>
      </c>
      <c r="E65">
        <v>4</v>
      </c>
    </row>
    <row r="66" spans="1:5" x14ac:dyDescent="0.25">
      <c r="A66">
        <v>1</v>
      </c>
      <c r="B66" t="s">
        <v>29</v>
      </c>
      <c r="C66">
        <v>14</v>
      </c>
      <c r="D66" t="s">
        <v>115</v>
      </c>
      <c r="E66">
        <v>5</v>
      </c>
    </row>
    <row r="67" spans="1:5" x14ac:dyDescent="0.25">
      <c r="A67">
        <v>2</v>
      </c>
      <c r="B67" t="s">
        <v>30</v>
      </c>
      <c r="C67">
        <v>2</v>
      </c>
      <c r="D67" t="s">
        <v>115</v>
      </c>
      <c r="E67">
        <v>5</v>
      </c>
    </row>
    <row r="68" spans="1:5" x14ac:dyDescent="0.25">
      <c r="A68">
        <v>3</v>
      </c>
      <c r="B68" t="s">
        <v>31</v>
      </c>
      <c r="C68">
        <v>0</v>
      </c>
      <c r="D68" t="s">
        <v>115</v>
      </c>
      <c r="E68">
        <v>5</v>
      </c>
    </row>
    <row r="69" spans="1:5" x14ac:dyDescent="0.25">
      <c r="A69">
        <v>4</v>
      </c>
      <c r="B69" t="s">
        <v>32</v>
      </c>
      <c r="C69">
        <v>0</v>
      </c>
      <c r="D69" t="s">
        <v>115</v>
      </c>
      <c r="E69">
        <v>5</v>
      </c>
    </row>
    <row r="70" spans="1:5" x14ac:dyDescent="0.25">
      <c r="A70">
        <v>5</v>
      </c>
      <c r="B70" t="s">
        <v>33</v>
      </c>
      <c r="C70">
        <v>0</v>
      </c>
      <c r="D70" t="s">
        <v>115</v>
      </c>
      <c r="E70">
        <v>5</v>
      </c>
    </row>
    <row r="71" spans="1:5" x14ac:dyDescent="0.25">
      <c r="A71">
        <v>6</v>
      </c>
      <c r="B71" t="s">
        <v>41</v>
      </c>
      <c r="C71">
        <v>0</v>
      </c>
      <c r="D71" t="s">
        <v>115</v>
      </c>
      <c r="E71">
        <v>5</v>
      </c>
    </row>
    <row r="72" spans="1:5" x14ac:dyDescent="0.25">
      <c r="A72">
        <v>7</v>
      </c>
      <c r="B72" t="s">
        <v>114</v>
      </c>
      <c r="C72">
        <v>0</v>
      </c>
      <c r="D72" t="s">
        <v>115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115</v>
      </c>
      <c r="E73">
        <v>5</v>
      </c>
    </row>
    <row r="74" spans="1:5" x14ac:dyDescent="0.25">
      <c r="A74">
        <v>9</v>
      </c>
      <c r="B74" t="s">
        <v>34</v>
      </c>
      <c r="C74">
        <v>0</v>
      </c>
      <c r="D74" t="s">
        <v>115</v>
      </c>
      <c r="E74">
        <v>5</v>
      </c>
    </row>
    <row r="75" spans="1:5" x14ac:dyDescent="0.25">
      <c r="A75">
        <v>10</v>
      </c>
      <c r="B75" t="s">
        <v>35</v>
      </c>
      <c r="C75">
        <v>0</v>
      </c>
      <c r="D75" t="s">
        <v>115</v>
      </c>
      <c r="E75">
        <v>5</v>
      </c>
    </row>
    <row r="76" spans="1:5" x14ac:dyDescent="0.25">
      <c r="A76">
        <v>11</v>
      </c>
      <c r="B76" t="s">
        <v>36</v>
      </c>
      <c r="C76">
        <v>20</v>
      </c>
      <c r="D76" t="s">
        <v>115</v>
      </c>
      <c r="E76">
        <v>5</v>
      </c>
    </row>
    <row r="77" spans="1:5" x14ac:dyDescent="0.25">
      <c r="A77">
        <v>12</v>
      </c>
      <c r="B77" t="s">
        <v>37</v>
      </c>
      <c r="C77">
        <v>0</v>
      </c>
      <c r="D77" t="s">
        <v>115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115</v>
      </c>
      <c r="E78">
        <v>5</v>
      </c>
    </row>
    <row r="79" spans="1:5" x14ac:dyDescent="0.25">
      <c r="A79">
        <v>14</v>
      </c>
      <c r="B79" t="s">
        <v>38</v>
      </c>
      <c r="C79">
        <v>0</v>
      </c>
      <c r="D79" t="s">
        <v>115</v>
      </c>
      <c r="E79">
        <v>5</v>
      </c>
    </row>
    <row r="80" spans="1:5" x14ac:dyDescent="0.25">
      <c r="A80">
        <v>15</v>
      </c>
      <c r="B80" t="s">
        <v>39</v>
      </c>
      <c r="C80">
        <v>0</v>
      </c>
      <c r="D80" t="s">
        <v>115</v>
      </c>
      <c r="E80">
        <v>5</v>
      </c>
    </row>
    <row r="81" spans="1:5" x14ac:dyDescent="0.25">
      <c r="A81">
        <v>16</v>
      </c>
      <c r="B81" t="s">
        <v>40</v>
      </c>
      <c r="C81">
        <v>0</v>
      </c>
      <c r="D81" t="s">
        <v>115</v>
      </c>
      <c r="E81">
        <v>5</v>
      </c>
    </row>
    <row r="82" spans="1:5" x14ac:dyDescent="0.25">
      <c r="A82">
        <v>1</v>
      </c>
      <c r="B82" t="s">
        <v>29</v>
      </c>
      <c r="C82">
        <v>0</v>
      </c>
      <c r="D82" t="s">
        <v>34</v>
      </c>
      <c r="E82">
        <v>6</v>
      </c>
    </row>
    <row r="83" spans="1:5" x14ac:dyDescent="0.25">
      <c r="A83">
        <v>2</v>
      </c>
      <c r="B83" t="s">
        <v>30</v>
      </c>
      <c r="C83">
        <v>0</v>
      </c>
      <c r="D83" t="s">
        <v>34</v>
      </c>
      <c r="E83">
        <v>6</v>
      </c>
    </row>
    <row r="84" spans="1:5" x14ac:dyDescent="0.25">
      <c r="A84">
        <v>3</v>
      </c>
      <c r="B84" t="s">
        <v>31</v>
      </c>
      <c r="C84">
        <v>0</v>
      </c>
      <c r="D84" t="s">
        <v>34</v>
      </c>
      <c r="E84">
        <v>6</v>
      </c>
    </row>
    <row r="85" spans="1:5" x14ac:dyDescent="0.25">
      <c r="A85">
        <v>4</v>
      </c>
      <c r="B85" t="s">
        <v>32</v>
      </c>
      <c r="C85">
        <v>0</v>
      </c>
      <c r="D85" t="s">
        <v>34</v>
      </c>
      <c r="E85">
        <v>6</v>
      </c>
    </row>
    <row r="86" spans="1:5" x14ac:dyDescent="0.25">
      <c r="A86">
        <v>5</v>
      </c>
      <c r="B86" t="s">
        <v>33</v>
      </c>
      <c r="C86">
        <v>0</v>
      </c>
      <c r="D86" t="s">
        <v>34</v>
      </c>
      <c r="E86">
        <v>6</v>
      </c>
    </row>
    <row r="87" spans="1:5" x14ac:dyDescent="0.25">
      <c r="A87">
        <v>6</v>
      </c>
      <c r="B87" t="s">
        <v>41</v>
      </c>
      <c r="C87">
        <v>0</v>
      </c>
      <c r="D87" t="s">
        <v>34</v>
      </c>
      <c r="E87">
        <v>6</v>
      </c>
    </row>
    <row r="88" spans="1:5" x14ac:dyDescent="0.25">
      <c r="A88">
        <v>7</v>
      </c>
      <c r="B88" t="s">
        <v>114</v>
      </c>
      <c r="C88">
        <v>0</v>
      </c>
      <c r="D88" t="s">
        <v>34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34</v>
      </c>
      <c r="E89">
        <v>6</v>
      </c>
    </row>
    <row r="90" spans="1:5" x14ac:dyDescent="0.25">
      <c r="A90">
        <v>9</v>
      </c>
      <c r="B90" t="s">
        <v>34</v>
      </c>
      <c r="C90">
        <v>0</v>
      </c>
      <c r="D90" t="s">
        <v>34</v>
      </c>
      <c r="E90">
        <v>6</v>
      </c>
    </row>
    <row r="91" spans="1:5" x14ac:dyDescent="0.25">
      <c r="A91">
        <v>10</v>
      </c>
      <c r="B91" t="s">
        <v>35</v>
      </c>
      <c r="C91">
        <v>0</v>
      </c>
      <c r="D91" t="s">
        <v>34</v>
      </c>
      <c r="E91">
        <v>6</v>
      </c>
    </row>
    <row r="92" spans="1:5" x14ac:dyDescent="0.25">
      <c r="A92">
        <v>11</v>
      </c>
      <c r="B92" t="s">
        <v>36</v>
      </c>
      <c r="C92">
        <v>12</v>
      </c>
      <c r="D92" t="s">
        <v>34</v>
      </c>
      <c r="E92">
        <v>6</v>
      </c>
    </row>
    <row r="93" spans="1:5" x14ac:dyDescent="0.25">
      <c r="A93">
        <v>12</v>
      </c>
      <c r="B93" t="s">
        <v>37</v>
      </c>
      <c r="C93">
        <v>0</v>
      </c>
      <c r="D93" t="s">
        <v>34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34</v>
      </c>
      <c r="E94">
        <v>6</v>
      </c>
    </row>
    <row r="95" spans="1:5" x14ac:dyDescent="0.25">
      <c r="A95">
        <v>14</v>
      </c>
      <c r="B95" t="s">
        <v>38</v>
      </c>
      <c r="C95">
        <v>0</v>
      </c>
      <c r="D95" t="s">
        <v>34</v>
      </c>
      <c r="E95">
        <v>6</v>
      </c>
    </row>
    <row r="96" spans="1:5" x14ac:dyDescent="0.25">
      <c r="A96">
        <v>15</v>
      </c>
      <c r="B96" t="s">
        <v>39</v>
      </c>
      <c r="C96">
        <v>0</v>
      </c>
      <c r="D96" t="s">
        <v>34</v>
      </c>
      <c r="E96">
        <v>6</v>
      </c>
    </row>
    <row r="97" spans="1:5" x14ac:dyDescent="0.25">
      <c r="A97">
        <v>16</v>
      </c>
      <c r="B97" t="s">
        <v>40</v>
      </c>
      <c r="C97">
        <v>0</v>
      </c>
      <c r="D97" t="s">
        <v>34</v>
      </c>
      <c r="E97">
        <v>6</v>
      </c>
    </row>
    <row r="98" spans="1:5" x14ac:dyDescent="0.25">
      <c r="A98">
        <v>1</v>
      </c>
      <c r="B98" t="s">
        <v>29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30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31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32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33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41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114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34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35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36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37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38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39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40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29</v>
      </c>
      <c r="C114">
        <v>414</v>
      </c>
      <c r="D114" t="s">
        <v>80</v>
      </c>
      <c r="E114">
        <v>8</v>
      </c>
    </row>
    <row r="115" spans="1:5" x14ac:dyDescent="0.25">
      <c r="A115">
        <v>2</v>
      </c>
      <c r="B115" t="s">
        <v>30</v>
      </c>
      <c r="C115">
        <v>77</v>
      </c>
      <c r="D115" t="s">
        <v>80</v>
      </c>
      <c r="E115">
        <v>8</v>
      </c>
    </row>
    <row r="116" spans="1:5" x14ac:dyDescent="0.25">
      <c r="A116">
        <v>3</v>
      </c>
      <c r="B116" t="s">
        <v>31</v>
      </c>
      <c r="C116">
        <v>14</v>
      </c>
      <c r="D116" t="s">
        <v>80</v>
      </c>
      <c r="E116">
        <v>8</v>
      </c>
    </row>
    <row r="117" spans="1:5" x14ac:dyDescent="0.25">
      <c r="A117">
        <v>4</v>
      </c>
      <c r="B117" t="s">
        <v>32</v>
      </c>
      <c r="C117">
        <v>1</v>
      </c>
      <c r="D117" t="s">
        <v>80</v>
      </c>
      <c r="E117">
        <v>8</v>
      </c>
    </row>
    <row r="118" spans="1:5" x14ac:dyDescent="0.25">
      <c r="A118">
        <v>5</v>
      </c>
      <c r="B118" t="s">
        <v>33</v>
      </c>
      <c r="C118">
        <v>0</v>
      </c>
      <c r="D118" t="s">
        <v>80</v>
      </c>
      <c r="E118">
        <v>8</v>
      </c>
    </row>
    <row r="119" spans="1:5" x14ac:dyDescent="0.25">
      <c r="A119">
        <v>6</v>
      </c>
      <c r="B119" t="s">
        <v>41</v>
      </c>
      <c r="C119">
        <v>0</v>
      </c>
      <c r="D119" t="s">
        <v>80</v>
      </c>
      <c r="E119">
        <v>8</v>
      </c>
    </row>
    <row r="120" spans="1:5" x14ac:dyDescent="0.25">
      <c r="A120">
        <v>7</v>
      </c>
      <c r="B120" t="s">
        <v>114</v>
      </c>
      <c r="C120">
        <v>0</v>
      </c>
      <c r="D120" t="s">
        <v>80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80</v>
      </c>
      <c r="E121" s="2">
        <v>8</v>
      </c>
    </row>
    <row r="122" spans="1:5" x14ac:dyDescent="0.25">
      <c r="A122" s="2">
        <v>9</v>
      </c>
      <c r="B122" s="2" t="s">
        <v>34</v>
      </c>
      <c r="C122" s="2">
        <v>0</v>
      </c>
      <c r="D122" s="2" t="s">
        <v>80</v>
      </c>
      <c r="E122" s="2">
        <v>8</v>
      </c>
    </row>
    <row r="123" spans="1:5" x14ac:dyDescent="0.25">
      <c r="A123" s="2">
        <v>10</v>
      </c>
      <c r="B123" s="2" t="s">
        <v>35</v>
      </c>
      <c r="C123" s="2">
        <v>4</v>
      </c>
      <c r="D123" s="2" t="s">
        <v>80</v>
      </c>
      <c r="E123" s="2">
        <v>8</v>
      </c>
    </row>
    <row r="124" spans="1:5" x14ac:dyDescent="0.25">
      <c r="A124" s="2">
        <v>11</v>
      </c>
      <c r="B124" s="2" t="s">
        <v>36</v>
      </c>
      <c r="C124" s="2">
        <v>230</v>
      </c>
      <c r="D124" s="2" t="s">
        <v>80</v>
      </c>
      <c r="E124" s="2">
        <v>8</v>
      </c>
    </row>
    <row r="125" spans="1:5" x14ac:dyDescent="0.25">
      <c r="A125" s="2">
        <v>12</v>
      </c>
      <c r="B125" s="2" t="s">
        <v>37</v>
      </c>
      <c r="C125" s="2">
        <v>0</v>
      </c>
      <c r="D125" s="2" t="s">
        <v>80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1</v>
      </c>
      <c r="D126" s="2" t="s">
        <v>80</v>
      </c>
      <c r="E126" s="2">
        <v>8</v>
      </c>
    </row>
    <row r="127" spans="1:5" x14ac:dyDescent="0.25">
      <c r="A127" s="2">
        <v>14</v>
      </c>
      <c r="B127" s="2" t="s">
        <v>38</v>
      </c>
      <c r="C127" s="2">
        <v>1</v>
      </c>
      <c r="D127" s="2" t="s">
        <v>80</v>
      </c>
      <c r="E127" s="2">
        <v>8</v>
      </c>
    </row>
    <row r="128" spans="1:5" x14ac:dyDescent="0.25">
      <c r="A128" s="2">
        <v>15</v>
      </c>
      <c r="B128" s="2" t="s">
        <v>39</v>
      </c>
      <c r="C128" s="2">
        <v>1</v>
      </c>
      <c r="D128" s="2" t="s">
        <v>80</v>
      </c>
      <c r="E128" s="2">
        <v>8</v>
      </c>
    </row>
    <row r="129" spans="1:5" x14ac:dyDescent="0.25">
      <c r="A129" s="2">
        <v>16</v>
      </c>
      <c r="B129" s="2" t="s">
        <v>40</v>
      </c>
      <c r="C129" s="2">
        <v>5</v>
      </c>
      <c r="D129" s="2" t="s">
        <v>80</v>
      </c>
      <c r="E129" s="2">
        <v>8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93</v>
      </c>
      <c r="B1" t="s">
        <v>98</v>
      </c>
      <c r="C1" t="s">
        <v>2</v>
      </c>
      <c r="D1" t="s">
        <v>108</v>
      </c>
    </row>
    <row r="2" spans="1:4" x14ac:dyDescent="0.25">
      <c r="A2">
        <v>1</v>
      </c>
      <c r="B2">
        <v>20</v>
      </c>
      <c r="C2" t="s">
        <v>82</v>
      </c>
      <c r="D2" t="s">
        <v>3</v>
      </c>
    </row>
    <row r="3" spans="1:4" x14ac:dyDescent="0.25">
      <c r="A3">
        <v>2</v>
      </c>
      <c r="B3">
        <v>2</v>
      </c>
      <c r="C3" t="s">
        <v>82</v>
      </c>
      <c r="D3" t="s">
        <v>83</v>
      </c>
    </row>
    <row r="4" spans="1:4" x14ac:dyDescent="0.25">
      <c r="A4">
        <v>3</v>
      </c>
      <c r="B4">
        <v>1</v>
      </c>
      <c r="C4" t="s">
        <v>82</v>
      </c>
      <c r="D4" t="s">
        <v>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93</v>
      </c>
      <c r="B1" t="s">
        <v>129</v>
      </c>
      <c r="C1" t="s">
        <v>98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77</v>
      </c>
      <c r="C5">
        <v>97</v>
      </c>
    </row>
    <row r="6" spans="1:3" x14ac:dyDescent="0.25">
      <c r="A6">
        <v>5</v>
      </c>
      <c r="B6" t="s">
        <v>78</v>
      </c>
      <c r="C6">
        <v>0</v>
      </c>
    </row>
    <row r="7" spans="1:3" x14ac:dyDescent="0.25">
      <c r="A7">
        <v>6</v>
      </c>
      <c r="B7" t="s">
        <v>130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79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93</v>
      </c>
      <c r="B1" t="s">
        <v>125</v>
      </c>
      <c r="C1" t="s">
        <v>25</v>
      </c>
      <c r="D1" t="s">
        <v>126</v>
      </c>
    </row>
    <row r="2" spans="1:4" x14ac:dyDescent="0.25">
      <c r="A2">
        <v>1</v>
      </c>
      <c r="B2" t="s">
        <v>127</v>
      </c>
      <c r="C2">
        <v>0</v>
      </c>
      <c r="D2">
        <v>0</v>
      </c>
    </row>
    <row r="3" spans="1:4" x14ac:dyDescent="0.25">
      <c r="A3">
        <v>2</v>
      </c>
      <c r="B3" t="s">
        <v>128</v>
      </c>
      <c r="C3">
        <v>0</v>
      </c>
      <c r="D3">
        <v>0</v>
      </c>
    </row>
    <row r="4" spans="1:4" x14ac:dyDescent="0.25">
      <c r="A4">
        <v>3</v>
      </c>
      <c r="B4" t="s">
        <v>19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F26" sqref="F26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93</v>
      </c>
      <c r="B1" t="s">
        <v>94</v>
      </c>
      <c r="C1" t="s">
        <v>95</v>
      </c>
      <c r="D1" t="s">
        <v>96</v>
      </c>
      <c r="E1" t="s">
        <v>97</v>
      </c>
      <c r="F1" t="s">
        <v>98</v>
      </c>
      <c r="G1" t="s">
        <v>99</v>
      </c>
    </row>
    <row r="2" spans="1:7" x14ac:dyDescent="0.25">
      <c r="A2">
        <v>1</v>
      </c>
      <c r="B2" t="s">
        <v>121</v>
      </c>
      <c r="C2" t="s">
        <v>26</v>
      </c>
      <c r="D2" t="s">
        <v>25</v>
      </c>
      <c r="E2">
        <v>1</v>
      </c>
      <c r="F2">
        <v>272</v>
      </c>
      <c r="G2">
        <v>1</v>
      </c>
    </row>
    <row r="3" spans="1:7" x14ac:dyDescent="0.25">
      <c r="A3">
        <v>2</v>
      </c>
      <c r="B3" t="s">
        <v>137</v>
      </c>
      <c r="C3" t="s">
        <v>26</v>
      </c>
      <c r="D3" t="s">
        <v>25</v>
      </c>
      <c r="E3">
        <v>1</v>
      </c>
      <c r="F3">
        <v>44</v>
      </c>
      <c r="G3">
        <v>1</v>
      </c>
    </row>
    <row r="4" spans="1:7" x14ac:dyDescent="0.25">
      <c r="A4">
        <v>3</v>
      </c>
      <c r="B4" t="s">
        <v>120</v>
      </c>
      <c r="C4" t="s">
        <v>26</v>
      </c>
      <c r="D4" t="s">
        <v>25</v>
      </c>
      <c r="E4">
        <v>1</v>
      </c>
      <c r="F4">
        <v>34</v>
      </c>
      <c r="G4">
        <v>1</v>
      </c>
    </row>
    <row r="5" spans="1:7" x14ac:dyDescent="0.25">
      <c r="A5">
        <v>4</v>
      </c>
      <c r="B5" t="s">
        <v>145</v>
      </c>
      <c r="C5" t="s">
        <v>26</v>
      </c>
      <c r="D5" t="s">
        <v>25</v>
      </c>
      <c r="E5">
        <v>1</v>
      </c>
      <c r="F5">
        <v>10</v>
      </c>
      <c r="G5">
        <v>1</v>
      </c>
    </row>
    <row r="6" spans="1:7" x14ac:dyDescent="0.25">
      <c r="A6">
        <v>5</v>
      </c>
      <c r="B6" t="s">
        <v>146</v>
      </c>
      <c r="C6" t="s">
        <v>26</v>
      </c>
      <c r="D6" t="s">
        <v>25</v>
      </c>
      <c r="E6">
        <v>1</v>
      </c>
      <c r="F6">
        <v>2</v>
      </c>
      <c r="G6">
        <v>1</v>
      </c>
    </row>
    <row r="7" spans="1:7" x14ac:dyDescent="0.25">
      <c r="A7">
        <v>6</v>
      </c>
      <c r="B7" t="s">
        <v>100</v>
      </c>
      <c r="C7" t="s">
        <v>26</v>
      </c>
      <c r="D7" t="s">
        <v>25</v>
      </c>
      <c r="E7">
        <v>1</v>
      </c>
      <c r="F7">
        <v>28</v>
      </c>
      <c r="G7">
        <v>1</v>
      </c>
    </row>
    <row r="8" spans="1:7" x14ac:dyDescent="0.25">
      <c r="A8">
        <v>1</v>
      </c>
      <c r="B8" t="s">
        <v>121</v>
      </c>
      <c r="C8" t="s">
        <v>26</v>
      </c>
      <c r="D8" t="s">
        <v>9</v>
      </c>
      <c r="E8">
        <v>2</v>
      </c>
      <c r="F8">
        <v>757</v>
      </c>
      <c r="G8">
        <v>1</v>
      </c>
    </row>
    <row r="9" spans="1:7" x14ac:dyDescent="0.25">
      <c r="A9">
        <v>2</v>
      </c>
      <c r="B9" t="s">
        <v>137</v>
      </c>
      <c r="C9" t="s">
        <v>26</v>
      </c>
      <c r="D9" t="s">
        <v>9</v>
      </c>
      <c r="E9">
        <v>2</v>
      </c>
      <c r="F9">
        <v>124</v>
      </c>
      <c r="G9">
        <v>1</v>
      </c>
    </row>
    <row r="10" spans="1:7" x14ac:dyDescent="0.25">
      <c r="A10">
        <v>3</v>
      </c>
      <c r="B10" t="s">
        <v>120</v>
      </c>
      <c r="C10" t="s">
        <v>26</v>
      </c>
      <c r="D10" t="s">
        <v>9</v>
      </c>
      <c r="E10">
        <v>2</v>
      </c>
      <c r="F10">
        <v>62</v>
      </c>
      <c r="G10">
        <v>1</v>
      </c>
    </row>
    <row r="11" spans="1:7" x14ac:dyDescent="0.25">
      <c r="A11">
        <v>4</v>
      </c>
      <c r="B11" t="s">
        <v>145</v>
      </c>
      <c r="C11" t="s">
        <v>26</v>
      </c>
      <c r="D11" t="s">
        <v>9</v>
      </c>
      <c r="E11">
        <v>2</v>
      </c>
      <c r="F11">
        <v>24</v>
      </c>
      <c r="G11">
        <v>1</v>
      </c>
    </row>
    <row r="12" spans="1:7" x14ac:dyDescent="0.25">
      <c r="A12">
        <v>5</v>
      </c>
      <c r="B12" t="s">
        <v>146</v>
      </c>
      <c r="C12" t="s">
        <v>26</v>
      </c>
      <c r="D12" t="s">
        <v>9</v>
      </c>
      <c r="E12">
        <v>2</v>
      </c>
      <c r="F12">
        <v>7</v>
      </c>
      <c r="G12">
        <v>1</v>
      </c>
    </row>
    <row r="13" spans="1:7" x14ac:dyDescent="0.25">
      <c r="A13">
        <v>6</v>
      </c>
      <c r="B13" t="s">
        <v>100</v>
      </c>
      <c r="C13" t="s">
        <v>26</v>
      </c>
      <c r="D13" t="s">
        <v>9</v>
      </c>
      <c r="E13">
        <v>2</v>
      </c>
      <c r="F13">
        <v>36</v>
      </c>
      <c r="G13">
        <v>1</v>
      </c>
    </row>
    <row r="14" spans="1:7" x14ac:dyDescent="0.25">
      <c r="A14">
        <v>1</v>
      </c>
      <c r="B14" t="s">
        <v>121</v>
      </c>
      <c r="C14" t="s">
        <v>27</v>
      </c>
      <c r="D14" t="s">
        <v>25</v>
      </c>
      <c r="E14">
        <v>1</v>
      </c>
      <c r="F14">
        <v>26</v>
      </c>
      <c r="G14">
        <v>2</v>
      </c>
    </row>
    <row r="15" spans="1:7" x14ac:dyDescent="0.25">
      <c r="A15">
        <v>2</v>
      </c>
      <c r="B15" t="s">
        <v>137</v>
      </c>
      <c r="C15" t="s">
        <v>27</v>
      </c>
      <c r="D15" t="s">
        <v>25</v>
      </c>
      <c r="E15">
        <v>1</v>
      </c>
      <c r="F15">
        <v>0</v>
      </c>
      <c r="G15">
        <v>2</v>
      </c>
    </row>
    <row r="16" spans="1:7" x14ac:dyDescent="0.25">
      <c r="A16">
        <v>3</v>
      </c>
      <c r="B16" t="s">
        <v>120</v>
      </c>
      <c r="C16" t="s">
        <v>27</v>
      </c>
      <c r="D16" t="s">
        <v>25</v>
      </c>
      <c r="E16">
        <v>1</v>
      </c>
      <c r="F16">
        <v>17</v>
      </c>
      <c r="G16">
        <v>2</v>
      </c>
    </row>
    <row r="17" spans="1:7" x14ac:dyDescent="0.25">
      <c r="A17">
        <v>4</v>
      </c>
      <c r="B17" t="s">
        <v>145</v>
      </c>
      <c r="C17" t="s">
        <v>27</v>
      </c>
      <c r="D17" t="s">
        <v>25</v>
      </c>
      <c r="E17">
        <v>1</v>
      </c>
      <c r="F17">
        <v>2</v>
      </c>
      <c r="G17">
        <v>2</v>
      </c>
    </row>
    <row r="18" spans="1:7" x14ac:dyDescent="0.25">
      <c r="A18">
        <v>5</v>
      </c>
      <c r="B18" t="s">
        <v>146</v>
      </c>
      <c r="C18" t="s">
        <v>27</v>
      </c>
      <c r="D18" t="s">
        <v>25</v>
      </c>
      <c r="E18">
        <v>1</v>
      </c>
      <c r="F18">
        <v>0</v>
      </c>
      <c r="G18">
        <v>2</v>
      </c>
    </row>
    <row r="19" spans="1:7" x14ac:dyDescent="0.25">
      <c r="A19">
        <v>6</v>
      </c>
      <c r="B19" t="s">
        <v>100</v>
      </c>
      <c r="C19" t="s">
        <v>27</v>
      </c>
      <c r="D19" t="s">
        <v>25</v>
      </c>
      <c r="E19">
        <v>1</v>
      </c>
      <c r="F19">
        <v>8</v>
      </c>
      <c r="G19">
        <v>2</v>
      </c>
    </row>
    <row r="20" spans="1:7" x14ac:dyDescent="0.25">
      <c r="A20">
        <v>1</v>
      </c>
      <c r="B20" t="s">
        <v>121</v>
      </c>
      <c r="C20" t="s">
        <v>27</v>
      </c>
      <c r="D20" t="s">
        <v>9</v>
      </c>
      <c r="E20">
        <v>2</v>
      </c>
      <c r="F20">
        <v>57</v>
      </c>
      <c r="G20">
        <v>2</v>
      </c>
    </row>
    <row r="21" spans="1:7" x14ac:dyDescent="0.25">
      <c r="A21">
        <v>2</v>
      </c>
      <c r="B21" t="s">
        <v>137</v>
      </c>
      <c r="C21" t="s">
        <v>27</v>
      </c>
      <c r="D21" t="s">
        <v>9</v>
      </c>
      <c r="E21">
        <v>2</v>
      </c>
      <c r="F21">
        <v>0</v>
      </c>
      <c r="G21">
        <v>2</v>
      </c>
    </row>
    <row r="22" spans="1:7" x14ac:dyDescent="0.25">
      <c r="A22">
        <v>3</v>
      </c>
      <c r="B22" t="s">
        <v>120</v>
      </c>
      <c r="C22" t="s">
        <v>27</v>
      </c>
      <c r="D22" t="s">
        <v>9</v>
      </c>
      <c r="E22">
        <v>2</v>
      </c>
      <c r="F22">
        <v>35</v>
      </c>
      <c r="G22">
        <v>2</v>
      </c>
    </row>
    <row r="23" spans="1:7" x14ac:dyDescent="0.25">
      <c r="A23">
        <v>4</v>
      </c>
      <c r="B23" t="s">
        <v>145</v>
      </c>
      <c r="C23" t="s">
        <v>27</v>
      </c>
      <c r="D23" t="s">
        <v>9</v>
      </c>
      <c r="E23">
        <v>2</v>
      </c>
      <c r="F23">
        <v>2</v>
      </c>
      <c r="G23">
        <v>2</v>
      </c>
    </row>
    <row r="24" spans="1:7" x14ac:dyDescent="0.25">
      <c r="A24">
        <v>5</v>
      </c>
      <c r="B24" t="s">
        <v>146</v>
      </c>
      <c r="C24" t="s">
        <v>27</v>
      </c>
      <c r="D24" t="s">
        <v>9</v>
      </c>
      <c r="E24">
        <v>2</v>
      </c>
      <c r="F24">
        <v>0</v>
      </c>
      <c r="G24">
        <v>2</v>
      </c>
    </row>
    <row r="25" spans="1:7" x14ac:dyDescent="0.25">
      <c r="A25">
        <v>6</v>
      </c>
      <c r="B25" t="s">
        <v>100</v>
      </c>
      <c r="C25" t="s">
        <v>27</v>
      </c>
      <c r="D25" t="s">
        <v>9</v>
      </c>
      <c r="E25">
        <v>2</v>
      </c>
      <c r="F25">
        <v>17</v>
      </c>
      <c r="G25">
        <v>2</v>
      </c>
    </row>
    <row r="26" spans="1:7" x14ac:dyDescent="0.25">
      <c r="A26">
        <v>1</v>
      </c>
      <c r="B26" t="s">
        <v>121</v>
      </c>
      <c r="C26" t="s">
        <v>101</v>
      </c>
      <c r="D26" t="s">
        <v>25</v>
      </c>
      <c r="E26">
        <v>1</v>
      </c>
      <c r="F26">
        <v>2</v>
      </c>
      <c r="G26">
        <v>3</v>
      </c>
    </row>
    <row r="27" spans="1:7" x14ac:dyDescent="0.25">
      <c r="A27">
        <v>2</v>
      </c>
      <c r="B27" t="s">
        <v>137</v>
      </c>
      <c r="C27" t="s">
        <v>101</v>
      </c>
      <c r="D27" t="s">
        <v>25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120</v>
      </c>
      <c r="C28" t="s">
        <v>101</v>
      </c>
      <c r="D28" t="s">
        <v>25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145</v>
      </c>
      <c r="C29" t="s">
        <v>101</v>
      </c>
      <c r="D29" t="s">
        <v>25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146</v>
      </c>
      <c r="C30" t="s">
        <v>101</v>
      </c>
      <c r="D30" t="s">
        <v>25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100</v>
      </c>
      <c r="C31" t="s">
        <v>101</v>
      </c>
      <c r="D31" t="s">
        <v>25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121</v>
      </c>
      <c r="C32" t="s">
        <v>101</v>
      </c>
      <c r="D32" t="s">
        <v>9</v>
      </c>
      <c r="E32">
        <v>2</v>
      </c>
      <c r="F32">
        <v>2</v>
      </c>
      <c r="G32">
        <v>3</v>
      </c>
    </row>
    <row r="33" spans="1:7" x14ac:dyDescent="0.25">
      <c r="A33">
        <v>2</v>
      </c>
      <c r="B33" t="s">
        <v>137</v>
      </c>
      <c r="C33" t="s">
        <v>101</v>
      </c>
      <c r="D33" t="s">
        <v>9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120</v>
      </c>
      <c r="C34" t="s">
        <v>101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145</v>
      </c>
      <c r="C35" t="s">
        <v>101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146</v>
      </c>
      <c r="C36" t="s">
        <v>101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100</v>
      </c>
      <c r="C37" t="s">
        <v>101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/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93</v>
      </c>
      <c r="B1" t="s">
        <v>94</v>
      </c>
      <c r="C1" t="s">
        <v>95</v>
      </c>
      <c r="D1" t="s">
        <v>96</v>
      </c>
      <c r="E1" t="s">
        <v>97</v>
      </c>
      <c r="F1" t="s">
        <v>98</v>
      </c>
      <c r="G1" t="s">
        <v>99</v>
      </c>
    </row>
    <row r="2" spans="1:7" x14ac:dyDescent="0.25">
      <c r="A2">
        <v>1</v>
      </c>
      <c r="B2" t="s">
        <v>121</v>
      </c>
      <c r="C2" t="s">
        <v>26</v>
      </c>
      <c r="D2" t="s">
        <v>25</v>
      </c>
      <c r="E2">
        <v>1</v>
      </c>
      <c r="F2">
        <v>603</v>
      </c>
      <c r="G2">
        <v>1</v>
      </c>
    </row>
    <row r="3" spans="1:7" x14ac:dyDescent="0.25">
      <c r="A3">
        <v>2</v>
      </c>
      <c r="B3" t="s">
        <v>137</v>
      </c>
      <c r="C3" t="s">
        <v>26</v>
      </c>
      <c r="D3" t="s">
        <v>25</v>
      </c>
      <c r="E3">
        <v>1</v>
      </c>
      <c r="F3">
        <v>126</v>
      </c>
      <c r="G3">
        <v>1</v>
      </c>
    </row>
    <row r="4" spans="1:7" x14ac:dyDescent="0.25">
      <c r="A4">
        <v>3</v>
      </c>
      <c r="B4" t="s">
        <v>120</v>
      </c>
      <c r="C4" t="s">
        <v>26</v>
      </c>
      <c r="D4" t="s">
        <v>25</v>
      </c>
      <c r="E4">
        <v>1</v>
      </c>
      <c r="F4">
        <v>116</v>
      </c>
      <c r="G4">
        <v>1</v>
      </c>
    </row>
    <row r="5" spans="1:7" x14ac:dyDescent="0.25">
      <c r="A5">
        <v>4</v>
      </c>
      <c r="B5" t="s">
        <v>145</v>
      </c>
      <c r="C5" t="s">
        <v>26</v>
      </c>
      <c r="D5" t="s">
        <v>25</v>
      </c>
      <c r="E5">
        <v>1</v>
      </c>
      <c r="F5">
        <v>30</v>
      </c>
      <c r="G5">
        <v>1</v>
      </c>
    </row>
    <row r="6" spans="1:7" x14ac:dyDescent="0.25">
      <c r="A6">
        <v>5</v>
      </c>
      <c r="B6" t="s">
        <v>146</v>
      </c>
      <c r="C6" t="s">
        <v>26</v>
      </c>
      <c r="D6" t="s">
        <v>25</v>
      </c>
      <c r="E6">
        <v>1</v>
      </c>
      <c r="F6">
        <v>21</v>
      </c>
      <c r="G6">
        <v>1</v>
      </c>
    </row>
    <row r="7" spans="1:7" x14ac:dyDescent="0.25">
      <c r="A7">
        <v>6</v>
      </c>
      <c r="B7" t="s">
        <v>100</v>
      </c>
      <c r="C7" t="s">
        <v>26</v>
      </c>
      <c r="D7" t="s">
        <v>25</v>
      </c>
      <c r="E7">
        <v>1</v>
      </c>
      <c r="F7">
        <v>78</v>
      </c>
      <c r="G7">
        <v>1</v>
      </c>
    </row>
    <row r="8" spans="1:7" x14ac:dyDescent="0.25">
      <c r="A8">
        <v>1</v>
      </c>
      <c r="B8" t="s">
        <v>121</v>
      </c>
      <c r="C8" t="s">
        <v>26</v>
      </c>
      <c r="D8" t="s">
        <v>9</v>
      </c>
      <c r="E8">
        <v>2</v>
      </c>
      <c r="F8">
        <v>1564</v>
      </c>
      <c r="G8">
        <v>1</v>
      </c>
    </row>
    <row r="9" spans="1:7" x14ac:dyDescent="0.25">
      <c r="A9">
        <v>2</v>
      </c>
      <c r="B9" t="s">
        <v>137</v>
      </c>
      <c r="C9" t="s">
        <v>26</v>
      </c>
      <c r="D9" t="s">
        <v>9</v>
      </c>
      <c r="E9">
        <v>2</v>
      </c>
      <c r="F9">
        <v>354</v>
      </c>
      <c r="G9">
        <v>1</v>
      </c>
    </row>
    <row r="10" spans="1:7" x14ac:dyDescent="0.25">
      <c r="A10">
        <v>3</v>
      </c>
      <c r="B10" t="s">
        <v>120</v>
      </c>
      <c r="C10" t="s">
        <v>26</v>
      </c>
      <c r="D10" t="s">
        <v>9</v>
      </c>
      <c r="E10">
        <v>2</v>
      </c>
      <c r="F10">
        <v>185</v>
      </c>
      <c r="G10">
        <v>1</v>
      </c>
    </row>
    <row r="11" spans="1:7" x14ac:dyDescent="0.25">
      <c r="A11">
        <v>4</v>
      </c>
      <c r="B11" t="s">
        <v>145</v>
      </c>
      <c r="C11" t="s">
        <v>26</v>
      </c>
      <c r="D11" t="s">
        <v>9</v>
      </c>
      <c r="E11">
        <v>2</v>
      </c>
      <c r="F11">
        <v>63</v>
      </c>
      <c r="G11">
        <v>1</v>
      </c>
    </row>
    <row r="12" spans="1:7" x14ac:dyDescent="0.25">
      <c r="A12">
        <v>5</v>
      </c>
      <c r="B12" t="s">
        <v>146</v>
      </c>
      <c r="C12" t="s">
        <v>26</v>
      </c>
      <c r="D12" t="s">
        <v>9</v>
      </c>
      <c r="E12">
        <v>2</v>
      </c>
      <c r="F12">
        <v>55</v>
      </c>
      <c r="G12">
        <v>1</v>
      </c>
    </row>
    <row r="13" spans="1:7" x14ac:dyDescent="0.25">
      <c r="A13">
        <v>6</v>
      </c>
      <c r="B13" t="s">
        <v>100</v>
      </c>
      <c r="C13" t="s">
        <v>26</v>
      </c>
      <c r="D13" t="s">
        <v>9</v>
      </c>
      <c r="E13">
        <v>2</v>
      </c>
      <c r="F13">
        <v>110</v>
      </c>
      <c r="G13">
        <v>1</v>
      </c>
    </row>
    <row r="14" spans="1:7" x14ac:dyDescent="0.25">
      <c r="A14">
        <v>1</v>
      </c>
      <c r="B14" t="s">
        <v>121</v>
      </c>
      <c r="C14" t="s">
        <v>27</v>
      </c>
      <c r="D14" t="s">
        <v>25</v>
      </c>
      <c r="E14">
        <v>1</v>
      </c>
      <c r="F14">
        <v>65</v>
      </c>
      <c r="G14">
        <v>2</v>
      </c>
    </row>
    <row r="15" spans="1:7" x14ac:dyDescent="0.25">
      <c r="A15">
        <v>2</v>
      </c>
      <c r="B15" t="s">
        <v>137</v>
      </c>
      <c r="C15" t="s">
        <v>27</v>
      </c>
      <c r="D15" t="s">
        <v>25</v>
      </c>
      <c r="E15">
        <v>1</v>
      </c>
      <c r="F15">
        <v>1</v>
      </c>
      <c r="G15">
        <v>2</v>
      </c>
    </row>
    <row r="16" spans="1:7" x14ac:dyDescent="0.25">
      <c r="A16">
        <v>3</v>
      </c>
      <c r="B16" t="s">
        <v>120</v>
      </c>
      <c r="C16" t="s">
        <v>27</v>
      </c>
      <c r="D16" t="s">
        <v>25</v>
      </c>
      <c r="E16">
        <v>1</v>
      </c>
      <c r="F16">
        <v>78</v>
      </c>
      <c r="G16">
        <v>2</v>
      </c>
    </row>
    <row r="17" spans="1:7" x14ac:dyDescent="0.25">
      <c r="A17">
        <v>4</v>
      </c>
      <c r="B17" t="s">
        <v>145</v>
      </c>
      <c r="C17" t="s">
        <v>27</v>
      </c>
      <c r="D17" t="s">
        <v>25</v>
      </c>
      <c r="E17">
        <v>1</v>
      </c>
      <c r="F17">
        <v>3</v>
      </c>
      <c r="G17">
        <v>2</v>
      </c>
    </row>
    <row r="18" spans="1:7" x14ac:dyDescent="0.25">
      <c r="A18">
        <v>5</v>
      </c>
      <c r="B18" t="s">
        <v>146</v>
      </c>
      <c r="C18" t="s">
        <v>27</v>
      </c>
      <c r="D18" t="s">
        <v>25</v>
      </c>
      <c r="E18">
        <v>1</v>
      </c>
      <c r="F18">
        <v>0</v>
      </c>
      <c r="G18">
        <v>2</v>
      </c>
    </row>
    <row r="19" spans="1:7" x14ac:dyDescent="0.25">
      <c r="A19">
        <v>6</v>
      </c>
      <c r="B19" t="s">
        <v>100</v>
      </c>
      <c r="C19" t="s">
        <v>27</v>
      </c>
      <c r="D19" t="s">
        <v>25</v>
      </c>
      <c r="E19">
        <v>1</v>
      </c>
      <c r="F19">
        <v>19</v>
      </c>
      <c r="G19">
        <v>2</v>
      </c>
    </row>
    <row r="20" spans="1:7" x14ac:dyDescent="0.25">
      <c r="A20">
        <v>1</v>
      </c>
      <c r="B20" t="s">
        <v>121</v>
      </c>
      <c r="C20" t="s">
        <v>27</v>
      </c>
      <c r="D20" t="s">
        <v>9</v>
      </c>
      <c r="E20">
        <v>2</v>
      </c>
      <c r="F20">
        <v>122</v>
      </c>
      <c r="G20">
        <v>2</v>
      </c>
    </row>
    <row r="21" spans="1:7" x14ac:dyDescent="0.25">
      <c r="A21">
        <v>2</v>
      </c>
      <c r="B21" t="s">
        <v>137</v>
      </c>
      <c r="C21" t="s">
        <v>27</v>
      </c>
      <c r="D21" t="s">
        <v>9</v>
      </c>
      <c r="E21">
        <v>2</v>
      </c>
      <c r="F21">
        <v>1</v>
      </c>
      <c r="G21">
        <v>2</v>
      </c>
    </row>
    <row r="22" spans="1:7" x14ac:dyDescent="0.25">
      <c r="A22">
        <v>3</v>
      </c>
      <c r="B22" t="s">
        <v>120</v>
      </c>
      <c r="C22" t="s">
        <v>27</v>
      </c>
      <c r="D22" t="s">
        <v>9</v>
      </c>
      <c r="E22">
        <v>2</v>
      </c>
      <c r="F22">
        <v>137</v>
      </c>
      <c r="G22">
        <v>2</v>
      </c>
    </row>
    <row r="23" spans="1:7" x14ac:dyDescent="0.25">
      <c r="A23">
        <v>4</v>
      </c>
      <c r="B23" t="s">
        <v>145</v>
      </c>
      <c r="C23" t="s">
        <v>27</v>
      </c>
      <c r="D23" t="s">
        <v>9</v>
      </c>
      <c r="E23">
        <v>2</v>
      </c>
      <c r="F23">
        <v>3</v>
      </c>
      <c r="G23">
        <v>2</v>
      </c>
    </row>
    <row r="24" spans="1:7" x14ac:dyDescent="0.25">
      <c r="A24">
        <v>5</v>
      </c>
      <c r="B24" t="s">
        <v>146</v>
      </c>
      <c r="C24" t="s">
        <v>27</v>
      </c>
      <c r="D24" t="s">
        <v>9</v>
      </c>
      <c r="E24">
        <v>2</v>
      </c>
      <c r="F24">
        <v>0</v>
      </c>
      <c r="G24">
        <v>2</v>
      </c>
    </row>
    <row r="25" spans="1:7" x14ac:dyDescent="0.25">
      <c r="A25">
        <v>6</v>
      </c>
      <c r="B25" t="s">
        <v>100</v>
      </c>
      <c r="C25" t="s">
        <v>27</v>
      </c>
      <c r="D25" t="s">
        <v>9</v>
      </c>
      <c r="E25">
        <v>2</v>
      </c>
      <c r="F25">
        <v>34</v>
      </c>
      <c r="G25">
        <v>2</v>
      </c>
    </row>
    <row r="26" spans="1:7" x14ac:dyDescent="0.25">
      <c r="A26">
        <v>1</v>
      </c>
      <c r="B26" t="s">
        <v>121</v>
      </c>
      <c r="C26" t="s">
        <v>101</v>
      </c>
      <c r="D26" t="s">
        <v>25</v>
      </c>
      <c r="E26">
        <v>1</v>
      </c>
      <c r="F26">
        <v>2</v>
      </c>
      <c r="G26">
        <v>3</v>
      </c>
    </row>
    <row r="27" spans="1:7" x14ac:dyDescent="0.25">
      <c r="A27">
        <v>2</v>
      </c>
      <c r="B27" t="s">
        <v>137</v>
      </c>
      <c r="C27" t="s">
        <v>101</v>
      </c>
      <c r="D27" t="s">
        <v>25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120</v>
      </c>
      <c r="C28" t="s">
        <v>101</v>
      </c>
      <c r="D28" t="s">
        <v>25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145</v>
      </c>
      <c r="C29" t="s">
        <v>101</v>
      </c>
      <c r="D29" t="s">
        <v>25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146</v>
      </c>
      <c r="C30" t="s">
        <v>101</v>
      </c>
      <c r="D30" t="s">
        <v>25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100</v>
      </c>
      <c r="C31" t="s">
        <v>101</v>
      </c>
      <c r="D31" t="s">
        <v>25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121</v>
      </c>
      <c r="C32" t="s">
        <v>101</v>
      </c>
      <c r="D32" t="s">
        <v>9</v>
      </c>
      <c r="E32">
        <v>2</v>
      </c>
      <c r="F32">
        <v>2</v>
      </c>
      <c r="G32">
        <v>3</v>
      </c>
    </row>
    <row r="33" spans="1:7" x14ac:dyDescent="0.25">
      <c r="A33">
        <v>2</v>
      </c>
      <c r="B33" t="s">
        <v>137</v>
      </c>
      <c r="C33" t="s">
        <v>101</v>
      </c>
      <c r="D33" t="s">
        <v>9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120</v>
      </c>
      <c r="C34" t="s">
        <v>101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145</v>
      </c>
      <c r="C35" t="s">
        <v>101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146</v>
      </c>
      <c r="C36" t="s">
        <v>101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100</v>
      </c>
      <c r="C37" t="s">
        <v>101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93</v>
      </c>
      <c r="B1" t="s">
        <v>0</v>
      </c>
      <c r="C1" t="s">
        <v>51</v>
      </c>
      <c r="D1" t="s">
        <v>102</v>
      </c>
      <c r="E1" t="s">
        <v>48</v>
      </c>
    </row>
    <row r="2" spans="1:5" x14ac:dyDescent="0.25">
      <c r="A2">
        <v>1</v>
      </c>
      <c r="B2" t="s">
        <v>122</v>
      </c>
      <c r="C2">
        <v>867</v>
      </c>
      <c r="D2">
        <v>837</v>
      </c>
      <c r="E2">
        <v>180</v>
      </c>
    </row>
    <row r="3" spans="1:5" x14ac:dyDescent="0.25">
      <c r="A3">
        <v>2</v>
      </c>
      <c r="B3" t="s">
        <v>123</v>
      </c>
      <c r="C3">
        <v>204</v>
      </c>
      <c r="D3">
        <v>190</v>
      </c>
      <c r="E3">
        <v>10</v>
      </c>
    </row>
    <row r="4" spans="1:5" x14ac:dyDescent="0.25">
      <c r="A4">
        <v>3</v>
      </c>
      <c r="B4" t="s">
        <v>124</v>
      </c>
      <c r="C4">
        <v>180</v>
      </c>
      <c r="D4">
        <v>147</v>
      </c>
      <c r="E4">
        <v>40</v>
      </c>
    </row>
    <row r="5" spans="1:5" x14ac:dyDescent="0.25">
      <c r="A5" s="2">
        <v>4</v>
      </c>
      <c r="B5" s="2" t="s">
        <v>147</v>
      </c>
      <c r="C5" s="2">
        <v>121</v>
      </c>
      <c r="D5" s="2">
        <v>105</v>
      </c>
      <c r="E5" s="2">
        <v>8</v>
      </c>
    </row>
    <row r="6" spans="1:5" x14ac:dyDescent="0.25">
      <c r="A6" s="2">
        <v>5</v>
      </c>
      <c r="B6" s="2" t="s">
        <v>140</v>
      </c>
      <c r="C6" s="2">
        <v>103</v>
      </c>
      <c r="D6" s="2">
        <v>70</v>
      </c>
      <c r="E6" s="2">
        <v>4</v>
      </c>
    </row>
    <row r="7" spans="1:5" x14ac:dyDescent="0.25">
      <c r="A7" s="2">
        <v>6</v>
      </c>
      <c r="B7" s="2" t="s">
        <v>100</v>
      </c>
      <c r="C7" s="2">
        <v>188</v>
      </c>
      <c r="D7" s="2">
        <v>193</v>
      </c>
      <c r="E7" s="2">
        <v>32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93</v>
      </c>
      <c r="B1" t="s">
        <v>0</v>
      </c>
      <c r="C1" t="s">
        <v>53</v>
      </c>
      <c r="D1" t="s">
        <v>102</v>
      </c>
      <c r="E1" t="s">
        <v>48</v>
      </c>
    </row>
    <row r="2" spans="1:5" x14ac:dyDescent="0.25">
      <c r="A2" s="2">
        <v>1</v>
      </c>
      <c r="B2" s="2" t="s">
        <v>122</v>
      </c>
      <c r="C2" s="2">
        <v>24</v>
      </c>
      <c r="D2" s="2">
        <v>12</v>
      </c>
      <c r="E2" s="2">
        <v>4</v>
      </c>
    </row>
    <row r="3" spans="1:5" x14ac:dyDescent="0.25">
      <c r="A3" s="2">
        <v>2</v>
      </c>
      <c r="B3" s="2" t="s">
        <v>124</v>
      </c>
      <c r="C3" s="2">
        <v>6</v>
      </c>
      <c r="D3" s="2">
        <v>5</v>
      </c>
      <c r="E3" s="2">
        <v>0</v>
      </c>
    </row>
    <row r="4" spans="1:5" x14ac:dyDescent="0.25">
      <c r="A4" s="2">
        <v>3</v>
      </c>
      <c r="B4" s="2" t="s">
        <v>123</v>
      </c>
      <c r="C4" s="2">
        <v>6</v>
      </c>
      <c r="D4" s="2">
        <v>0</v>
      </c>
      <c r="E4" s="2">
        <v>0</v>
      </c>
    </row>
    <row r="5" spans="1:5" x14ac:dyDescent="0.25">
      <c r="A5" s="2">
        <v>4</v>
      </c>
      <c r="B5" s="2" t="s">
        <v>141</v>
      </c>
      <c r="C5" s="2">
        <v>6</v>
      </c>
      <c r="D5" s="2">
        <v>2</v>
      </c>
      <c r="E5" s="2">
        <v>0</v>
      </c>
    </row>
    <row r="6" spans="1:5" x14ac:dyDescent="0.25">
      <c r="A6" s="2">
        <v>5</v>
      </c>
      <c r="B6" s="2" t="s">
        <v>139</v>
      </c>
      <c r="C6" s="2">
        <v>2</v>
      </c>
      <c r="D6" s="2">
        <v>2</v>
      </c>
      <c r="E6" s="2">
        <v>0</v>
      </c>
    </row>
    <row r="7" spans="1:5" x14ac:dyDescent="0.25">
      <c r="A7" s="2">
        <v>6</v>
      </c>
      <c r="B7" s="2" t="s">
        <v>100</v>
      </c>
      <c r="C7" s="2">
        <v>13</v>
      </c>
      <c r="D7" s="2">
        <v>6</v>
      </c>
      <c r="E7" s="2"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117</v>
      </c>
      <c r="B1" t="s">
        <v>118</v>
      </c>
      <c r="C1" t="s">
        <v>119</v>
      </c>
    </row>
    <row r="2" spans="1:3" x14ac:dyDescent="0.25">
      <c r="A2" s="1" t="s">
        <v>142</v>
      </c>
      <c r="B2" s="1" t="s">
        <v>143</v>
      </c>
      <c r="C2" s="1" t="s">
        <v>144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98</v>
      </c>
      <c r="B1" t="s">
        <v>116</v>
      </c>
      <c r="C1" t="s">
        <v>108</v>
      </c>
      <c r="D1" t="s">
        <v>93</v>
      </c>
    </row>
    <row r="2" spans="1:4" x14ac:dyDescent="0.25">
      <c r="A2">
        <v>4659</v>
      </c>
      <c r="B2" t="s">
        <v>85</v>
      </c>
      <c r="C2" t="s">
        <v>59</v>
      </c>
      <c r="D2">
        <v>1</v>
      </c>
    </row>
    <row r="3" spans="1:4" x14ac:dyDescent="0.25">
      <c r="A3">
        <v>2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58</v>
      </c>
      <c r="D4">
        <v>3</v>
      </c>
    </row>
    <row r="5" spans="1:4" x14ac:dyDescent="0.25">
      <c r="A5">
        <v>9</v>
      </c>
      <c r="B5" t="s">
        <v>85</v>
      </c>
      <c r="C5" t="s">
        <v>86</v>
      </c>
      <c r="D5">
        <v>4</v>
      </c>
    </row>
    <row r="6" spans="1:4" x14ac:dyDescent="0.25">
      <c r="A6">
        <v>2589</v>
      </c>
      <c r="B6" t="s">
        <v>45</v>
      </c>
      <c r="C6" t="s">
        <v>59</v>
      </c>
      <c r="D6">
        <v>1</v>
      </c>
    </row>
    <row r="7" spans="1:4" x14ac:dyDescent="0.25">
      <c r="A7">
        <v>8</v>
      </c>
      <c r="B7" t="s">
        <v>45</v>
      </c>
      <c r="C7" t="s">
        <v>87</v>
      </c>
      <c r="D7">
        <v>2</v>
      </c>
    </row>
    <row r="8" spans="1:4" x14ac:dyDescent="0.25">
      <c r="A8">
        <v>0</v>
      </c>
      <c r="B8" t="s">
        <v>45</v>
      </c>
      <c r="C8" t="s">
        <v>58</v>
      </c>
      <c r="D8">
        <v>3</v>
      </c>
    </row>
    <row r="9" spans="1:4" x14ac:dyDescent="0.25">
      <c r="A9">
        <v>20</v>
      </c>
      <c r="B9" t="s">
        <v>45</v>
      </c>
      <c r="C9" t="s">
        <v>86</v>
      </c>
      <c r="D9">
        <v>4</v>
      </c>
    </row>
    <row r="10" spans="1:4" x14ac:dyDescent="0.25">
      <c r="A10">
        <v>2049</v>
      </c>
      <c r="B10" t="s">
        <v>46</v>
      </c>
      <c r="C10" t="s">
        <v>59</v>
      </c>
      <c r="D10">
        <v>1</v>
      </c>
    </row>
    <row r="11" spans="1:4" x14ac:dyDescent="0.25">
      <c r="A11">
        <v>1</v>
      </c>
      <c r="B11" t="s">
        <v>46</v>
      </c>
      <c r="C11" t="s">
        <v>87</v>
      </c>
      <c r="D11">
        <v>2</v>
      </c>
    </row>
    <row r="12" spans="1:4" x14ac:dyDescent="0.25">
      <c r="A12">
        <v>0</v>
      </c>
      <c r="B12" t="s">
        <v>46</v>
      </c>
      <c r="C12" t="s">
        <v>58</v>
      </c>
      <c r="D12">
        <v>3</v>
      </c>
    </row>
    <row r="13" spans="1:4" x14ac:dyDescent="0.25">
      <c r="A13">
        <v>29</v>
      </c>
      <c r="B13" t="s">
        <v>46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2016-04-18T08:51:36Z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