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10770" yWindow="15" windowWidth="13245" windowHeight="1459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196" i="1" l="1"/>
  <c r="H196" i="1"/>
  <c r="T149" i="1" l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S149" i="1"/>
  <c r="T150" i="1" l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U149" i="1" l="1"/>
  <c r="V149" i="1" s="1"/>
  <c r="U141" i="1"/>
  <c r="V141" i="1" s="1"/>
  <c r="U137" i="1"/>
  <c r="V137" i="1" s="1"/>
  <c r="U145" i="1"/>
  <c r="V145" i="1" s="1"/>
  <c r="U148" i="1"/>
  <c r="V148" i="1" s="1"/>
  <c r="U144" i="1"/>
  <c r="V144" i="1" s="1"/>
  <c r="U140" i="1"/>
  <c r="V140" i="1" s="1"/>
  <c r="U136" i="1"/>
  <c r="V136" i="1" s="1"/>
  <c r="U139" i="1"/>
  <c r="V139" i="1" s="1"/>
  <c r="U147" i="1"/>
  <c r="V147" i="1" s="1"/>
  <c r="U143" i="1"/>
  <c r="V143" i="1" s="1"/>
  <c r="U135" i="1"/>
  <c r="U146" i="1"/>
  <c r="V146" i="1" s="1"/>
  <c r="U142" i="1"/>
  <c r="V142" i="1" s="1"/>
  <c r="U138" i="1"/>
  <c r="V138" i="1" s="1"/>
  <c r="J427" i="1"/>
  <c r="V428" i="1" l="1"/>
  <c r="S428" i="1"/>
  <c r="P428" i="1"/>
  <c r="M428" i="1"/>
  <c r="J428" i="1"/>
  <c r="O255" i="1" l="1"/>
  <c r="S255" i="1" s="1"/>
  <c r="I253" i="1" l="1"/>
  <c r="M253" i="1" s="1"/>
  <c r="O252" i="1"/>
  <c r="S252" i="1" s="1"/>
  <c r="T404" i="1" l="1"/>
  <c r="T405" i="1"/>
  <c r="T406" i="1"/>
  <c r="T407" i="1"/>
  <c r="T408" i="1"/>
  <c r="T403" i="1"/>
  <c r="R404" i="1"/>
  <c r="R405" i="1"/>
  <c r="R406" i="1"/>
  <c r="R407" i="1"/>
  <c r="R408" i="1"/>
  <c r="R403" i="1"/>
  <c r="P404" i="1"/>
  <c r="P405" i="1"/>
  <c r="P406" i="1"/>
  <c r="P407" i="1"/>
  <c r="P408" i="1"/>
  <c r="P403" i="1"/>
  <c r="M404" i="1"/>
  <c r="M405" i="1"/>
  <c r="M406" i="1"/>
  <c r="M407" i="1"/>
  <c r="M408" i="1"/>
  <c r="M403" i="1"/>
  <c r="H404" i="1"/>
  <c r="H405" i="1"/>
  <c r="H406" i="1"/>
  <c r="H407" i="1"/>
  <c r="H408" i="1"/>
  <c r="F404" i="1"/>
  <c r="F405" i="1"/>
  <c r="F406" i="1"/>
  <c r="F407" i="1"/>
  <c r="F408" i="1"/>
  <c r="D404" i="1"/>
  <c r="D405" i="1"/>
  <c r="D406" i="1"/>
  <c r="D407" i="1"/>
  <c r="D408" i="1"/>
  <c r="A404" i="1"/>
  <c r="A405" i="1"/>
  <c r="A406" i="1"/>
  <c r="A407" i="1"/>
  <c r="A408" i="1"/>
  <c r="R409" i="1" l="1"/>
  <c r="T409" i="1"/>
  <c r="P409" i="1"/>
  <c r="G232" i="1"/>
  <c r="G225" i="1"/>
  <c r="M54" i="1"/>
  <c r="L133" i="1"/>
  <c r="M20" i="1"/>
  <c r="G337" i="1"/>
  <c r="G249" i="1"/>
  <c r="G347" i="1"/>
  <c r="M400" i="1"/>
  <c r="A400" i="1"/>
  <c r="G279" i="1"/>
  <c r="E9" i="1"/>
  <c r="P236" i="1"/>
  <c r="M236" i="1"/>
  <c r="J236" i="1"/>
  <c r="G236" i="1"/>
  <c r="P235" i="1"/>
  <c r="M235" i="1"/>
  <c r="J235" i="1"/>
  <c r="G235" i="1"/>
  <c r="P234" i="1"/>
  <c r="M234" i="1"/>
  <c r="J234" i="1"/>
  <c r="G234" i="1"/>
  <c r="P229" i="1"/>
  <c r="M229" i="1"/>
  <c r="J229" i="1"/>
  <c r="G229" i="1"/>
  <c r="J228" i="1"/>
  <c r="M228" i="1"/>
  <c r="P228" i="1"/>
  <c r="G228" i="1"/>
  <c r="P227" i="1"/>
  <c r="M227" i="1"/>
  <c r="M230" i="1" s="1"/>
  <c r="J227" i="1"/>
  <c r="G227" i="1"/>
  <c r="Q174" i="1"/>
  <c r="N174" i="1"/>
  <c r="L174" i="1"/>
  <c r="L135" i="1"/>
  <c r="Q85" i="1"/>
  <c r="O85" i="1"/>
  <c r="Q84" i="1"/>
  <c r="O84" i="1"/>
  <c r="Q83" i="1"/>
  <c r="O83" i="1"/>
  <c r="Q82" i="1"/>
  <c r="O82" i="1"/>
  <c r="Q58" i="1"/>
  <c r="O58" i="1"/>
  <c r="M58" i="1"/>
  <c r="K58" i="1"/>
  <c r="Q57" i="1"/>
  <c r="O57" i="1"/>
  <c r="M57" i="1"/>
  <c r="K57" i="1"/>
  <c r="Q56" i="1"/>
  <c r="O56" i="1"/>
  <c r="M56" i="1"/>
  <c r="M59" i="1" s="1"/>
  <c r="K56" i="1"/>
  <c r="Q24" i="1"/>
  <c r="O24" i="1"/>
  <c r="M24" i="1"/>
  <c r="K24" i="1"/>
  <c r="Q23" i="1"/>
  <c r="O23" i="1"/>
  <c r="M23" i="1"/>
  <c r="K23" i="1"/>
  <c r="Q22" i="1"/>
  <c r="O22" i="1"/>
  <c r="M22" i="1"/>
  <c r="K22" i="1"/>
  <c r="Q49" i="1"/>
  <c r="O49" i="1"/>
  <c r="Q48" i="1"/>
  <c r="O48" i="1"/>
  <c r="Q47" i="1"/>
  <c r="O47" i="1"/>
  <c r="Q46" i="1"/>
  <c r="O46" i="1"/>
  <c r="V427" i="1"/>
  <c r="S427" i="1"/>
  <c r="P427" i="1"/>
  <c r="M427" i="1"/>
  <c r="V426" i="1"/>
  <c r="S426" i="1"/>
  <c r="P426" i="1"/>
  <c r="M426" i="1"/>
  <c r="J426" i="1"/>
  <c r="V425" i="1"/>
  <c r="S425" i="1"/>
  <c r="P425" i="1"/>
  <c r="M425" i="1"/>
  <c r="J425" i="1"/>
  <c r="V424" i="1"/>
  <c r="S424" i="1"/>
  <c r="P424" i="1"/>
  <c r="M424" i="1"/>
  <c r="J424" i="1"/>
  <c r="V423" i="1"/>
  <c r="S423" i="1"/>
  <c r="P423" i="1"/>
  <c r="M423" i="1"/>
  <c r="J423" i="1"/>
  <c r="S350" i="1"/>
  <c r="S351" i="1"/>
  <c r="S352" i="1"/>
  <c r="S353" i="1"/>
  <c r="S354" i="1"/>
  <c r="S349" i="1"/>
  <c r="P350" i="1"/>
  <c r="P351" i="1"/>
  <c r="P352" i="1"/>
  <c r="P353" i="1"/>
  <c r="P354" i="1"/>
  <c r="P349" i="1"/>
  <c r="M350" i="1"/>
  <c r="M351" i="1"/>
  <c r="M352" i="1"/>
  <c r="M353" i="1"/>
  <c r="M354" i="1"/>
  <c r="M349" i="1"/>
  <c r="J350" i="1"/>
  <c r="J351" i="1"/>
  <c r="J352" i="1"/>
  <c r="J353" i="1"/>
  <c r="J354" i="1"/>
  <c r="J349" i="1"/>
  <c r="G350" i="1"/>
  <c r="G351" i="1"/>
  <c r="G352" i="1"/>
  <c r="G353" i="1"/>
  <c r="G354" i="1"/>
  <c r="G349" i="1"/>
  <c r="C350" i="1"/>
  <c r="C351" i="1"/>
  <c r="C352" i="1"/>
  <c r="C353" i="1"/>
  <c r="C354" i="1"/>
  <c r="C349" i="1"/>
  <c r="S340" i="1"/>
  <c r="S341" i="1"/>
  <c r="S342" i="1"/>
  <c r="S343" i="1"/>
  <c r="S344" i="1"/>
  <c r="S339" i="1"/>
  <c r="P340" i="1"/>
  <c r="P341" i="1"/>
  <c r="P342" i="1"/>
  <c r="P343" i="1"/>
  <c r="P344" i="1"/>
  <c r="P339" i="1"/>
  <c r="M340" i="1"/>
  <c r="M341" i="1"/>
  <c r="M342" i="1"/>
  <c r="M343" i="1"/>
  <c r="M344" i="1"/>
  <c r="M339" i="1"/>
  <c r="J340" i="1"/>
  <c r="J341" i="1"/>
  <c r="J342" i="1"/>
  <c r="J343" i="1"/>
  <c r="J344" i="1"/>
  <c r="J339" i="1"/>
  <c r="G340" i="1"/>
  <c r="G341" i="1"/>
  <c r="G342" i="1"/>
  <c r="G343" i="1"/>
  <c r="G344" i="1"/>
  <c r="G339" i="1"/>
  <c r="C340" i="1"/>
  <c r="C341" i="1"/>
  <c r="C342" i="1"/>
  <c r="C343" i="1"/>
  <c r="C344" i="1"/>
  <c r="C339" i="1"/>
  <c r="H403" i="1"/>
  <c r="F403" i="1"/>
  <c r="D403" i="1"/>
  <c r="A403" i="1"/>
  <c r="Q283" i="1"/>
  <c r="U283" i="1" s="1"/>
  <c r="Q284" i="1"/>
  <c r="U284" i="1" s="1"/>
  <c r="Q285" i="1"/>
  <c r="U285" i="1" s="1"/>
  <c r="Q286" i="1"/>
  <c r="U286" i="1" s="1"/>
  <c r="Q287" i="1"/>
  <c r="U287" i="1" s="1"/>
  <c r="Q282" i="1"/>
  <c r="U282" i="1" s="1"/>
  <c r="O283" i="1"/>
  <c r="S283" i="1" s="1"/>
  <c r="O284" i="1"/>
  <c r="S284" i="1" s="1"/>
  <c r="O285" i="1"/>
  <c r="S285" i="1" s="1"/>
  <c r="O286" i="1"/>
  <c r="S286" i="1" s="1"/>
  <c r="O287" i="1"/>
  <c r="S287" i="1" s="1"/>
  <c r="O282" i="1"/>
  <c r="S282" i="1" s="1"/>
  <c r="I283" i="1"/>
  <c r="M283" i="1" s="1"/>
  <c r="I284" i="1"/>
  <c r="M284" i="1" s="1"/>
  <c r="I285" i="1"/>
  <c r="M285" i="1" s="1"/>
  <c r="I286" i="1"/>
  <c r="M286" i="1" s="1"/>
  <c r="I287" i="1"/>
  <c r="M287" i="1" s="1"/>
  <c r="I282" i="1"/>
  <c r="M282" i="1" s="1"/>
  <c r="G282" i="1"/>
  <c r="K282" i="1" s="1"/>
  <c r="G283" i="1"/>
  <c r="K283" i="1" s="1"/>
  <c r="G284" i="1"/>
  <c r="K284" i="1" s="1"/>
  <c r="G285" i="1"/>
  <c r="K285" i="1" s="1"/>
  <c r="G286" i="1"/>
  <c r="K286" i="1" s="1"/>
  <c r="G287" i="1"/>
  <c r="K287" i="1" s="1"/>
  <c r="C283" i="1"/>
  <c r="C284" i="1"/>
  <c r="C285" i="1"/>
  <c r="C286" i="1"/>
  <c r="C287" i="1"/>
  <c r="C282" i="1"/>
  <c r="Q253" i="1"/>
  <c r="U253" i="1" s="1"/>
  <c r="Q254" i="1"/>
  <c r="U254" i="1" s="1"/>
  <c r="Q255" i="1"/>
  <c r="U255" i="1" s="1"/>
  <c r="Q256" i="1"/>
  <c r="U256" i="1" s="1"/>
  <c r="Q257" i="1"/>
  <c r="U257" i="1" s="1"/>
  <c r="Q252" i="1"/>
  <c r="U252" i="1" s="1"/>
  <c r="O253" i="1"/>
  <c r="S253" i="1" s="1"/>
  <c r="O254" i="1"/>
  <c r="S254" i="1" s="1"/>
  <c r="O256" i="1"/>
  <c r="S256" i="1" s="1"/>
  <c r="O257" i="1"/>
  <c r="S257" i="1" s="1"/>
  <c r="C253" i="1"/>
  <c r="C254" i="1"/>
  <c r="C255" i="1"/>
  <c r="C256" i="1"/>
  <c r="C257" i="1"/>
  <c r="I254" i="1"/>
  <c r="M254" i="1" s="1"/>
  <c r="I255" i="1"/>
  <c r="M255" i="1" s="1"/>
  <c r="I256" i="1"/>
  <c r="M256" i="1" s="1"/>
  <c r="I257" i="1"/>
  <c r="M257" i="1" s="1"/>
  <c r="I252" i="1"/>
  <c r="M252" i="1" s="1"/>
  <c r="G253" i="1"/>
  <c r="K253" i="1" s="1"/>
  <c r="G254" i="1"/>
  <c r="K254" i="1" s="1"/>
  <c r="G255" i="1"/>
  <c r="K255" i="1" s="1"/>
  <c r="G256" i="1"/>
  <c r="K256" i="1" s="1"/>
  <c r="G257" i="1"/>
  <c r="K257" i="1" s="1"/>
  <c r="G252" i="1"/>
  <c r="K252" i="1" s="1"/>
  <c r="C252" i="1"/>
  <c r="Q59" i="1" l="1"/>
  <c r="G237" i="1"/>
  <c r="J237" i="1"/>
  <c r="M237" i="1"/>
  <c r="P237" i="1"/>
  <c r="M258" i="1"/>
  <c r="K59" i="1"/>
  <c r="J429" i="1"/>
  <c r="V429" i="1"/>
  <c r="S429" i="1"/>
  <c r="V135" i="1"/>
  <c r="P429" i="1"/>
  <c r="M429" i="1"/>
  <c r="O59" i="1"/>
  <c r="G230" i="1"/>
  <c r="J230" i="1"/>
  <c r="Q86" i="1"/>
  <c r="S355" i="1"/>
  <c r="P230" i="1"/>
  <c r="G345" i="1"/>
  <c r="M345" i="1"/>
  <c r="S345" i="1"/>
  <c r="F409" i="1"/>
  <c r="O86" i="1"/>
  <c r="J355" i="1"/>
  <c r="P355" i="1"/>
  <c r="G355" i="1"/>
  <c r="M355" i="1"/>
  <c r="P345" i="1"/>
  <c r="J345" i="1"/>
  <c r="D409" i="1"/>
  <c r="H409" i="1"/>
  <c r="S150" i="1"/>
  <c r="R150" i="1"/>
  <c r="Q150" i="1"/>
  <c r="P150" i="1"/>
  <c r="O150" i="1"/>
  <c r="N150" i="1"/>
  <c r="L150" i="1"/>
  <c r="Q50" i="1"/>
  <c r="O50" i="1"/>
  <c r="Q25" i="1"/>
  <c r="O25" i="1"/>
  <c r="M25" i="1"/>
  <c r="K25" i="1"/>
  <c r="Q288" i="1"/>
  <c r="O288" i="1"/>
  <c r="M288" i="1"/>
  <c r="K288" i="1"/>
  <c r="I288" i="1"/>
  <c r="G288" i="1"/>
  <c r="Q258" i="1"/>
  <c r="O258" i="1"/>
  <c r="I258" i="1"/>
  <c r="G258" i="1"/>
  <c r="U150" i="1" l="1"/>
  <c r="V150" i="1"/>
  <c r="S258" i="1"/>
  <c r="U258" i="1"/>
  <c r="S288" i="1"/>
  <c r="U288" i="1"/>
  <c r="K25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<sst xmlns="http://schemas.openxmlformats.org/spreadsheetml/2006/main" count="986" uniqueCount="179">
  <si>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</si>
  <si>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</si>
  <si>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</si>
  <si>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</si>
  <si>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</si>
  <si>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</si>
  <si>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</si>
  <si>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</si>
  <si>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</si>
  <si>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</si>
  <si>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</si>
  <si>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</si>
  <si>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</si>
  <si>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</si>
  <si>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</si>
  <si>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</si>
  <si>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</si>
  <si>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</si>
  <si>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</si>
  <si>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</si>
  <si>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</si>
  <si>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</si>
  <si>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</si>
  <si>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</si>
  <si>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</si>
  <si>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</si>
  <si>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</si>
  <si>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</si>
  <si>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</si>
  <si>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</si>
  <si>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</si>
  <si>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</si>
  <si>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</si>
  <si>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</si>
  <si>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</si>
  <si>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</si>
  <si>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</si>
  <si>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</si>
  <si>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</si>
  <si>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</si>
  <si>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</si>
  <si>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</si>
  <si>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</si>
  <si>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</si>
  <si>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</si>
  <si>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</si>
  <si>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</si>
  <si>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</si>
  <si>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</si>
  <si>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</si>
  <si>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</si>
  <si>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</si>
  <si>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</si>
  <si>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</si>
  <si>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</si>
  <si>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</si>
  <si>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</si>
  <si>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</si>
  <si>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</si>
  <si>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</si>
  <si>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</si>
  <si>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</si>
  <si>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</si>
  <si>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</si>
  <si>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</si>
  <si>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</si>
  <si>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</si>
  <si>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</si>
  <si>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</si>
  <si>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</si>
  <si>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</si>
  <si>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</si>
  <si>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</si>
  <si>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</si>
  <si>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</si>
  <si>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</si>
  <si>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</si>
  <si>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</si>
  <si>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</si>
  <si>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</si>
  <si>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</si>
  <si>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</si>
  <si>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</si>
  <si>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</si>
  <si>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</si>
  <si>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</si>
  <si>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</si>
  <si>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</si>
  <si>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</si>
  <si>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</si>
  <si>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</si>
  <si>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</si>
  <si>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</si>
  <si>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</si>
  <si>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</si>
  <si>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</si>
  <si>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</si>
  <si>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</si>
  <si>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</si>
  <si>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</si>
  <si>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</si>
  <si>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</si>
  <si>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</si>
  <si>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</si>
  <si>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</si>
  <si>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</si>
  <si>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</si>
  <si>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</si>
  <si>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</si>
  <si>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</si>
  <si>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</si>
  <si>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</si>
  <si>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</si>
  <si>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</si>
  <si>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</si>
  <si>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</si>
  <si>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</si>
  <si>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</si>
  <si>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</si>
  <si>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</si>
  <si>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</si>
  <si>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</si>
  <si>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</si>
  <si>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</si>
  <si>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</si>
  <si>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</si>
  <si>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</si>
  <si>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</si>
  <si>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</si>
  <si>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</si>
  <si>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</si>
  <si>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</si>
  <si>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</si>
  <si>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</si>
  <si>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</si>
  <si>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</si>
  <si>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</si>
  <si>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</si>
  <si>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</si>
  <si>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01.06.2019</t>
  </si>
  <si>
    <t>30.06.2019</t>
  </si>
  <si>
    <t>01.01.2019</t>
  </si>
  <si>
    <t>KUBA</t>
  </si>
  <si>
    <t>IRAN</t>
  </si>
  <si>
    <t>AFGANISTAN</t>
  </si>
  <si>
    <t>TURCJA</t>
  </si>
  <si>
    <t>NIDERLANDY</t>
  </si>
  <si>
    <t>GRECJA</t>
  </si>
  <si>
    <t>BUŁGARIA</t>
  </si>
  <si>
    <t>LITWA</t>
  </si>
  <si>
    <t>WIETNAM</t>
  </si>
  <si>
    <t>BIAŁORUŚ</t>
  </si>
  <si>
    <t>ARMENIA</t>
  </si>
  <si>
    <t>24.06.2019 - 30.06.2019</t>
  </si>
  <si>
    <t>17.06.2019 - 23.06.2019</t>
  </si>
  <si>
    <t>10.06.2019 - 16.06.2019</t>
  </si>
  <si>
    <t>03.06.2019 - 09.06.2019</t>
  </si>
  <si>
    <t>27.05.2019 - 02.06.2019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</si>
  <si>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</si>
  <si>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</si>
  <si>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</si>
  <si>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III. Konsultacje wizowe</t>
  </si>
  <si>
    <t>IV.  Informacja o Małym Ruchu Granicznym</t>
  </si>
  <si>
    <t>V. Przyjęte wnioski o udzielenie ochrony międzynarodowej w RP:</t>
  </si>
  <si>
    <t>VIII. Cudzoziemcy, w sprawie których wszczęto postępowanie o udzielenie ochrony międzynarodowej i którym zapewniono zakwaterowanie w ośrodkach dla cudzoziemców:</t>
  </si>
  <si>
    <t>IX. Ogólne trendy</t>
  </si>
  <si>
    <t>W czerwcu do Wydziału Konsultacji Wizowych wpłynęło prawie 87,3 tys. wniosków, w tym 94% od partnerów Schengen. Dalsze 4,8 tys. wniosków (6%)  nadesłali konsulowie RP z czego 3,1 tys. (4%) stanowiły konsultacje obligatoryjne, zaś 1,7 tys. (2%) - sprawy fakultatywne - tj. na życzenie konsula. W tym samym czasie w Urzędzie zrealizowano 88,7 tys. spraw: 84 tys. (94%) w odpowiedzi na wnioski innych państw, 4,8 tys. (6%) w odpowiedzi na wnioski otrzymane z konsulatów, z czego 3,1 tys. (4%) konsultacji obligatoryjnych, a 1,6 tys.(2%) - fakultatywnych.</t>
  </si>
  <si>
    <t>W związku z zawieszeniem małego ruchu granicznego z Rosją w lipcu 2016 r., beneficjentami MRG byli w pierwszym półroczu 2019 r. mieszkańcy Ukrainy. W tym czasie wnioskodawcy otrzymali ponad 8 tys. zezwoleń, z czego 70% wydała placówka we Lwowie, a 30% w Łucku. Wydania zezwoleń MRG odmówiono 65 osobom, cofnięto 121 zezwoleń, a 19 zezwoleń unieważniono.</t>
  </si>
  <si>
    <r>
      <t xml:space="preserve">Tradycyjnie zdecydowaną większość działań związanych ze stosowaniem Procedur Dublińskich stanowiły w 2019 r. sprawy dotyczące przejęcia odpowiedzialności za wniosek o udzielenie ochrony złożony na terytorium innego państwa członkowskiego (tzw. IN). Liczba cudzoziemców objętych wnioskami IN wyniosła 1 872 os. Polska wystąpiła z takim wnioskiem do innych krajów europejskich (OUT) w przypadku 108 os.,  z czego 80% wniosków IN oraz 73% wniosków OUT zostało rozpatrzonych pozytywnie. 47% wniosków IN dotyczyło współpracy z Niemcami, a 30% - z Francją. Procedury OUT kierowane były głównie do Niemiec, Grecji i Francji.
</t>
    </r>
    <r>
      <rPr>
        <sz val="11"/>
        <rFont val="Roboto"/>
        <charset val="238"/>
      </rPr>
      <t>Wnioski IN dotyczyły najczęściej ob. Rosji (57%), a także Armenii (6%) i Ukrainy (5%).</t>
    </r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</si>
  <si>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(78%) i łączeniem rodzin (11%). Pięciokrotny wzrost liczby wniosków w sprawach o legalizację pobytu nie jest powiązany  z proporcjonalnym wzrostem kadr i infrastruktury do obsługi cudzoziemców. W związku z tym średni czas trwania postępowania u wojewodów przekracza obecnie 7 miesięcy. 
Wg stanu na dzień 1 czerwca 2019 r. ważne zezwolenia na pobyt na terytorium RP posiadało  399 tys. cudzoziemców (rok wcześniej - 350 tys.), w tym najliczniejsze: 224 tys. (56%) na pobyt czasowy, 82 tys. dokumentów (21%) poświadczających prawo pobytu obywateli UE, 74 tys. (19%) na pobyt stały. Wszystkie formy ochrony (międzynarodowej i krajowej) posiadało 5,4 tys. cudzoziemców. Najliczniejsze obywatelstwa cudzoziemców w Polsce to: Ukraina - 198 tys. (50%), Białoruś - 23 tys. (6%), Niemcy - 21 tys. (5%),  Wietnam i Rosja - po 12 tys. (po 3%), Indie - 10 tys., Chiny - 9 tys., Włochy - 8 tys., Wielka Brytania i Hiszpania - po 6 tys. </t>
  </si>
  <si>
    <t xml:space="preserve">Liczba wniosków z obszaru legalizacji pobytu złożonych w I półroczu 2019 r. przekroczyła już 122 tys. Porównując  trzy ostatnie półrocza, widać równomierny wzrost osób zainteresowanych legalizacją pobytu o 5-7% (2018: I półrocze  – 107 tys., II półrocze 113 tys., 2019: 122 tys.).
W dalszym ciągu największym powodzeniem cieszyło się zezwolenie na pobyt czasowy  (92%),  następnie zezwolenie na pobyt stały (7%) oraz zezwolenie na pobyt rezydenta długoterminowego UE (1%).
Grupą najbardziej zainteresowaną legalizacją pobytu pozostali obywatele Ukrainy, złożyli 68% ogółu wniosków. W dalszej kolejności wnioski wpłynęły od obywateli Gruzji i Białorusi (po 5%), Indii (3%) oraz Rosji (2%). 78% wniosków na pobyt czasowy złożono w związku z planowanym podjęciem aktywności zawodowej, 9% w związku z łączeniem rodzin.
Rozproszenie cudzoziemców na terenie kraju pozostało nierównomierne i skupiło się w województwach z dużymi ośrodkami miejskimi. 64% wszystkich wniosków przyjęło 5 urzędów wojewódzkich: Mazowiecki UW 26%, Dolnośląski UW (11%), Wielkopolski UW (10%), oraz Małopolski i Śląski UW (po 9%). Najmniej z kolei wpłynęło do Warmińsko- Mazurskiego UW oraz Świętokrzyskiego UW (po 1%). W niemal wszystkich województwach obywatelstwem wiodącym jest Ukraina (od 52% do 87% ogółu wniosków złożonych do poszczególnych urzędów wojewódzkich). Wyjątkiem jest Podlaski Urząd Wojewódzki, w którym 50% ogółu wniosków zostało złożonych przez obywateli Białorusi, a dopiero 32% przez obywateli Ukrainy. Przedstawiając tę informację w liczbach, do Podlaskiego UW wpłynęły wnioski od 1 tys. Białorusinów ( 15% w skali kraju). To bardzo dużo, zważywszy na to, żę Podlaski Urząd Wojewódzki jest 3 od końca w kolejności pod względem łącznej liczby wnioskó legalizacyjnych w skali kraju. Jedyną jednostką, która przyjęła więcej wniosków od obywateli białoruskich był Mazowiecki UW (2,1 tys.). Podobna koncentracja wnioskodawców miała także miejsce w przypadku obywateli Kazachstanu, którzy są obecni głównie w województwie Mazowieckim (16 w kolejności obywatelstwo, 182 os.) i Podkarpackim (2 w kolejności obywatelstwo, 169 os.).
W tym samym czasie urzędy wojewódzkie wydały 101 tys., decyzji, z czego 77% stanowiły rozstrzygnięcia pozytywne, przyznające cudzoziemcowi prawo pobytu, 18% - negatywne, a 5% umorzenia postępowania. Konsekwencją zwiększonego napływu wniosków, jest także wzrost liczby wydawanych decyzji, o około 11 tys. w każdym półroczu. Co jednak ciekawe, zmieniła się  proporcja rozstrzygnięć. Na przestrzeni ostatnich 18 miesięcy  w widoczny sposób spadł odsetek decyzji pozytywnych na rzecz wzrostu odsetka decyzji negatywnych. (Decyzje pozytywne, 2018: I poł- 82%, II poł.- 74%, 2019 I poł.-77%; decyzje negatywne, 2018: I poł.-13%, II poł.-21%, 2019 I poł.- 18%). Rekordowo dużo negatywnych decyzji było wydanych przez Mazowiecki UW (2019 I poł.: 38% ogółu decyzji, 2018 II poł. 48%!) oraz Wielkopolski UW (2019 I poł.-16%). W pozostałych 14 urzędach wojewódzkich odsetek decyzji negatywnych nie przekraczał 11%. Liczbowo w I połowie 2019 r. najwięcej decyzji otrzymali wnioskodawcy z Ukrainy (10,5 tys.), co stanowiło 15% ogółu decyzji wydanych obywatelom tego kraju. Natomiast odsetkowo spośród najliczniejszych obywatelstw najwięcej odmów zezwolenia na pobyt otrzymali w ostatnim półroczu obywatel Gruzji (37%), Wietnamu (30%), Chin (25) oraz Indii (25%).
9 z 16 urzędów wojewódzkich wydało decyzje w liczbie zbliżonej do wpływających wniosków lub nawet je przewyższającej. Są to w większości jednostki mniej obciążone napływem wniosków (Lubelski UW, Kujawsko-Pomorski UW, Opolski UW, Podkarpacki UW, Podlaski UW, Warmińsko-Mazurski UW, Świętokrzyski UW), ale także Mazowiecki UW oraz Małopolski UW, które są odpowiednio 1 i 4 na liście TOP5.
Liczba kart pobytu wydanych w I półroczu obywatelom państw trzecich wyniosła 80 tys. (70 tys. - pobyt czasowy, 9 tys. - poby stały, 2 tys. - pobyt rezydenta długoterminoewgo UE), obywateom państw UE - 5 tys.
</t>
  </si>
  <si>
    <t>Konsekwencją rosnącej liczby negatywnych decyzji w sprawach legalizacji pobytu jest wzrost liczby odwołań składanych do Szefa Urzędu jako organu II instancji. W pierwszym półroczu 2019 r. wpłynęło 9 tys. odwołań, o 20% mniej niż w poprzednim półroczu, ale ponad dwukrotnie więcej niż w pierwszej połowie 2018 r. Przedstawiając obrazowo skalę zjawiska, liczba odwołań otrzymanych w przeciągu 6 miesięcy 2019 r., jest niemal równa liczbie odwołań, które wpłynęły przez 9 pierwszych miesięcy 2018 r., oraz większa od łącznej liczby odwołań z roku 2017.
Odwołania składano najczęściej w związku z decyzjami w sprawach zezwolenia na pobyt czasowy (79%) oraz zobowiązania do powrotu (13%). 
Połowę odwołań złożyli obywatele Ukrainy, 7% - Indii, 6% - Gruzji, 5% - Wietnamu.
74% wszystkich odwołań zaskarżało decyzje wydane przez Wojewodę Mazowieckiego.
W tym samym czasie Szef Urzędu wydał 3,5 tys. rozstrzygnięć, z czego 9% stanowiło przyznanie prawa pobyt cudzoziemcowi, 28% - utrzymanie, a w 15% przypadków decyzja została uchylona i przekazana do ponownego rozpatrzenia. Odpowiedzią na większą liczbę wpływających odwołań jest także większa liczba wydawanych decyzji, która wzrosła znacząco od II połowy 2018 r.(2017 r.- 13 tys., 2018 r. -20 tys., 2019 r.-12 tys.).</t>
  </si>
  <si>
    <t xml:space="preserve">Liczba wniosków o udzielenie ochrony międzynarodowej pozostaje wciąż niska, rok 2019 oraz 2018 charakteryzują wartości najniższe od lat.  W pierwszym półroczu 2019 r. w Polsce złożono 927 wniosków o udzielenie ochrony międzynarodowej obejmujących 1845 osób. 75% wnioskodawców pochodziło z dwóch krajów: Rosji (63%, głównie narodowość czeczeńska) oraz Ukrainy (12%). Pozostali cudzoziemcy, którzy w większej liczbie ubiegali się o przyznanie ochrony pochodzili z Tadżykistanu (52 os., 3%), Afganistanu (44 os., 2%), Turcji (41 os., 2%), Gruzji (34 os., 2%), Iranu (2%) oraz Wietnamu, Armenii i Białorusi (po 1%).
64% stanowiły wnioski pierwsze, dalsze 36% - wznowienia postępowania.
Nieco ponad połowa wniosków została złożona na wschodniej granicy kraju, z czego najwięcej w placówce PSG w Terespolu (36%). Dalsze 25% przyjęła PSG w Warszawie, a kolejne 8% stanowiły wznowienia procedur przez Szefa Urzędu.
43% wnioskodawców stanowiły osoby niepełnoletnie (49% dziewczęta, 51% chłopcy), dalsze 57% - pełnoletnie (40% kobiety, 60% mężczyźni). Wzór z przewagą pełnoletnich wnioskodawców powielają wszystkie państwa listy TOP10 za wyjątkiem Rosji, w przypadku której odsetek niepełnoletnich wynosi 56% oraz Tadżykistanu z odsetkiem 56%.
W podziale na płeć 43% wnioskodawców stanowiły kobiety, 57% mężczyźni. W dwóch głównych grupach wnioskodawców proporcje płci rozkładają się następująco: Rosja: 51% kobiet, 49% mężczyzn, Ukraina: 41% kobiet, 59% mężczyzn. Większość pozostałych grup wnioskodawców TOP wpasowuje się we wzór rozkładu płci z przewagą mężczyzn.
Liczba spraw w toku w I instancji według stanu na dzień 30 czerwca wynosiła 3107. 70% z nich znajdowało w toku od więcej niż 6 miesięcy, były to w zdecydowanej większości wnioski kolejne, głównie złożone przez obywateli Rosji. Dalsze 30% - krócej niż pół roku. 3/4 cudzoziemców, których sprawy były w toku zadeklarowało obywatelstwo rosyjskie, co dziesiąty - ukraińskie. </t>
  </si>
  <si>
    <t>Według stanu na 30 czerwca pod opieką Szefa Urzędu znajdowało się obecnie 2963 cudzoziemców, z czego 44% zamieszkiwało w jednym z 11 ośrodków recepcyjnych, a pozostałe 66% pobierało świadczenie pieniężne na samodzielne funcjonowanie.
62% cudzoziemców uprawnionych do otrzymania pomocy socjalnej UdSC to obywatele Rosji,  18% - Ukrainy, a 5% - Tadżykistanu.
Pobyt pod opieką miał charakter raczej długoterminowy: 60% cudzoziemców korzystało z pomocy socjalnej powyżej 12 miesięcy, dalsze 16% pomiędzy 6 a 12 miesiecy, a 25% - poniżej 6 miesięcy.</t>
  </si>
  <si>
    <t>VI. Wydane decyzje w sprawie o udzielenie ochrony międzynarodowej:</t>
  </si>
  <si>
    <t>VII. Stosowanie Rozporządzenia  Dublińskiego*:</t>
  </si>
  <si>
    <t>opracowała: Małgorzata Jankowska</t>
  </si>
  <si>
    <t>Warszawa, 5 lipca 2019 r.</t>
  </si>
  <si>
    <r>
      <t>W pierwszym półroczu 2019 r. Szef Urzędu wydał 2027 decyzji w sprawach o udzielenie ochrony międzynarodowej, z czego 132 decyzje przyznawały jedną z form ochrony. Szef Urzędu nadał status uchodźcy 55 cudzoziemcom, udzielił ochrony 76 osobom, a 1 - udzielił zgody na pobyt tolerowany. Dalszych 936 wnioskodawców (w tym 534 ob. Rosji) otrzymało decyzje negatywne, a postępowania 959 osób ( w tym 727 ob. Rosji) zostało umorzonych. Wśród wymienionych decyzji, znalazło się 29 rozstrzygnięć spraw przekazanych przez Radę do Spraw Uchodźców do ponownego rozpatrzenia. W przypadku tych wnioskodawców w stosunku do 23 osób wydana została decyzja negatywna, a procedury 3 osób umorzono.
Rozstrzygnięcia przyznające ochronę stanowiły 7% ogółu, decyzji negatywne - 46%, a umorzenia - 47%.
Najwięcej decyzji o udzieleniu ochrony otrzymali wnioskodawcy z Rosji (35% ogółu, uznawalność 8%), Tadżykistanu (11% ogółu, uznawalność 28%), Turcji (8% ogółu, uznawalność 71%),  Iraku (7% ogółu, uznawalność 75%), Ukrainy (7% ogółu, uznawalność 5%),  Syrii (8% ogółu, uznawalność 100%) oraz Iranu (7% ogółu, uznawalność 56%).
Średnia uznawalność wynosi 12%.
11 decyzji nadających ochronę wydała także Rada do Spraw Uchodźców: 5 dla obywateli Rosji, 6 dla obywateli Ukrainy. W podziale na formę otrzymanej ochrony było to: 6 statusów uchodźcy, 4 ochrony uzupełniające oraz 1 pobyt tolerowany. Oznacza to, że łącznie na terytorium RP w 2019 r. wydano 143 decyzje udzielające jednej z form ochrony, z czego 92% wydał Szef Urzędu, a 8%- Rada do Spraw Uchodźców. Ponadto rada przekazała do ponownego rozpatrzenia przez I instancję 16 spraw, z cego 6 dotyczyło obywateli Rosji, a 4 - Nigerii.
Konsewkwencją postępującego spadku liczby wniosków, jest mniejsza liczba wydawanych decyzji. W porównaniu do poprzedniego półrocza liczba rozstrzygnięć nieznacznie wzrosła, wporównaniu do I półrocza 2018 r. - spadła o 1/5. Proporcje rodzajów rozstrzygnięć są w ostatnich dwóch półroczach bez zmian, ale w porównaniu do I półrocza 2018 widać nieduże przesunięcia: odstek decyzji negatywnych spadł z 50% na 46%, podczas gdy odsetek umorzeń wzrósł z 40% do 47%. Ponadto odsetek decyzji przyznających ochronę spadł z 10% do 7%.
Liczba spraw w toku w I instancji według stanu na dzień 30 czerwca wynosiła 3107. 70% z nich było w toku od więcej niż 6 miesięcy, 32% - krócej niż pół roku.</t>
    </r>
    <r>
      <rPr>
        <sz val="11"/>
        <rFont val="Roboto"/>
        <charset val="238"/>
      </rPr>
      <t xml:space="preserve"> 3/4 cudzoziemców, którzy mieli sprawy w toku zadeklarowało obywatelstwo rosyjskie, co dziesiąty - ukraińskie. Dalsze 7% złożyli obywatele byłego ZSRR: Tadżyksitanu, Gruzji, Kirgistanu oraz Białorusi, 1% Turcji.  </t>
    </r>
    <r>
      <rPr>
        <sz val="11"/>
        <color theme="1"/>
        <rFont val="Roboto"/>
        <charset val="238"/>
      </rPr>
      <t xml:space="preserve">
Z kolei w II instancji w toku znajdowały się 1542 sprawy, w 87% cudzoziemcy odwoływali się od decyzji o nieprzyznaniu żadnej z form ochrony. Dziewięć na dziesięć odwołań złożyli obywatele byłch republik ZSRR: 61% spraw dotyczyło postępowań wobec obywateli Rosji, 16% -  Ukrainy, 5% Tadżykistanu, 3% Armenii, po 2% Gruzji i Kirgistanu, po 1% Białorusi, Kazachstanu i Azerbejdżanu. 60% spraw było w toku w okresie od 3 do 12 miesięcy roku. Podsumowując, w czerwcu na rozstrzygnięcie procedury w obydwu instancjach oczekiwało 4649 spraw, z czego 2/3 w I, a 1/3 w II instancji.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</si>
</sst>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9" fontId="20" fillId="0" borderId="0" xfId="46" applyFont="1" applyProtection="1">
      <protection locked="0"/>
    </xf>
    <xf numFmtId="3" fontId="27" fillId="0" borderId="0" xfId="10" applyNumberFormat="1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0" fillId="35" borderId="0" xfId="0" applyFont="1" applyFill="1" applyAlignment="1" applyProtection="1">
      <alignment horizontal="left" vertical="top"/>
      <protection locked="0"/>
    </xf>
    <xf numFmtId="0" fontId="34" fillId="35" borderId="0" xfId="0" applyFont="1" applyFill="1" applyAlignment="1" applyProtection="1">
      <alignment horizontal="left" vertical="center" indent="1"/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8" fillId="0" borderId="10" xfId="0" applyNumberFormat="1" applyFont="1" applyBorder="1" applyAlignment="1" applyProtection="1">
      <alignment horizontal="right" vertical="center" wrapText="1"/>
    </xf>
    <xf numFmtId="3" fontId="28" fillId="0" borderId="32" xfId="0" applyNumberFormat="1" applyFont="1" applyBorder="1" applyAlignment="1" applyProtection="1">
      <alignment horizontal="right" vertical="center" wrapText="1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3" fontId="27" fillId="35" borderId="46" xfId="10" applyNumberFormat="1" applyFont="1" applyFill="1" applyBorder="1" applyAlignment="1" applyProtection="1">
      <alignment horizontal="center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3" fontId="28" fillId="0" borderId="10" xfId="24" applyNumberFormat="1" applyFont="1" applyFill="1" applyBorder="1" applyAlignment="1" applyProtection="1">
      <alignment horizontal="right" vertical="center"/>
    </xf>
    <xf numFmtId="3" fontId="27" fillId="34" borderId="45" xfId="0" applyNumberFormat="1" applyFont="1" applyFill="1" applyBorder="1" applyAlignment="1" applyProtection="1">
      <alignment horizontal="center" vertical="center"/>
    </xf>
    <xf numFmtId="3" fontId="27" fillId="34" borderId="46" xfId="0" applyNumberFormat="1" applyFont="1" applyFill="1" applyBorder="1" applyAlignment="1" applyProtection="1">
      <alignment horizontal="center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right" vertical="center"/>
    </xf>
    <xf numFmtId="0" fontId="28" fillId="35" borderId="10" xfId="0" applyFont="1" applyFill="1" applyBorder="1" applyAlignment="1" applyProtection="1">
      <alignment horizontal="right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3" fontId="28" fillId="0" borderId="42" xfId="0" applyNumberFormat="1" applyFont="1" applyBorder="1" applyAlignment="1" applyProtection="1">
      <alignment horizontal="right" vertical="center" wrapText="1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 vertical="center"/>
    </xf>
    <xf numFmtId="3" fontId="28" fillId="0" borderId="42" xfId="0" applyNumberFormat="1" applyFont="1" applyFill="1" applyBorder="1" applyAlignment="1" applyProtection="1">
      <alignment horizontal="right" vertical="center"/>
    </xf>
    <xf numFmtId="0" fontId="33" fillId="35" borderId="21" xfId="0" applyFont="1" applyFill="1" applyBorder="1" applyAlignment="1" applyProtection="1">
      <alignment horizontal="center" vertical="center" wrapText="1"/>
    </xf>
    <xf numFmtId="0" fontId="33" fillId="35" borderId="31" xfId="0" applyFont="1" applyFill="1" applyBorder="1" applyAlignment="1" applyProtection="1">
      <alignment horizontal="center" vertical="center" wrapText="1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35" borderId="10" xfId="43" applyFont="1" applyFill="1" applyBorder="1" applyAlignment="1" applyProtection="1">
      <alignment horizontal="right" vertical="center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3" fontId="28" fillId="0" borderId="42" xfId="24" applyNumberFormat="1" applyFont="1" applyFill="1" applyBorder="1" applyAlignment="1" applyProtection="1">
      <alignment horizontal="right" vertical="center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2" xfId="43" applyFont="1" applyFill="1" applyBorder="1" applyAlignment="1" applyProtection="1">
      <alignment horizontal="right" vertical="center"/>
    </xf>
    <xf numFmtId="0" fontId="28" fillId="35" borderId="43" xfId="43" applyFont="1" applyFill="1" applyBorder="1" applyAlignment="1" applyProtection="1">
      <alignment horizontal="right" vertical="center"/>
    </xf>
    <xf numFmtId="0" fontId="27" fillId="36" borderId="45" xfId="10" applyFont="1" applyFill="1" applyBorder="1" applyAlignment="1" applyProtection="1">
      <alignment horizontal="center" vertical="center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6" borderId="46" xfId="1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8" fillId="34" borderId="10" xfId="43" applyFont="1" applyFill="1" applyBorder="1" applyAlignment="1" applyProtection="1">
      <alignment horizontal="right" vertical="center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8" fillId="35" borderId="35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8" fillId="35" borderId="32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6" borderId="49" xfId="10" applyFont="1" applyFill="1" applyBorder="1" applyAlignment="1" applyProtection="1">
      <alignment horizontal="center" vertical="center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32" xfId="0" applyFont="1" applyFill="1" applyBorder="1" applyAlignment="1" applyProtection="1">
      <alignment horizontal="right" vertical="center"/>
    </xf>
    <xf numFmtId="0" fontId="28" fillId="34" borderId="32" xfId="0" applyFont="1" applyFill="1" applyBorder="1" applyAlignment="1" applyProtection="1">
      <alignment horizontal="right" vertical="center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0" fontId="28" fillId="34" borderId="26" xfId="43" applyFont="1" applyFill="1" applyBorder="1" applyAlignment="1" applyProtection="1">
      <alignment horizontal="right" vertical="center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5" xfId="0" applyNumberFormat="1" applyFont="1" applyFill="1" applyBorder="1" applyAlignment="1" applyProtection="1">
      <alignment horizontal="center" vertical="center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8" fillId="35" borderId="43" xfId="0" applyFont="1" applyFill="1" applyBorder="1" applyAlignment="1" applyProtection="1">
      <alignment horizontal="right" vertical="center"/>
    </xf>
    <xf numFmtId="0" fontId="27" fillId="36" borderId="44" xfId="10" applyFont="1" applyFill="1" applyBorder="1" applyAlignment="1" applyProtection="1">
      <alignment horizontal="left" vertical="center"/>
    </xf>
    <xf numFmtId="0" fontId="27" fillId="36" borderId="45" xfId="10" applyFont="1" applyFill="1" applyBorder="1" applyAlignment="1" applyProtection="1">
      <alignment horizontal="left" vertical="center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6" fillId="0" borderId="40" xfId="0" applyFont="1" applyBorder="1" applyAlignment="1" applyProtection="1">
      <alignment horizontal="center" vertical="center" wrapText="1"/>
    </xf>
    <xf numFmtId="0" fontId="28" fillId="35" borderId="26" xfId="43" applyFont="1" applyFill="1" applyBorder="1" applyAlignment="1" applyProtection="1">
      <alignment horizontal="right" vertical="center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C7-4F30-A0E0-9281696D18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tygodniowy'!$G$282:$R$282</c:f>
              <c:numCache>
                <c:formatCode>General</c:formatCode>
                <c:ptCount val="12"/>
                <c:pt idx="0">
                  <c:v>239</c:v>
                </c:pt>
                <c:pt idx="2">
                  <c:v>725</c:v>
                </c:pt>
                <c:pt idx="4">
                  <c:v>114</c:v>
                </c:pt>
                <c:pt idx="6">
                  <c:v>298</c:v>
                </c:pt>
                <c:pt idx="8">
                  <c:v>41</c:v>
                </c:pt>
                <c:pt idx="1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7-4F30-A0E0-9281696D1869}"/>
            </c:ext>
          </c:extLst>
        </c:ser>
        <c:ser>
          <c:idx val="1"/>
          <c:order val="1"/>
          <c:tx>
            <c:strRef>
              <c:f>'Meldunek tygodniowy'!$C$283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C7-4F30-A0E0-9281696D18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88</c:v>
                </c:pt>
                <c:pt idx="2">
                  <c:v>103</c:v>
                </c:pt>
                <c:pt idx="4">
                  <c:v>66</c:v>
                </c:pt>
                <c:pt idx="6">
                  <c:v>109</c:v>
                </c:pt>
                <c:pt idx="8">
                  <c:v>8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7-4F30-A0E0-9281696D1869}"/>
            </c:ext>
          </c:extLst>
        </c:ser>
        <c:ser>
          <c:idx val="2"/>
          <c:order val="2"/>
          <c:tx>
            <c:strRef>
              <c:f>'Meldunek tygodniowy'!$C$284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C7-4F30-A0E0-9281696D18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16</c:v>
                </c:pt>
                <c:pt idx="2">
                  <c:v>35</c:v>
                </c:pt>
                <c:pt idx="4">
                  <c:v>7</c:v>
                </c:pt>
                <c:pt idx="6">
                  <c:v>17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C7-4F30-A0E0-9281696D1869}"/>
            </c:ext>
          </c:extLst>
        </c:ser>
        <c:ser>
          <c:idx val="3"/>
          <c:order val="3"/>
          <c:tx>
            <c:strRef>
              <c:f>'Meldunek tygodniowy'!$C$285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C7-4F30-A0E0-9281696D18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42</c:v>
                </c:pt>
                <c:pt idx="2">
                  <c:v>42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C7-4F30-A0E0-9281696D1869}"/>
            </c:ext>
          </c:extLst>
        </c:ser>
        <c:ser>
          <c:idx val="5"/>
          <c:order val="4"/>
          <c:tx>
            <c:strRef>
              <c:f>'Meldunek tygodniowy'!$C$286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C7-4F30-A0E0-9281696D18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tygodniowy'!$G$286:$R$286</c:f>
              <c:numCache>
                <c:formatCode>General</c:formatCode>
                <c:ptCount val="12"/>
                <c:pt idx="0">
                  <c:v>22</c:v>
                </c:pt>
                <c:pt idx="2">
                  <c:v>40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C7-4F30-A0E0-9281696D1869}"/>
            </c:ext>
          </c:extLst>
        </c:ser>
        <c:ser>
          <c:idx val="4"/>
          <c:order val="5"/>
          <c:tx>
            <c:strRef>
              <c:f>'Meldunek tygodniowy'!$C$287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C7-4F30-A0E0-9281696D18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206</c:v>
                </c:pt>
                <c:pt idx="2">
                  <c:v>241</c:v>
                </c:pt>
                <c:pt idx="4">
                  <c:v>57</c:v>
                </c:pt>
                <c:pt idx="6">
                  <c:v>68</c:v>
                </c:pt>
                <c:pt idx="8">
                  <c:v>8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C7-4F30-A0E0-9281696D1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51803496"/>
        <c:axId val="651802320"/>
        <c:axId val="0"/>
      </c:bar3DChart>
      <c:catAx>
        <c:axId val="65180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651802320"/>
        <c:crosses val="autoZero"/>
        <c:auto val="1"/>
        <c:lblAlgn val="ctr"/>
        <c:lblOffset val="100"/>
        <c:noMultiLvlLbl val="0"/>
      </c:catAx>
      <c:valAx>
        <c:axId val="651802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51803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tygodniowy'!$B$424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tygodniowy'!$J$423,'Meldunek tygodniowy'!$M$423,'Meldunek tygodniowy'!$P$423,'Meldunek tygodniowy'!$S$423,'Meldunek tygodniowy'!$V$423)</c:f>
              <c:strCache>
                <c:ptCount val="5"/>
                <c:pt idx="0">
                  <c:v>27.05.2019 - 02.06.2019</c:v>
                </c:pt>
                <c:pt idx="1">
                  <c:v>03.06.2019 - 09.06.2019</c:v>
                </c:pt>
                <c:pt idx="2">
                  <c:v>10.06.2019 - 16.06.2019</c:v>
                </c:pt>
                <c:pt idx="3">
                  <c:v>17.06.2019 - 23.06.2019</c:v>
                </c:pt>
                <c:pt idx="4">
                  <c:v>24.06.2019 - 30.06.2019</c:v>
                </c:pt>
              </c:strCache>
            </c:strRef>
          </c:cat>
          <c:val>
            <c:numRef>
              <c:f>('Meldunek tygodniowy'!$J$424,'Meldunek tygodniowy'!$M$424,'Meldunek tygodniowy'!$P$424,'Meldunek tygodniowy'!$S$424,'Meldunek tygodniowy'!$V$424)</c:f>
              <c:numCache>
                <c:formatCode>#,##0</c:formatCode>
                <c:ptCount val="5"/>
                <c:pt idx="0">
                  <c:v>1306</c:v>
                </c:pt>
                <c:pt idx="1">
                  <c:v>1299</c:v>
                </c:pt>
                <c:pt idx="2">
                  <c:v>1283</c:v>
                </c:pt>
                <c:pt idx="3">
                  <c:v>1283</c:v>
                </c:pt>
                <c:pt idx="4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8-4431-8DEC-4B5E01D46E32}"/>
            </c:ext>
          </c:extLst>
        </c:ser>
        <c:ser>
          <c:idx val="1"/>
          <c:order val="1"/>
          <c:tx>
            <c:strRef>
              <c:f>'Meldunek tygodniowy'!$B$425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tygodniowy'!$J$423,'Meldunek tygodniowy'!$M$423,'Meldunek tygodniowy'!$P$423,'Meldunek tygodniowy'!$S$423,'Meldunek tygodniowy'!$V$423)</c:f>
              <c:strCache>
                <c:ptCount val="5"/>
                <c:pt idx="0">
                  <c:v>27.05.2019 - 02.06.2019</c:v>
                </c:pt>
                <c:pt idx="1">
                  <c:v>03.06.2019 - 09.06.2019</c:v>
                </c:pt>
                <c:pt idx="2">
                  <c:v>10.06.2019 - 16.06.2019</c:v>
                </c:pt>
                <c:pt idx="3">
                  <c:v>17.06.2019 - 23.06.2019</c:v>
                </c:pt>
                <c:pt idx="4">
                  <c:v>24.06.2019 - 30.06.2019</c:v>
                </c:pt>
              </c:strCache>
            </c:strRef>
          </c:cat>
          <c:val>
            <c:numRef>
              <c:f>('Meldunek tygodniowy'!$J$425,'Meldunek tygodniowy'!$M$425,'Meldunek tygodniowy'!$P$425,'Meldunek tygodniowy'!$S$425,'Meldunek tygodniowy'!$V$425)</c:f>
              <c:numCache>
                <c:formatCode>#,##0</c:formatCode>
                <c:ptCount val="5"/>
                <c:pt idx="0">
                  <c:v>1663</c:v>
                </c:pt>
                <c:pt idx="1">
                  <c:v>1664</c:v>
                </c:pt>
                <c:pt idx="2">
                  <c:v>1661</c:v>
                </c:pt>
                <c:pt idx="3">
                  <c:v>1667</c:v>
                </c:pt>
                <c:pt idx="4">
                  <c:v>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8-4431-8DEC-4B5E01D46E32}"/>
            </c:ext>
          </c:extLst>
        </c:ser>
        <c:ser>
          <c:idx val="5"/>
          <c:order val="2"/>
          <c:tx>
            <c:strRef>
              <c:f>'Meldunek tygodniowy'!$B$428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tygodniowy'!$J$423,'Meldunek tygodniowy'!$M$423,'Meldunek tygodniowy'!$P$423,'Meldunek tygodniowy'!$S$423,'Meldunek tygodniowy'!$V$423)</c:f>
              <c:strCache>
                <c:ptCount val="5"/>
                <c:pt idx="0">
                  <c:v>27.05.2019 - 02.06.2019</c:v>
                </c:pt>
                <c:pt idx="1">
                  <c:v>03.06.2019 - 09.06.2019</c:v>
                </c:pt>
                <c:pt idx="2">
                  <c:v>10.06.2019 - 16.06.2019</c:v>
                </c:pt>
                <c:pt idx="3">
                  <c:v>17.06.2019 - 23.06.2019</c:v>
                </c:pt>
                <c:pt idx="4">
                  <c:v>24.06.2019 - 30.06.2019</c:v>
                </c:pt>
              </c:strCache>
            </c:strRef>
          </c:cat>
          <c:val>
            <c:numRef>
              <c:f>('Meldunek tygodniowy'!$J$428,'Meldunek tygodniowy'!$M$428,'Meldunek tygodniowy'!$P$428,'Meldunek tygodniowy'!$S$428,'Meldunek tygodniowy'!$V$428)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8-4431-8DEC-4B5E01D46E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651807808"/>
        <c:axId val="651803104"/>
        <c:axId val="0"/>
      </c:bar3DChart>
      <c:catAx>
        <c:axId val="6518078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51803104"/>
        <c:crosses val="autoZero"/>
        <c:auto val="1"/>
        <c:lblAlgn val="ctr"/>
        <c:lblOffset val="100"/>
        <c:noMultiLvlLbl val="0"/>
      </c:catAx>
      <c:valAx>
        <c:axId val="6518031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651807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7187</c:v>
                </c:pt>
                <c:pt idx="2">
                  <c:v>533</c:v>
                </c:pt>
                <c:pt idx="3">
                  <c:v>286</c:v>
                </c:pt>
                <c:pt idx="4">
                  <c:v>361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E-46FE-919C-F411583852C1}"/>
            </c:ext>
          </c:extLst>
        </c:ser>
        <c:ser>
          <c:idx val="0"/>
          <c:order val="1"/>
          <c:tx>
            <c:strRef>
              <c:f>'Meldunek tygodniowy'!$C$136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411</c:v>
                </c:pt>
                <c:pt idx="2">
                  <c:v>76</c:v>
                </c:pt>
                <c:pt idx="3">
                  <c:v>28</c:v>
                </c:pt>
                <c:pt idx="4">
                  <c:v>31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E-46FE-919C-F411583852C1}"/>
            </c:ext>
          </c:extLst>
        </c:ser>
        <c:ser>
          <c:idx val="1"/>
          <c:order val="2"/>
          <c:tx>
            <c:strRef>
              <c:f>'Meldunek tygodniowy'!$C$137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239</c:v>
                </c:pt>
                <c:pt idx="2">
                  <c:v>28</c:v>
                </c:pt>
                <c:pt idx="3">
                  <c:v>11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E-46FE-919C-F411583852C1}"/>
            </c:ext>
          </c:extLst>
        </c:ser>
        <c:ser>
          <c:idx val="2"/>
          <c:order val="3"/>
          <c:tx>
            <c:strRef>
              <c:f>'Meldunek tygodniowy'!$C$138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BE-46FE-919C-F411583852C1}"/>
            </c:ext>
          </c:extLst>
        </c:ser>
        <c:ser>
          <c:idx val="3"/>
          <c:order val="4"/>
          <c:tx>
            <c:strRef>
              <c:f>'Meldunek tygodniowy'!$C$139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BE-46FE-919C-F411583852C1}"/>
            </c:ext>
          </c:extLst>
        </c:ser>
        <c:ser>
          <c:idx val="4"/>
          <c:order val="5"/>
          <c:tx>
            <c:strRef>
              <c:f>'Meldunek tygodniowy'!$C$140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BE-46FE-919C-F411583852C1}"/>
            </c:ext>
          </c:extLst>
        </c:ser>
        <c:ser>
          <c:idx val="5"/>
          <c:order val="6"/>
          <c:tx>
            <c:strRef>
              <c:f>'Meldunek tygodniowy'!$C$141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BE-46FE-919C-F411583852C1}"/>
            </c:ext>
          </c:extLst>
        </c:ser>
        <c:ser>
          <c:idx val="6"/>
          <c:order val="7"/>
          <c:tx>
            <c:strRef>
              <c:f>'Meldunek tygodniowy'!$C$142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BE-46FE-919C-F411583852C1}"/>
            </c:ext>
          </c:extLst>
        </c:ser>
        <c:ser>
          <c:idx val="7"/>
          <c:order val="8"/>
          <c:tx>
            <c:strRef>
              <c:f>'Meldunek tygodniowy'!$C$143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BE-46FE-919C-F411583852C1}"/>
            </c:ext>
          </c:extLst>
        </c:ser>
        <c:ser>
          <c:idx val="9"/>
          <c:order val="9"/>
          <c:tx>
            <c:strRef>
              <c:f>'Meldunek tygodniowy'!$C$144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BE-46FE-919C-F411583852C1}"/>
            </c:ext>
          </c:extLst>
        </c:ser>
        <c:ser>
          <c:idx val="10"/>
          <c:order val="10"/>
          <c:tx>
            <c:strRef>
              <c:f>'Meldunek tygodniowy'!$C$145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1167</c:v>
                </c:pt>
                <c:pt idx="2">
                  <c:v>343</c:v>
                </c:pt>
                <c:pt idx="3">
                  <c:v>10</c:v>
                </c:pt>
                <c:pt idx="4">
                  <c:v>73</c:v>
                </c:pt>
                <c:pt idx="5">
                  <c:v>95</c:v>
                </c:pt>
                <c:pt idx="6">
                  <c:v>20</c:v>
                </c:pt>
                <c:pt idx="7">
                  <c:v>0</c:v>
                </c:pt>
                <c:pt idx="8">
                  <c:v>76</c:v>
                </c:pt>
                <c:pt idx="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BE-46FE-919C-F411583852C1}"/>
            </c:ext>
          </c:extLst>
        </c:ser>
        <c:ser>
          <c:idx val="11"/>
          <c:order val="11"/>
          <c:tx>
            <c:strRef>
              <c:f>'Meldunek tygodniowy'!$C$146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BE-46FE-919C-F411583852C1}"/>
            </c:ext>
          </c:extLst>
        </c:ser>
        <c:ser>
          <c:idx val="12"/>
          <c:order val="12"/>
          <c:tx>
            <c:strRef>
              <c:f>'Meldunek tygodniowy'!$C$147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tygodniowy'!$L$147:$U$147</c:f>
              <c:numCache>
                <c:formatCode>#,##0</c:formatCode>
                <c:ptCount val="10"/>
                <c:pt idx="0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BE-46FE-919C-F411583852C1}"/>
            </c:ext>
          </c:extLst>
        </c:ser>
        <c:ser>
          <c:idx val="13"/>
          <c:order val="13"/>
          <c:tx>
            <c:strRef>
              <c:f>'Meldunek tygodniowy'!$C$148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tygodniowy'!$L$148:$U$148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BE-46FE-919C-F411583852C1}"/>
            </c:ext>
          </c:extLst>
        </c:ser>
        <c:ser>
          <c:idx val="14"/>
          <c:order val="14"/>
          <c:tx>
            <c:strRef>
              <c:f>'Meldunek tygodniowy'!$C$149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tygodniowy'!$L$149:$U$149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ABE-46FE-919C-F4115838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51804280"/>
        <c:axId val="651808200"/>
        <c:axId val="0"/>
      </c:bar3DChart>
      <c:catAx>
        <c:axId val="6518042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1808200"/>
        <c:crosses val="autoZero"/>
        <c:auto val="1"/>
        <c:lblAlgn val="ctr"/>
        <c:lblOffset val="100"/>
        <c:noMultiLvlLbl val="0"/>
      </c:catAx>
      <c:valAx>
        <c:axId val="651808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1804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46</c:v>
                </c:pt>
                <c:pt idx="2">
                  <c:v>142</c:v>
                </c:pt>
                <c:pt idx="4">
                  <c:v>16</c:v>
                </c:pt>
                <c:pt idx="6">
                  <c:v>32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D-4467-80A1-373F8D03B919}"/>
            </c:ext>
          </c:extLst>
        </c:ser>
        <c:ser>
          <c:idx val="1"/>
          <c:order val="1"/>
          <c:tx>
            <c:strRef>
              <c:f>'Meldunek tygodniowy'!$C$253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7</c:v>
                </c:pt>
                <c:pt idx="2">
                  <c:v>8</c:v>
                </c:pt>
                <c:pt idx="4">
                  <c:v>10</c:v>
                </c:pt>
                <c:pt idx="6">
                  <c:v>17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D-4467-80A1-373F8D03B919}"/>
            </c:ext>
          </c:extLst>
        </c:ser>
        <c:ser>
          <c:idx val="2"/>
          <c:order val="2"/>
          <c:tx>
            <c:strRef>
              <c:f>'Meldunek tygodniowy'!$C$254</c:f>
              <c:strCache>
                <c:ptCount val="1"/>
                <c:pt idx="0">
                  <c:v>KUBA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tygodniowy'!$G$254:$R$254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D-4467-80A1-373F8D03B919}"/>
            </c:ext>
          </c:extLst>
        </c:ser>
        <c:ser>
          <c:idx val="3"/>
          <c:order val="3"/>
          <c:tx>
            <c:strRef>
              <c:f>'Meldunek tygodniowy'!$C$255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D-4467-80A1-373F8D03B919}"/>
            </c:ext>
          </c:extLst>
        </c:ser>
        <c:ser>
          <c:idx val="5"/>
          <c:order val="4"/>
          <c:tx>
            <c:strRef>
              <c:f>'Meldunek tygodniowy'!$C$256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tygodniowy'!$G$256:$R$256</c:f>
              <c:numCache>
                <c:formatCode>General</c:formatCode>
                <c:ptCount val="12"/>
                <c:pt idx="0">
                  <c:v>6</c:v>
                </c:pt>
                <c:pt idx="2">
                  <c:v>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D-4467-80A1-373F8D03B919}"/>
            </c:ext>
          </c:extLst>
        </c:ser>
        <c:ser>
          <c:idx val="4"/>
          <c:order val="5"/>
          <c:tx>
            <c:strRef>
              <c:f>'Meldunek tygodniowy'!$C$257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tygodniowy'!$G$257:$R$257</c:f>
              <c:numCache>
                <c:formatCode>General</c:formatCode>
                <c:ptCount val="12"/>
                <c:pt idx="0">
                  <c:v>30</c:v>
                </c:pt>
                <c:pt idx="2">
                  <c:v>34</c:v>
                </c:pt>
                <c:pt idx="4">
                  <c:v>10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ED-4467-80A1-373F8D03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51805064"/>
        <c:axId val="651805456"/>
        <c:axId val="0"/>
      </c:bar3DChart>
      <c:catAx>
        <c:axId val="651805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51805456"/>
        <c:crosses val="autoZero"/>
        <c:auto val="1"/>
        <c:lblAlgn val="ctr"/>
        <c:lblOffset val="100"/>
        <c:noMultiLvlLbl val="0"/>
      </c:catAx>
      <c:valAx>
        <c:axId val="65180545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51805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01.06.2019 - 30.06.2019 r.</c:v>
                  </c:pt>
                </c:lvl>
              </c:multiLvlStrCache>
            </c:multiLvlStrRef>
          </c:cat>
          <c:val>
            <c:numRef>
              <c:f>('Meldunek tygodniowy'!$K$22,'Meldunek tygodniowy'!$M$22,'Meldunek tygodniowy'!$O$22,'Meldunek tygodniowy'!$Q$22)</c:f>
              <c:numCache>
                <c:formatCode>#,##0</c:formatCode>
                <c:ptCount val="4"/>
                <c:pt idx="0">
                  <c:v>15228</c:v>
                </c:pt>
                <c:pt idx="1">
                  <c:v>11977</c:v>
                </c:pt>
                <c:pt idx="2">
                  <c:v>2591</c:v>
                </c:pt>
                <c:pt idx="3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2-4AE6-B0A3-0EA91936C251}"/>
            </c:ext>
          </c:extLst>
        </c:ser>
        <c:ser>
          <c:idx val="2"/>
          <c:order val="1"/>
          <c:tx>
            <c:strRef>
              <c:f>'Meldunek tygodniowy'!$G$23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01.06.2019 - 30.06.2019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1288</c:v>
                </c:pt>
                <c:pt idx="1">
                  <c:v>1093</c:v>
                </c:pt>
                <c:pt idx="2">
                  <c:v>254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2-4AE6-B0A3-0EA91936C251}"/>
            </c:ext>
          </c:extLst>
        </c:ser>
        <c:ser>
          <c:idx val="4"/>
          <c:order val="2"/>
          <c:tx>
            <c:strRef>
              <c:f>'Meldunek tygodniowy'!$G$24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01.06.2019 - 30.06.2019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184</c:v>
                </c:pt>
                <c:pt idx="1">
                  <c:v>136</c:v>
                </c:pt>
                <c:pt idx="2">
                  <c:v>89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2-4AE6-B0A3-0EA91936C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1787424"/>
        <c:axId val="651788208"/>
        <c:axId val="0"/>
      </c:bar3DChart>
      <c:catAx>
        <c:axId val="65178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1788208"/>
        <c:crosses val="autoZero"/>
        <c:auto val="1"/>
        <c:lblAlgn val="ctr"/>
        <c:lblOffset val="100"/>
        <c:noMultiLvlLbl val="0"/>
      </c:catAx>
      <c:valAx>
        <c:axId val="651788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51787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tygodniowy'!$D$193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tygodniowy'!$H$192:$K$192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tygodniowy'!$H$193:$K$193</c:f>
              <c:numCache>
                <c:formatCode>#,##0</c:formatCode>
                <c:ptCount val="4"/>
                <c:pt idx="0">
                  <c:v>82468</c:v>
                </c:pt>
                <c:pt idx="3">
                  <c:v>83967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C-42C2-8FD0-E53A0E904132}"/>
            </c:ext>
          </c:extLst>
        </c:ser>
        <c:ser>
          <c:idx val="1"/>
          <c:order val="1"/>
          <c:tx>
            <c:strRef>
              <c:f>'Meldunek tygodniowy'!$D$194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tygodniowy'!$H$192:$K$192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tygodniowy'!$H$194:$K$194</c:f>
              <c:numCache>
                <c:formatCode>#,##0</c:formatCode>
                <c:ptCount val="4"/>
                <c:pt idx="0">
                  <c:v>3140</c:v>
                </c:pt>
                <c:pt idx="3">
                  <c:v>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C-42C2-8FD0-E53A0E904132}"/>
            </c:ext>
          </c:extLst>
        </c:ser>
        <c:ser>
          <c:idx val="0"/>
          <c:order val="2"/>
          <c:tx>
            <c:strRef>
              <c:f>'Meldunek tygodniowy'!$D$195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tygodniowy'!$H$192:$K$192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tygodniowy'!$H$195:$K$195</c:f>
              <c:numCache>
                <c:formatCode>#,##0</c:formatCode>
                <c:ptCount val="4"/>
                <c:pt idx="0">
                  <c:v>1690</c:v>
                </c:pt>
                <c:pt idx="3">
                  <c:v>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C-42C2-8FD0-E53A0E904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1779976"/>
        <c:axId val="651784288"/>
        <c:axId val="449611512"/>
      </c:bar3DChart>
      <c:catAx>
        <c:axId val="65177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1784288"/>
        <c:crosses val="autoZero"/>
        <c:auto val="1"/>
        <c:lblAlgn val="ctr"/>
        <c:lblOffset val="100"/>
        <c:noMultiLvlLbl val="0"/>
      </c:catAx>
      <c:valAx>
        <c:axId val="65178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1779976"/>
        <c:crosses val="autoZero"/>
        <c:crossBetween val="between"/>
      </c:valAx>
      <c:serAx>
        <c:axId val="449611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178428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tygodniowy'!$K$54:$K$55,'Meldunek tygodniowy'!$M$54:$M$55,'Meldunek tygodniowy'!$O$54:$O$55,'Meldunek tygodniowy'!$Q$54:$Q$55)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01.01.2019 - 30.06.2019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112212</c:v>
                </c:pt>
                <c:pt idx="1">
                  <c:v>69756</c:v>
                </c:pt>
                <c:pt idx="2">
                  <c:v>15947</c:v>
                </c:pt>
                <c:pt idx="3">
                  <c:v>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D-498A-9232-F84F8A03A214}"/>
            </c:ext>
          </c:extLst>
        </c:ser>
        <c:ser>
          <c:idx val="2"/>
          <c:order val="1"/>
          <c:tx>
            <c:strRef>
              <c:f>'Meldunek tygodniowy'!$G$57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tygodniowy'!$K$54:$K$55,'Meldunek tygodniowy'!$M$54:$M$55,'Meldunek tygodniowy'!$O$54:$O$55,'Meldunek tygodniowy'!$Q$54:$Q$55)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01.01.2019 - 30.06.2019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8656</c:v>
                </c:pt>
                <c:pt idx="1">
                  <c:v>7687</c:v>
                </c:pt>
                <c:pt idx="2">
                  <c:v>1311</c:v>
                </c:pt>
                <c:pt idx="3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D-498A-9232-F84F8A03A214}"/>
            </c:ext>
          </c:extLst>
        </c:ser>
        <c:ser>
          <c:idx val="4"/>
          <c:order val="2"/>
          <c:tx>
            <c:strRef>
              <c:f>'Meldunek tygodniowy'!$G$58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tygodniowy'!$K$54:$K$55,'Meldunek tygodniowy'!$M$54:$M$55,'Meldunek tygodniowy'!$O$54:$O$55,'Meldunek tygodniowy'!$Q$54:$Q$55)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01.01.2019 - 30.06.2019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1170</c:v>
                </c:pt>
                <c:pt idx="1">
                  <c:v>723</c:v>
                </c:pt>
                <c:pt idx="2">
                  <c:v>479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D-498A-9232-F84F8A03A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1784680"/>
        <c:axId val="651778800"/>
        <c:axId val="0"/>
      </c:bar3DChart>
      <c:catAx>
        <c:axId val="65178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1778800"/>
        <c:crosses val="autoZero"/>
        <c:auto val="1"/>
        <c:lblAlgn val="ctr"/>
        <c:lblOffset val="100"/>
        <c:noMultiLvlLbl val="0"/>
      </c:catAx>
      <c:valAx>
        <c:axId val="651778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51784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290</xdr:row>
      <xdr:rowOff>0</xdr:rowOff>
    </xdr:from>
    <xdr:to>
      <xdr:col>24</xdr:col>
      <xdr:colOff>19051</xdr:colOff>
      <xdr:row>310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430</xdr:row>
      <xdr:rowOff>0</xdr:rowOff>
    </xdr:from>
    <xdr:to>
      <xdr:col>23</xdr:col>
      <xdr:colOff>9525</xdr:colOff>
      <xdr:row>443</xdr:row>
      <xdr:rowOff>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150</xdr:row>
      <xdr:rowOff>69397</xdr:rowOff>
    </xdr:from>
    <xdr:to>
      <xdr:col>23</xdr:col>
      <xdr:colOff>1</xdr:colOff>
      <xdr:row>172</xdr:row>
      <xdr:rowOff>0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258</xdr:row>
      <xdr:rowOff>142193</xdr:rowOff>
    </xdr:from>
    <xdr:to>
      <xdr:col>23</xdr:col>
      <xdr:colOff>238126</xdr:colOff>
      <xdr:row>277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26</xdr:row>
      <xdr:rowOff>9526</xdr:rowOff>
    </xdr:from>
    <xdr:to>
      <xdr:col>23</xdr:col>
      <xdr:colOff>9525</xdr:colOff>
      <xdr:row>40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197</xdr:row>
      <xdr:rowOff>1</xdr:rowOff>
    </xdr:from>
    <xdr:to>
      <xdr:col>21</xdr:col>
      <xdr:colOff>238125</xdr:colOff>
      <xdr:row>212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24</xdr:col>
      <xdr:colOff>0</xdr:colOff>
      <xdr:row>284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64</xdr:row>
      <xdr:rowOff>0</xdr:rowOff>
    </xdr:from>
    <xdr:to>
      <xdr:col>22</xdr:col>
      <xdr:colOff>266700</xdr:colOff>
      <xdr:row>77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311</xdr:row>
      <xdr:rowOff>31751</xdr:rowOff>
    </xdr:from>
    <xdr:to>
      <xdr:col>25</xdr:col>
      <xdr:colOff>0</xdr:colOff>
      <xdr:row>331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0</xdr:colOff>
      <xdr:row>417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356</xdr:row>
      <xdr:rowOff>190499</xdr:rowOff>
    </xdr:from>
    <xdr:to>
      <xdr:col>25</xdr:col>
      <xdr:colOff>0</xdr:colOff>
      <xdr:row>387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443</xdr:row>
      <xdr:rowOff>0</xdr:rowOff>
    </xdr:from>
    <xdr:to>
      <xdr:col>25</xdr:col>
      <xdr:colOff>0</xdr:colOff>
      <xdr:row>449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87</xdr:row>
      <xdr:rowOff>190499</xdr:rowOff>
    </xdr:from>
    <xdr:to>
      <xdr:col>25</xdr:col>
      <xdr:colOff>0</xdr:colOff>
      <xdr:row>126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0</xdr:rowOff>
    </xdr:from>
    <xdr:to>
      <xdr:col>25</xdr:col>
      <xdr:colOff>0</xdr:colOff>
      <xdr:row>187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214</xdr:row>
      <xdr:rowOff>0</xdr:rowOff>
    </xdr:from>
    <xdr:to>
      <xdr:col>25</xdr:col>
      <xdr:colOff>0</xdr:colOff>
      <xdr:row>220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238</xdr:row>
      <xdr:rowOff>0</xdr:rowOff>
    </xdr:from>
    <xdr:to>
      <xdr:col>25</xdr:col>
      <xdr:colOff>0</xdr:colOff>
      <xdr:row>241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452</xdr:row>
      <xdr:rowOff>190499</xdr:rowOff>
    </xdr:from>
    <xdr:to>
      <xdr:col>25</xdr:col>
      <xdr:colOff>0</xdr:colOff>
      <xdr:row>465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471"/>
  <sheetViews>
    <sheetView showGridLines="0" tabSelected="1" view="pageBreakPreview" topLeftCell="A19" zoomScaleNormal="85" zoomScaleSheetLayoutView="100" zoomScalePageLayoutView="70" workbookViewId="0">
      <selection activeCell="T48" sqref="T48"/>
    </sheetView>
  </sheetViews>
  <sheetFormatPr defaultColWidth="4.140625" defaultRowHeight="15" x14ac:dyDescent="0.25"/>
  <cols>
    <col min="1" max="20" width="5" style="3" customWidth="1"/>
    <col min="21" max="21" width="6.28515625" style="3" customWidth="1"/>
    <col min="22" max="24" width="5" style="3" customWidth="1"/>
    <col min="25" max="25" width="6.28515625" style="6" customWidth="1"/>
    <col min="26" max="16384" width="4.140625" style="3"/>
  </cols>
  <sheetData>
    <row r="1" spans="1:25" x14ac:dyDescent="0.25">
      <c r="T1" s="46"/>
      <c r="U1" s="47"/>
      <c r="V1" s="47"/>
      <c r="W1" s="47"/>
      <c r="X1" s="47"/>
      <c r="Y1" s="47"/>
    </row>
    <row r="2" spans="1:25" x14ac:dyDescent="0.25">
      <c r="Q2" s="5"/>
      <c r="T2" s="47"/>
      <c r="U2" s="47"/>
      <c r="V2" s="47"/>
      <c r="W2" s="47"/>
      <c r="X2" s="47"/>
      <c r="Y2" s="47"/>
    </row>
    <row r="3" spans="1:25" x14ac:dyDescent="0.25">
      <c r="T3" s="47"/>
      <c r="U3" s="47"/>
      <c r="V3" s="47"/>
      <c r="W3" s="47"/>
      <c r="X3" s="47"/>
      <c r="Y3" s="47"/>
    </row>
    <row r="4" spans="1:25" x14ac:dyDescent="0.25">
      <c r="T4" s="47"/>
      <c r="U4" s="47"/>
      <c r="V4" s="47"/>
      <c r="W4" s="47"/>
      <c r="X4" s="47"/>
      <c r="Y4" s="47"/>
    </row>
    <row r="5" spans="1:25" x14ac:dyDescent="0.25">
      <c r="E5" s="61" t="s">
        <v>63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T5" s="47"/>
      <c r="U5" s="47"/>
      <c r="V5" s="47"/>
      <c r="W5" s="47"/>
      <c r="X5" s="47"/>
      <c r="Y5" s="47"/>
    </row>
    <row r="6" spans="1:25" x14ac:dyDescent="0.25"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T6" s="47"/>
      <c r="U6" s="47"/>
      <c r="V6" s="47"/>
      <c r="W6" s="47"/>
      <c r="X6" s="47"/>
      <c r="Y6" s="47"/>
    </row>
    <row r="7" spans="1:25" x14ac:dyDescent="0.25"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T7" s="47"/>
      <c r="U7" s="47"/>
      <c r="V7" s="47"/>
      <c r="W7" s="47"/>
      <c r="X7" s="47"/>
      <c r="Y7" s="47"/>
    </row>
    <row r="8" spans="1:25" x14ac:dyDescent="0.25"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T8" s="47"/>
      <c r="U8" s="47"/>
      <c r="V8" s="47"/>
      <c r="W8" s="47"/>
      <c r="X8" s="47"/>
      <c r="Y8" s="47"/>
    </row>
    <row r="9" spans="1:25" ht="19.5" x14ac:dyDescent="0.3">
      <c r="E9" s="62" t="str">
        <f>CONCATENATE("w okresie ",Arkusz18!A2," - ",Arkusz18!B2," r.")</f>
        <v>w okresie 01.06.2019 - 30.06.2019 r.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T9" s="47"/>
      <c r="U9" s="47"/>
      <c r="V9" s="47"/>
      <c r="W9" s="47"/>
      <c r="X9" s="47"/>
      <c r="Y9" s="47"/>
    </row>
    <row r="10" spans="1:25" x14ac:dyDescent="0.25">
      <c r="T10" s="47"/>
      <c r="U10" s="47"/>
      <c r="V10" s="47"/>
      <c r="W10" s="47"/>
      <c r="X10" s="47"/>
      <c r="Y10" s="47"/>
    </row>
    <row r="11" spans="1:25" x14ac:dyDescent="0.25">
      <c r="T11" s="47"/>
      <c r="U11" s="47"/>
      <c r="V11" s="47"/>
      <c r="W11" s="47"/>
      <c r="X11" s="47"/>
      <c r="Y11" s="47"/>
    </row>
    <row r="12" spans="1:25" x14ac:dyDescent="0.25">
      <c r="T12" s="47"/>
      <c r="U12" s="47"/>
      <c r="V12" s="47"/>
      <c r="W12" s="47"/>
      <c r="X12" s="47"/>
      <c r="Y12" s="47"/>
    </row>
    <row r="13" spans="1:25" ht="18.75" x14ac:dyDescent="0.25">
      <c r="A13" s="8" t="s">
        <v>67</v>
      </c>
      <c r="T13" s="47"/>
      <c r="U13" s="47"/>
      <c r="V13" s="47"/>
      <c r="W13" s="47"/>
      <c r="X13" s="47"/>
      <c r="Y13" s="47"/>
    </row>
    <row r="14" spans="1:25" ht="18.75" x14ac:dyDescent="0.25">
      <c r="A14" s="8"/>
    </row>
    <row r="16" spans="1:25" x14ac:dyDescent="0.25">
      <c r="A16" s="69" t="s">
        <v>137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1:23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3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3" ht="15.75" thickBo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3" ht="28.5" customHeight="1" x14ac:dyDescent="0.25">
      <c r="G20" s="129" t="s">
        <v>2</v>
      </c>
      <c r="H20" s="88"/>
      <c r="I20" s="88"/>
      <c r="J20" s="88"/>
      <c r="K20" s="88" t="s">
        <v>3</v>
      </c>
      <c r="L20" s="88"/>
      <c r="M20" s="121" t="str">
        <f>CONCATENATE("decyzje ",Arkusz18!A2," - ",Arkusz18!B2," r.")</f>
        <v>decyzje 01.06.2019 - 30.06.2019 r.</v>
      </c>
      <c r="N20" s="121"/>
      <c r="O20" s="121"/>
      <c r="P20" s="121"/>
      <c r="Q20" s="121"/>
      <c r="R20" s="122"/>
    </row>
    <row r="21" spans="1:23" ht="60" customHeight="1" x14ac:dyDescent="0.25">
      <c r="G21" s="130"/>
      <c r="H21" s="131"/>
      <c r="I21" s="131"/>
      <c r="J21" s="131"/>
      <c r="K21" s="131"/>
      <c r="L21" s="131"/>
      <c r="M21" s="123" t="s">
        <v>23</v>
      </c>
      <c r="N21" s="123"/>
      <c r="O21" s="123" t="s">
        <v>24</v>
      </c>
      <c r="P21" s="123"/>
      <c r="Q21" s="123" t="s">
        <v>25</v>
      </c>
      <c r="R21" s="230"/>
    </row>
    <row r="22" spans="1:23" x14ac:dyDescent="0.25">
      <c r="G22" s="127" t="s">
        <v>32</v>
      </c>
      <c r="H22" s="128"/>
      <c r="I22" s="128"/>
      <c r="J22" s="128"/>
      <c r="K22" s="70">
        <f>Arkusz9!B5</f>
        <v>15228</v>
      </c>
      <c r="L22" s="70"/>
      <c r="M22" s="57">
        <f>Arkusz9!B3</f>
        <v>11977</v>
      </c>
      <c r="N22" s="57"/>
      <c r="O22" s="57">
        <f>Arkusz9!B2</f>
        <v>2591</v>
      </c>
      <c r="P22" s="57"/>
      <c r="Q22" s="57">
        <f>Arkusz9!B4</f>
        <v>829</v>
      </c>
      <c r="R22" s="58"/>
    </row>
    <row r="23" spans="1:23" x14ac:dyDescent="0.25">
      <c r="G23" s="125" t="s">
        <v>33</v>
      </c>
      <c r="H23" s="126"/>
      <c r="I23" s="126"/>
      <c r="J23" s="126"/>
      <c r="K23" s="124">
        <f>Arkusz9!B13</f>
        <v>1288</v>
      </c>
      <c r="L23" s="124"/>
      <c r="M23" s="59">
        <f>Arkusz9!B11</f>
        <v>1093</v>
      </c>
      <c r="N23" s="59"/>
      <c r="O23" s="59">
        <f>Arkusz9!B10</f>
        <v>254</v>
      </c>
      <c r="P23" s="59"/>
      <c r="Q23" s="59">
        <f>Arkusz9!B12</f>
        <v>51</v>
      </c>
      <c r="R23" s="60"/>
    </row>
    <row r="24" spans="1:23" ht="15.75" thickBot="1" x14ac:dyDescent="0.3">
      <c r="G24" s="134" t="s">
        <v>22</v>
      </c>
      <c r="H24" s="135"/>
      <c r="I24" s="135"/>
      <c r="J24" s="135"/>
      <c r="K24" s="136">
        <f>Arkusz9!B9</f>
        <v>184</v>
      </c>
      <c r="L24" s="136"/>
      <c r="M24" s="137">
        <f>Arkusz9!B7</f>
        <v>136</v>
      </c>
      <c r="N24" s="137"/>
      <c r="O24" s="137">
        <f>Arkusz9!B6</f>
        <v>89</v>
      </c>
      <c r="P24" s="137"/>
      <c r="Q24" s="137">
        <f>Arkusz9!B8</f>
        <v>34</v>
      </c>
      <c r="R24" s="138"/>
    </row>
    <row r="25" spans="1:23" ht="15.75" thickBot="1" x14ac:dyDescent="0.3">
      <c r="G25" s="231" t="s">
        <v>69</v>
      </c>
      <c r="H25" s="232"/>
      <c r="I25" s="232"/>
      <c r="J25" s="232"/>
      <c r="K25" s="132">
        <f>SUM(K22:K24)</f>
        <v>16700</v>
      </c>
      <c r="L25" s="132"/>
      <c r="M25" s="132">
        <f>SUM(M22:M24)</f>
        <v>13206</v>
      </c>
      <c r="N25" s="132"/>
      <c r="O25" s="132">
        <f>SUM(O22:O24)</f>
        <v>2934</v>
      </c>
      <c r="P25" s="132"/>
      <c r="Q25" s="132">
        <f>SUM(Q22:Q24)</f>
        <v>914</v>
      </c>
      <c r="R25" s="133"/>
    </row>
    <row r="29" spans="1:23" x14ac:dyDescent="0.25">
      <c r="V29" s="11"/>
      <c r="W29" s="11"/>
    </row>
    <row r="35" spans="7:25" x14ac:dyDescent="0.25">
      <c r="V35" s="22"/>
      <c r="W35" s="22"/>
      <c r="X35" s="22"/>
      <c r="Y35" s="23"/>
    </row>
    <row r="36" spans="7:25" x14ac:dyDescent="0.25">
      <c r="V36" s="22"/>
      <c r="W36" s="22"/>
      <c r="X36" s="22"/>
      <c r="Y36" s="23"/>
    </row>
    <row r="37" spans="7:25" x14ac:dyDescent="0.25">
      <c r="V37" s="22"/>
      <c r="W37" s="22"/>
      <c r="X37" s="22"/>
      <c r="Y37" s="23"/>
    </row>
    <row r="38" spans="7:25" x14ac:dyDescent="0.25">
      <c r="V38" s="22"/>
      <c r="W38" s="22"/>
      <c r="X38" s="22"/>
      <c r="Y38" s="23"/>
    </row>
    <row r="39" spans="7:25" x14ac:dyDescent="0.25">
      <c r="V39" s="22"/>
      <c r="W39" s="22"/>
      <c r="X39" s="22"/>
      <c r="Y39" s="23"/>
    </row>
    <row r="40" spans="7:25" x14ac:dyDescent="0.25">
      <c r="V40" s="22"/>
      <c r="W40" s="22"/>
      <c r="X40" s="22"/>
      <c r="Y40" s="23"/>
    </row>
    <row r="41" spans="7:25" x14ac:dyDescent="0.25">
      <c r="V41" s="22"/>
      <c r="W41" s="22"/>
      <c r="X41" s="22"/>
      <c r="Y41" s="23"/>
    </row>
    <row r="42" spans="7:25" x14ac:dyDescent="0.25">
      <c r="V42" s="22"/>
      <c r="W42" s="22"/>
      <c r="X42" s="22"/>
      <c r="Y42" s="23"/>
    </row>
    <row r="43" spans="7:25" ht="15.75" thickBot="1" x14ac:dyDescent="0.3">
      <c r="V43" s="22"/>
      <c r="W43" s="22"/>
      <c r="X43" s="22"/>
      <c r="Y43" s="23"/>
    </row>
    <row r="44" spans="7:25" ht="63.75" customHeight="1" x14ac:dyDescent="0.25">
      <c r="G44" s="233" t="s">
        <v>2</v>
      </c>
      <c r="H44" s="234"/>
      <c r="I44" s="234"/>
      <c r="J44" s="234"/>
      <c r="K44" s="234"/>
      <c r="L44" s="234"/>
      <c r="M44" s="234"/>
      <c r="N44" s="234"/>
      <c r="O44" s="237" t="s">
        <v>3</v>
      </c>
      <c r="P44" s="237"/>
      <c r="Q44" s="272" t="s">
        <v>74</v>
      </c>
      <c r="R44" s="273"/>
      <c r="U44" s="22"/>
      <c r="V44" s="22"/>
      <c r="W44" s="22"/>
      <c r="X44" s="22"/>
      <c r="Y44" s="23"/>
    </row>
    <row r="45" spans="7:25" x14ac:dyDescent="0.25">
      <c r="G45" s="235"/>
      <c r="H45" s="236"/>
      <c r="I45" s="236"/>
      <c r="J45" s="236"/>
      <c r="K45" s="236"/>
      <c r="L45" s="236"/>
      <c r="M45" s="236"/>
      <c r="N45" s="236"/>
      <c r="O45" s="238"/>
      <c r="P45" s="238"/>
      <c r="Q45" s="274"/>
      <c r="R45" s="275"/>
      <c r="U45" s="22"/>
      <c r="V45" s="22"/>
      <c r="W45" s="22"/>
      <c r="X45" s="22"/>
      <c r="Y45" s="23"/>
    </row>
    <row r="46" spans="7:25" x14ac:dyDescent="0.25">
      <c r="G46" s="191" t="s">
        <v>70</v>
      </c>
      <c r="H46" s="192"/>
      <c r="I46" s="192"/>
      <c r="J46" s="192"/>
      <c r="K46" s="192"/>
      <c r="L46" s="192"/>
      <c r="M46" s="192"/>
      <c r="N46" s="192"/>
      <c r="O46" s="280">
        <f>Arkusz10!A2</f>
        <v>420</v>
      </c>
      <c r="P46" s="280"/>
      <c r="Q46" s="286">
        <f>Arkusz10!A3</f>
        <v>480</v>
      </c>
      <c r="R46" s="287"/>
      <c r="U46" s="22"/>
      <c r="V46" s="22"/>
      <c r="W46" s="22"/>
      <c r="X46" s="22"/>
      <c r="Y46" s="23"/>
    </row>
    <row r="47" spans="7:25" x14ac:dyDescent="0.25">
      <c r="G47" s="283" t="s">
        <v>71</v>
      </c>
      <c r="H47" s="284"/>
      <c r="I47" s="284"/>
      <c r="J47" s="284"/>
      <c r="K47" s="284"/>
      <c r="L47" s="284"/>
      <c r="M47" s="284"/>
      <c r="N47" s="284"/>
      <c r="O47" s="285">
        <f>Arkusz10!A4</f>
        <v>62</v>
      </c>
      <c r="P47" s="285"/>
      <c r="Q47" s="288">
        <f>Arkusz10!A5</f>
        <v>127</v>
      </c>
      <c r="R47" s="289"/>
      <c r="U47" s="22"/>
      <c r="V47" s="22"/>
      <c r="W47" s="22"/>
      <c r="X47" s="22"/>
      <c r="Y47" s="23"/>
    </row>
    <row r="48" spans="7:25" x14ac:dyDescent="0.25">
      <c r="G48" s="191" t="s">
        <v>72</v>
      </c>
      <c r="H48" s="192"/>
      <c r="I48" s="192"/>
      <c r="J48" s="192"/>
      <c r="K48" s="192"/>
      <c r="L48" s="192"/>
      <c r="M48" s="192"/>
      <c r="N48" s="192"/>
      <c r="O48" s="280">
        <f>Arkusz10!A6</f>
        <v>27</v>
      </c>
      <c r="P48" s="280"/>
      <c r="Q48" s="286">
        <f>Arkusz10!A7</f>
        <v>27</v>
      </c>
      <c r="R48" s="287"/>
      <c r="U48" s="22"/>
      <c r="V48" s="22"/>
      <c r="W48" s="22"/>
      <c r="X48" s="22"/>
      <c r="Y48" s="23"/>
    </row>
    <row r="49" spans="7:25" ht="15.75" thickBot="1" x14ac:dyDescent="0.3">
      <c r="G49" s="227" t="s">
        <v>73</v>
      </c>
      <c r="H49" s="228"/>
      <c r="I49" s="228"/>
      <c r="J49" s="228"/>
      <c r="K49" s="228"/>
      <c r="L49" s="228"/>
      <c r="M49" s="228"/>
      <c r="N49" s="228"/>
      <c r="O49" s="229">
        <f>Arkusz10!A8</f>
        <v>2</v>
      </c>
      <c r="P49" s="229"/>
      <c r="Q49" s="268">
        <f>Arkusz10!A9</f>
        <v>2</v>
      </c>
      <c r="R49" s="269"/>
      <c r="U49" s="22"/>
      <c r="V49" s="22"/>
      <c r="W49" s="22"/>
      <c r="X49" s="22"/>
      <c r="Y49" s="23"/>
    </row>
    <row r="50" spans="7:25" ht="15.75" thickBot="1" x14ac:dyDescent="0.3">
      <c r="G50" s="225" t="s">
        <v>69</v>
      </c>
      <c r="H50" s="226"/>
      <c r="I50" s="226"/>
      <c r="J50" s="226"/>
      <c r="K50" s="226"/>
      <c r="L50" s="226"/>
      <c r="M50" s="226"/>
      <c r="N50" s="226"/>
      <c r="O50" s="270">
        <f>SUM(O46:O49)</f>
        <v>511</v>
      </c>
      <c r="P50" s="270"/>
      <c r="Q50" s="292">
        <f>SUM(Q46:Q49)</f>
        <v>636</v>
      </c>
      <c r="R50" s="293"/>
      <c r="U50" s="22"/>
      <c r="V50" s="22"/>
      <c r="W50" s="22"/>
      <c r="X50" s="22"/>
      <c r="Y50" s="23"/>
    </row>
    <row r="51" spans="7:25" x14ac:dyDescent="0.25">
      <c r="V51" s="22"/>
      <c r="W51" s="22"/>
      <c r="X51" s="22"/>
      <c r="Y51" s="23"/>
    </row>
    <row r="52" spans="7:25" x14ac:dyDescent="0.25">
      <c r="V52" s="22"/>
      <c r="W52" s="22"/>
      <c r="X52" s="22"/>
      <c r="Y52" s="23"/>
    </row>
    <row r="53" spans="7:25" ht="15.75" thickBot="1" x14ac:dyDescent="0.3">
      <c r="V53" s="22"/>
      <c r="W53" s="22"/>
      <c r="X53" s="22"/>
      <c r="Y53" s="23"/>
    </row>
    <row r="54" spans="7:25" ht="33" customHeight="1" x14ac:dyDescent="0.25">
      <c r="G54" s="129" t="s">
        <v>2</v>
      </c>
      <c r="H54" s="88"/>
      <c r="I54" s="88"/>
      <c r="J54" s="88"/>
      <c r="K54" s="88" t="s">
        <v>3</v>
      </c>
      <c r="L54" s="88"/>
      <c r="M54" s="121" t="str">
        <f>CONCATENATE("decyzje ",Arkusz18!C2," - ",Arkusz18!B2," r.")</f>
        <v>decyzje 01.01.2019 - 30.06.2019 r.</v>
      </c>
      <c r="N54" s="121"/>
      <c r="O54" s="121"/>
      <c r="P54" s="121"/>
      <c r="Q54" s="121"/>
      <c r="R54" s="122"/>
      <c r="V54" s="22"/>
      <c r="W54" s="22"/>
      <c r="X54" s="22"/>
      <c r="Y54" s="23"/>
    </row>
    <row r="55" spans="7:25" ht="63.75" customHeight="1" x14ac:dyDescent="0.25">
      <c r="G55" s="130"/>
      <c r="H55" s="131"/>
      <c r="I55" s="131"/>
      <c r="J55" s="131"/>
      <c r="K55" s="131"/>
      <c r="L55" s="131"/>
      <c r="M55" s="123" t="s">
        <v>23</v>
      </c>
      <c r="N55" s="123"/>
      <c r="O55" s="123" t="s">
        <v>24</v>
      </c>
      <c r="P55" s="123"/>
      <c r="Q55" s="123" t="s">
        <v>25</v>
      </c>
      <c r="R55" s="230"/>
      <c r="V55" s="22"/>
      <c r="W55" s="22"/>
      <c r="X55" s="22"/>
      <c r="Y55" s="23"/>
    </row>
    <row r="56" spans="7:25" x14ac:dyDescent="0.25">
      <c r="G56" s="127" t="s">
        <v>32</v>
      </c>
      <c r="H56" s="128"/>
      <c r="I56" s="128"/>
      <c r="J56" s="128"/>
      <c r="K56" s="70">
        <f>Arkusz11!B5</f>
        <v>112212</v>
      </c>
      <c r="L56" s="70"/>
      <c r="M56" s="57">
        <f>Arkusz11!B3</f>
        <v>69756</v>
      </c>
      <c r="N56" s="57"/>
      <c r="O56" s="57">
        <f>Arkusz11!B2</f>
        <v>15947</v>
      </c>
      <c r="P56" s="57"/>
      <c r="Q56" s="57">
        <f>Arkusz11!B4</f>
        <v>4593</v>
      </c>
      <c r="R56" s="58"/>
      <c r="V56" s="22"/>
      <c r="W56" s="22"/>
      <c r="X56" s="22"/>
      <c r="Y56" s="23"/>
    </row>
    <row r="57" spans="7:25" x14ac:dyDescent="0.25">
      <c r="G57" s="125" t="s">
        <v>33</v>
      </c>
      <c r="H57" s="126"/>
      <c r="I57" s="126"/>
      <c r="J57" s="126"/>
      <c r="K57" s="124">
        <f>Arkusz11!B13</f>
        <v>8656</v>
      </c>
      <c r="L57" s="124"/>
      <c r="M57" s="59">
        <f>Arkusz11!B11</f>
        <v>7687</v>
      </c>
      <c r="N57" s="59"/>
      <c r="O57" s="59">
        <f>Arkusz11!B10</f>
        <v>1311</v>
      </c>
      <c r="P57" s="59"/>
      <c r="Q57" s="59">
        <f>Arkusz11!B12</f>
        <v>409</v>
      </c>
      <c r="R57" s="60"/>
      <c r="V57" s="22"/>
      <c r="W57" s="22"/>
      <c r="X57" s="22"/>
      <c r="Y57" s="23"/>
    </row>
    <row r="58" spans="7:25" ht="15.75" thickBot="1" x14ac:dyDescent="0.3">
      <c r="G58" s="134" t="s">
        <v>22</v>
      </c>
      <c r="H58" s="135"/>
      <c r="I58" s="135"/>
      <c r="J58" s="135"/>
      <c r="K58" s="136">
        <f>Arkusz11!B9</f>
        <v>1170</v>
      </c>
      <c r="L58" s="136"/>
      <c r="M58" s="137">
        <f>Arkusz11!B7</f>
        <v>723</v>
      </c>
      <c r="N58" s="137"/>
      <c r="O58" s="137">
        <f>Arkusz11!B6</f>
        <v>479</v>
      </c>
      <c r="P58" s="137"/>
      <c r="Q58" s="137">
        <f>Arkusz11!B8</f>
        <v>212</v>
      </c>
      <c r="R58" s="138"/>
      <c r="V58" s="22"/>
      <c r="W58" s="22"/>
      <c r="X58" s="22"/>
      <c r="Y58" s="23"/>
    </row>
    <row r="59" spans="7:25" ht="15.75" thickBot="1" x14ac:dyDescent="0.3">
      <c r="G59" s="231" t="s">
        <v>69</v>
      </c>
      <c r="H59" s="232"/>
      <c r="I59" s="232"/>
      <c r="J59" s="232"/>
      <c r="K59" s="132">
        <f>SUM(K56:L58)</f>
        <v>122038</v>
      </c>
      <c r="L59" s="132"/>
      <c r="M59" s="132">
        <f t="shared" ref="M59" si="0">SUM(M56:N58)</f>
        <v>78166</v>
      </c>
      <c r="N59" s="132"/>
      <c r="O59" s="132">
        <f t="shared" ref="O59" si="1">SUM(O56:P58)</f>
        <v>17737</v>
      </c>
      <c r="P59" s="132"/>
      <c r="Q59" s="132">
        <f t="shared" ref="Q59" si="2">SUM(Q56:R58)</f>
        <v>5214</v>
      </c>
      <c r="R59" s="133"/>
      <c r="V59" s="22"/>
      <c r="W59" s="22"/>
      <c r="X59" s="22"/>
      <c r="Y59" s="23"/>
    </row>
    <row r="60" spans="7:25" x14ac:dyDescent="0.25">
      <c r="V60" s="22"/>
      <c r="W60" s="22"/>
      <c r="X60" s="22"/>
      <c r="Y60" s="23"/>
    </row>
    <row r="61" spans="7:25" x14ac:dyDescent="0.25">
      <c r="V61" s="22"/>
      <c r="W61" s="22"/>
      <c r="X61" s="22"/>
      <c r="Y61" s="23"/>
    </row>
    <row r="62" spans="7:25" x14ac:dyDescent="0.25">
      <c r="V62" s="22"/>
      <c r="W62" s="22"/>
      <c r="X62" s="22"/>
      <c r="Y62" s="23"/>
    </row>
    <row r="64" spans="7:25" x14ac:dyDescent="0.25">
      <c r="N64" s="24"/>
      <c r="O64" s="24"/>
      <c r="P64" s="24"/>
      <c r="Q64" s="24"/>
      <c r="R64" s="24"/>
      <c r="S64" s="24"/>
      <c r="T64" s="24"/>
      <c r="U64" s="24"/>
      <c r="V64" s="25"/>
      <c r="W64" s="24"/>
      <c r="X64" s="26"/>
      <c r="Y64" s="27"/>
    </row>
    <row r="79" spans="7:18" ht="15.75" thickBot="1" x14ac:dyDescent="0.3"/>
    <row r="80" spans="7:18" ht="57.75" customHeight="1" x14ac:dyDescent="0.25">
      <c r="G80" s="233" t="s">
        <v>2</v>
      </c>
      <c r="H80" s="234"/>
      <c r="I80" s="234"/>
      <c r="J80" s="234"/>
      <c r="K80" s="234"/>
      <c r="L80" s="234"/>
      <c r="M80" s="234"/>
      <c r="N80" s="234"/>
      <c r="O80" s="237" t="s">
        <v>3</v>
      </c>
      <c r="P80" s="237"/>
      <c r="Q80" s="272" t="s">
        <v>74</v>
      </c>
      <c r="R80" s="273"/>
    </row>
    <row r="81" spans="1:25" x14ac:dyDescent="0.25">
      <c r="G81" s="235"/>
      <c r="H81" s="236"/>
      <c r="I81" s="236"/>
      <c r="J81" s="236"/>
      <c r="K81" s="236"/>
      <c r="L81" s="236"/>
      <c r="M81" s="236"/>
      <c r="N81" s="236"/>
      <c r="O81" s="238"/>
      <c r="P81" s="238"/>
      <c r="Q81" s="274"/>
      <c r="R81" s="275"/>
    </row>
    <row r="82" spans="1:25" x14ac:dyDescent="0.25">
      <c r="G82" s="191" t="s">
        <v>70</v>
      </c>
      <c r="H82" s="192"/>
      <c r="I82" s="192"/>
      <c r="J82" s="192"/>
      <c r="K82" s="192"/>
      <c r="L82" s="192"/>
      <c r="M82" s="192"/>
      <c r="N82" s="192"/>
      <c r="O82" s="280">
        <f>Arkusz12!A2</f>
        <v>3482</v>
      </c>
      <c r="P82" s="280"/>
      <c r="Q82" s="286">
        <f>Arkusz12!A3</f>
        <v>3772</v>
      </c>
      <c r="R82" s="287"/>
    </row>
    <row r="83" spans="1:25" x14ac:dyDescent="0.25">
      <c r="G83" s="283" t="s">
        <v>71</v>
      </c>
      <c r="H83" s="284"/>
      <c r="I83" s="284"/>
      <c r="J83" s="284"/>
      <c r="K83" s="284"/>
      <c r="L83" s="284"/>
      <c r="M83" s="284"/>
      <c r="N83" s="284"/>
      <c r="O83" s="285">
        <f>Arkusz12!A4</f>
        <v>424</v>
      </c>
      <c r="P83" s="285"/>
      <c r="Q83" s="288">
        <f>Arkusz12!A5</f>
        <v>816</v>
      </c>
      <c r="R83" s="289"/>
    </row>
    <row r="84" spans="1:25" x14ac:dyDescent="0.25">
      <c r="G84" s="191" t="s">
        <v>72</v>
      </c>
      <c r="H84" s="192"/>
      <c r="I84" s="192"/>
      <c r="J84" s="192"/>
      <c r="K84" s="192"/>
      <c r="L84" s="192"/>
      <c r="M84" s="192"/>
      <c r="N84" s="192"/>
      <c r="O84" s="280">
        <f>Arkusz12!A6</f>
        <v>160</v>
      </c>
      <c r="P84" s="280"/>
      <c r="Q84" s="286">
        <f>Arkusz12!A7</f>
        <v>176</v>
      </c>
      <c r="R84" s="287"/>
    </row>
    <row r="85" spans="1:25" ht="15.75" thickBot="1" x14ac:dyDescent="0.3">
      <c r="G85" s="227" t="s">
        <v>73</v>
      </c>
      <c r="H85" s="228"/>
      <c r="I85" s="228"/>
      <c r="J85" s="228"/>
      <c r="K85" s="228"/>
      <c r="L85" s="228"/>
      <c r="M85" s="228"/>
      <c r="N85" s="228"/>
      <c r="O85" s="229">
        <f>Arkusz12!A8</f>
        <v>13</v>
      </c>
      <c r="P85" s="229"/>
      <c r="Q85" s="268">
        <f>Arkusz12!A9</f>
        <v>15</v>
      </c>
      <c r="R85" s="269"/>
    </row>
    <row r="86" spans="1:25" ht="15.75" thickBot="1" x14ac:dyDescent="0.3">
      <c r="G86" s="225" t="s">
        <v>69</v>
      </c>
      <c r="H86" s="226"/>
      <c r="I86" s="226"/>
      <c r="J86" s="226"/>
      <c r="K86" s="226"/>
      <c r="L86" s="226"/>
      <c r="M86" s="226"/>
      <c r="N86" s="226"/>
      <c r="O86" s="270">
        <f>SUM(O82:P85)</f>
        <v>4079</v>
      </c>
      <c r="P86" s="270"/>
      <c r="Q86" s="270">
        <f>SUM(Q82:R85)</f>
        <v>4779</v>
      </c>
      <c r="R86" s="271"/>
    </row>
    <row r="89" spans="1:25" x14ac:dyDescent="0.25">
      <c r="A89" s="63" t="s">
        <v>170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</row>
    <row r="90" spans="1:25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</row>
    <row r="91" spans="1:25" s="44" customForma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</row>
    <row r="92" spans="1:25" s="44" customForma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5" s="44" customForma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</row>
    <row r="94" spans="1:25" s="44" customForma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</row>
    <row r="95" spans="1:25" s="44" customForma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</row>
    <row r="96" spans="1:25" s="44" customForma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</row>
    <row r="97" spans="1:25" s="44" customForma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</row>
    <row r="98" spans="1:25" s="44" customForma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</row>
    <row r="99" spans="1:25" s="44" customForma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</row>
    <row r="100" spans="1:25" s="44" customForma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</row>
    <row r="101" spans="1:25" s="44" customForma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</row>
    <row r="102" spans="1:25" s="44" customForma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</row>
    <row r="103" spans="1:25" s="50" customForma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</row>
    <row r="104" spans="1:25" s="50" customForma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</row>
    <row r="105" spans="1:25" s="44" customForma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</row>
    <row r="106" spans="1:25" s="44" customForma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</row>
    <row r="107" spans="1:25" s="44" customForma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</row>
    <row r="108" spans="1:25" s="51" customForma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</row>
    <row r="109" spans="1:25" s="44" customForma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</row>
    <row r="110" spans="1:25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</row>
    <row r="111" spans="1:25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</row>
    <row r="112" spans="1:25" s="51" customForma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</row>
    <row r="113" spans="1:25" s="51" customForma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</row>
    <row r="114" spans="1:25" s="51" customForma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</row>
    <row r="115" spans="1:25" s="51" customForma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</row>
    <row r="116" spans="1:25" s="51" customForma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</row>
    <row r="117" spans="1:25" s="51" customForma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</row>
    <row r="118" spans="1:25" s="51" customForma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</row>
    <row r="119" spans="1:25" s="51" customForma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</row>
    <row r="120" spans="1:25" s="51" customForma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</row>
    <row r="121" spans="1:25" s="51" customForma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</row>
    <row r="122" spans="1:25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</row>
    <row r="123" spans="1:25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</row>
    <row r="124" spans="1:25" s="51" customForma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</row>
    <row r="125" spans="1:25" s="55" customForma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</row>
    <row r="126" spans="1:25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</row>
    <row r="131" spans="1:25" ht="21" customHeight="1" x14ac:dyDescent="0.25">
      <c r="A131" s="69" t="s">
        <v>138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</row>
    <row r="132" spans="1:25" x14ac:dyDescent="0.2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</row>
    <row r="133" spans="1:25" ht="15.75" thickBot="1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290" t="str">
        <f>CONCATENATE(Arkusz18!C2," - ",Arkusz18!B2," r.")</f>
        <v>01.01.2019 - 30.06.2019 r.</v>
      </c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</row>
    <row r="134" spans="1:25" ht="187.5" x14ac:dyDescent="0.25">
      <c r="C134" s="207" t="s">
        <v>2</v>
      </c>
      <c r="D134" s="208"/>
      <c r="E134" s="208"/>
      <c r="F134" s="208"/>
      <c r="G134" s="208"/>
      <c r="H134" s="208"/>
      <c r="I134" s="208"/>
      <c r="J134" s="208"/>
      <c r="K134" s="208"/>
      <c r="L134" s="67" t="s">
        <v>76</v>
      </c>
      <c r="M134" s="67"/>
      <c r="N134" s="28" t="s">
        <v>11</v>
      </c>
      <c r="O134" s="28" t="s">
        <v>90</v>
      </c>
      <c r="P134" s="28" t="s">
        <v>81</v>
      </c>
      <c r="Q134" s="28" t="s">
        <v>50</v>
      </c>
      <c r="R134" s="28" t="s">
        <v>37</v>
      </c>
      <c r="S134" s="28" t="s">
        <v>4</v>
      </c>
      <c r="T134" s="28" t="s">
        <v>40</v>
      </c>
      <c r="U134" s="28" t="s">
        <v>80</v>
      </c>
      <c r="V134" s="67" t="s">
        <v>75</v>
      </c>
      <c r="W134" s="68"/>
      <c r="Y134" s="3"/>
    </row>
    <row r="135" spans="1:25" x14ac:dyDescent="0.25">
      <c r="C135" s="72" t="s">
        <v>32</v>
      </c>
      <c r="D135" s="73"/>
      <c r="E135" s="73"/>
      <c r="F135" s="73"/>
      <c r="G135" s="73"/>
      <c r="H135" s="73"/>
      <c r="I135" s="73"/>
      <c r="J135" s="73"/>
      <c r="K135" s="73"/>
      <c r="L135" s="57">
        <f>Arkusz13!C2</f>
        <v>7187</v>
      </c>
      <c r="M135" s="57"/>
      <c r="N135" s="29">
        <f>Arkusz13!C18</f>
        <v>533</v>
      </c>
      <c r="O135" s="29">
        <f>Arkusz13!C34</f>
        <v>286</v>
      </c>
      <c r="P135" s="29">
        <f>Arkusz13!C50</f>
        <v>361</v>
      </c>
      <c r="Q135" s="29">
        <f>Arkusz13!C66</f>
        <v>20</v>
      </c>
      <c r="R135" s="29">
        <f>Arkusz13!C82</f>
        <v>0</v>
      </c>
      <c r="S135" s="29">
        <f>Arkusz13!C98</f>
        <v>0</v>
      </c>
      <c r="T135" s="29">
        <f>Arkusz13!C114</f>
        <v>0</v>
      </c>
      <c r="U135" s="29">
        <f>Arkusz13!C130-SUM(N135:T135)</f>
        <v>1244</v>
      </c>
      <c r="V135" s="70">
        <f t="shared" ref="V135:V149" si="3">SUM(N135:U135)</f>
        <v>2444</v>
      </c>
      <c r="W135" s="71"/>
      <c r="Y135" s="3"/>
    </row>
    <row r="136" spans="1:25" x14ac:dyDescent="0.25">
      <c r="C136" s="77" t="s">
        <v>33</v>
      </c>
      <c r="D136" s="78"/>
      <c r="E136" s="78"/>
      <c r="F136" s="78"/>
      <c r="G136" s="78"/>
      <c r="H136" s="78"/>
      <c r="I136" s="78"/>
      <c r="J136" s="78"/>
      <c r="K136" s="78"/>
      <c r="L136" s="57">
        <f>Arkusz13!C3</f>
        <v>411</v>
      </c>
      <c r="M136" s="57"/>
      <c r="N136" s="29">
        <f>Arkusz13!C19</f>
        <v>76</v>
      </c>
      <c r="O136" s="29">
        <f>Arkusz13!C35</f>
        <v>28</v>
      </c>
      <c r="P136" s="29">
        <f>Arkusz13!C51</f>
        <v>31</v>
      </c>
      <c r="Q136" s="29">
        <f>Arkusz13!C67</f>
        <v>8</v>
      </c>
      <c r="R136" s="29">
        <f>Arkusz13!C83</f>
        <v>0</v>
      </c>
      <c r="S136" s="29">
        <f>Arkusz13!C99</f>
        <v>0</v>
      </c>
      <c r="T136" s="29">
        <f>Arkusz13!C115</f>
        <v>0</v>
      </c>
      <c r="U136" s="29">
        <f>Arkusz13!C131-SUM(N136:T136)</f>
        <v>50</v>
      </c>
      <c r="V136" s="70">
        <f t="shared" si="3"/>
        <v>193</v>
      </c>
      <c r="W136" s="71"/>
      <c r="Y136" s="3"/>
    </row>
    <row r="137" spans="1:25" x14ac:dyDescent="0.25">
      <c r="C137" s="72" t="s">
        <v>34</v>
      </c>
      <c r="D137" s="73"/>
      <c r="E137" s="73"/>
      <c r="F137" s="73"/>
      <c r="G137" s="73"/>
      <c r="H137" s="73"/>
      <c r="I137" s="73"/>
      <c r="J137" s="73"/>
      <c r="K137" s="73"/>
      <c r="L137" s="57">
        <f>Arkusz13!C4</f>
        <v>239</v>
      </c>
      <c r="M137" s="57"/>
      <c r="N137" s="29">
        <f>Arkusz13!C20</f>
        <v>28</v>
      </c>
      <c r="O137" s="29">
        <f>Arkusz13!C36</f>
        <v>11</v>
      </c>
      <c r="P137" s="29">
        <f>Arkusz13!C52</f>
        <v>80</v>
      </c>
      <c r="Q137" s="29">
        <f>Arkusz13!C68</f>
        <v>0</v>
      </c>
      <c r="R137" s="29">
        <f>Arkusz13!C84</f>
        <v>0</v>
      </c>
      <c r="S137" s="29">
        <f>Arkusz13!C100</f>
        <v>0</v>
      </c>
      <c r="T137" s="29">
        <f>Arkusz13!C116</f>
        <v>0</v>
      </c>
      <c r="U137" s="29">
        <f>Arkusz13!C132-SUM(N137:T137)</f>
        <v>37</v>
      </c>
      <c r="V137" s="70">
        <f t="shared" si="3"/>
        <v>156</v>
      </c>
      <c r="W137" s="71"/>
      <c r="Y137" s="3"/>
    </row>
    <row r="138" spans="1:25" x14ac:dyDescent="0.25">
      <c r="C138" s="77" t="s">
        <v>35</v>
      </c>
      <c r="D138" s="78"/>
      <c r="E138" s="78"/>
      <c r="F138" s="78"/>
      <c r="G138" s="78"/>
      <c r="H138" s="78"/>
      <c r="I138" s="78"/>
      <c r="J138" s="78"/>
      <c r="K138" s="78"/>
      <c r="L138" s="57">
        <f>Arkusz13!C5</f>
        <v>4</v>
      </c>
      <c r="M138" s="57"/>
      <c r="N138" s="29">
        <f>Arkusz13!C21</f>
        <v>0</v>
      </c>
      <c r="O138" s="29">
        <f>Arkusz13!C37</f>
        <v>0</v>
      </c>
      <c r="P138" s="29">
        <f>Arkusz13!C53</f>
        <v>0</v>
      </c>
      <c r="Q138" s="29">
        <f>Arkusz13!C69</f>
        <v>0</v>
      </c>
      <c r="R138" s="29">
        <f>Arkusz13!C85</f>
        <v>0</v>
      </c>
      <c r="S138" s="29">
        <f>Arkusz13!C101</f>
        <v>0</v>
      </c>
      <c r="T138" s="29">
        <f>Arkusz13!C117</f>
        <v>0</v>
      </c>
      <c r="U138" s="29">
        <f>Arkusz13!C133-SUM(N138:T138)</f>
        <v>0</v>
      </c>
      <c r="V138" s="70">
        <f t="shared" si="3"/>
        <v>0</v>
      </c>
      <c r="W138" s="71"/>
      <c r="Y138" s="3"/>
    </row>
    <row r="139" spans="1:25" x14ac:dyDescent="0.25">
      <c r="C139" s="72" t="s">
        <v>36</v>
      </c>
      <c r="D139" s="73"/>
      <c r="E139" s="73"/>
      <c r="F139" s="73"/>
      <c r="G139" s="73"/>
      <c r="H139" s="73"/>
      <c r="I139" s="73"/>
      <c r="J139" s="73"/>
      <c r="K139" s="73"/>
      <c r="L139" s="57">
        <f>Arkusz13!C6</f>
        <v>3</v>
      </c>
      <c r="M139" s="57"/>
      <c r="N139" s="29">
        <f>Arkusz13!C22</f>
        <v>0</v>
      </c>
      <c r="O139" s="29">
        <f>Arkusz13!C38</f>
        <v>0</v>
      </c>
      <c r="P139" s="29">
        <f>Arkusz13!C54</f>
        <v>0</v>
      </c>
      <c r="Q139" s="29">
        <f>Arkusz13!C70</f>
        <v>0</v>
      </c>
      <c r="R139" s="29">
        <f>Arkusz13!C86</f>
        <v>0</v>
      </c>
      <c r="S139" s="29">
        <f>Arkusz13!C102</f>
        <v>0</v>
      </c>
      <c r="T139" s="29">
        <f>Arkusz13!C118</f>
        <v>0</v>
      </c>
      <c r="U139" s="29">
        <f>Arkusz13!C134-SUM(N139:T139)</f>
        <v>0</v>
      </c>
      <c r="V139" s="70">
        <f t="shared" si="3"/>
        <v>0</v>
      </c>
      <c r="W139" s="71"/>
      <c r="Y139" s="3"/>
    </row>
    <row r="140" spans="1:25" x14ac:dyDescent="0.25">
      <c r="C140" s="77" t="s">
        <v>44</v>
      </c>
      <c r="D140" s="78"/>
      <c r="E140" s="78"/>
      <c r="F140" s="78"/>
      <c r="G140" s="78"/>
      <c r="H140" s="78"/>
      <c r="I140" s="78"/>
      <c r="J140" s="78"/>
      <c r="K140" s="78"/>
      <c r="L140" s="57">
        <f>Arkusz13!C7</f>
        <v>2</v>
      </c>
      <c r="M140" s="57"/>
      <c r="N140" s="29">
        <f>Arkusz13!C23</f>
        <v>0</v>
      </c>
      <c r="O140" s="29">
        <f>Arkusz13!C39</f>
        <v>0</v>
      </c>
      <c r="P140" s="29">
        <f>Arkusz13!C55</f>
        <v>0</v>
      </c>
      <c r="Q140" s="29">
        <f>Arkusz13!C71</f>
        <v>0</v>
      </c>
      <c r="R140" s="29">
        <f>Arkusz13!C87</f>
        <v>0</v>
      </c>
      <c r="S140" s="29">
        <f>Arkusz13!C103</f>
        <v>0</v>
      </c>
      <c r="T140" s="29">
        <f>Arkusz13!C119</f>
        <v>0</v>
      </c>
      <c r="U140" s="29">
        <f>Arkusz13!C135-SUM(N140:T140)</f>
        <v>0</v>
      </c>
      <c r="V140" s="70">
        <f t="shared" si="3"/>
        <v>0</v>
      </c>
      <c r="W140" s="71"/>
      <c r="Y140" s="3"/>
    </row>
    <row r="141" spans="1:25" x14ac:dyDescent="0.25">
      <c r="C141" s="72" t="s">
        <v>45</v>
      </c>
      <c r="D141" s="73"/>
      <c r="E141" s="73"/>
      <c r="F141" s="73"/>
      <c r="G141" s="73"/>
      <c r="H141" s="73"/>
      <c r="I141" s="73"/>
      <c r="J141" s="73"/>
      <c r="K141" s="73"/>
      <c r="L141" s="57">
        <f>Arkusz13!C8</f>
        <v>0</v>
      </c>
      <c r="M141" s="57"/>
      <c r="N141" s="29">
        <f>Arkusz13!C24</f>
        <v>0</v>
      </c>
      <c r="O141" s="29">
        <f>Arkusz13!C40</f>
        <v>0</v>
      </c>
      <c r="P141" s="29">
        <f>Arkusz13!C56</f>
        <v>0</v>
      </c>
      <c r="Q141" s="29">
        <f>Arkusz13!C72</f>
        <v>0</v>
      </c>
      <c r="R141" s="29">
        <f>Arkusz13!C88</f>
        <v>0</v>
      </c>
      <c r="S141" s="29">
        <f>Arkusz13!C104</f>
        <v>0</v>
      </c>
      <c r="T141" s="29">
        <f>Arkusz13!C120</f>
        <v>0</v>
      </c>
      <c r="U141" s="29">
        <f>Arkusz13!C136-SUM(N141:T141)</f>
        <v>0</v>
      </c>
      <c r="V141" s="70">
        <f t="shared" si="3"/>
        <v>0</v>
      </c>
      <c r="W141" s="71"/>
      <c r="Y141" s="3"/>
    </row>
    <row r="142" spans="1:25" x14ac:dyDescent="0.25">
      <c r="C142" s="77" t="s">
        <v>4</v>
      </c>
      <c r="D142" s="78"/>
      <c r="E142" s="78"/>
      <c r="F142" s="78"/>
      <c r="G142" s="78"/>
      <c r="H142" s="78"/>
      <c r="I142" s="78"/>
      <c r="J142" s="78"/>
      <c r="K142" s="78"/>
      <c r="L142" s="57">
        <f>Arkusz13!C9</f>
        <v>0</v>
      </c>
      <c r="M142" s="57"/>
      <c r="N142" s="29">
        <f>Arkusz13!C25</f>
        <v>0</v>
      </c>
      <c r="O142" s="29">
        <f>Arkusz13!C41</f>
        <v>0</v>
      </c>
      <c r="P142" s="29">
        <f>Arkusz13!C57</f>
        <v>0</v>
      </c>
      <c r="Q142" s="29">
        <f>Arkusz13!C73</f>
        <v>0</v>
      </c>
      <c r="R142" s="29">
        <f>Arkusz13!C89</f>
        <v>0</v>
      </c>
      <c r="S142" s="29">
        <f>Arkusz13!C105</f>
        <v>0</v>
      </c>
      <c r="T142" s="29">
        <f>Arkusz13!C121</f>
        <v>0</v>
      </c>
      <c r="U142" s="29">
        <f>Arkusz13!C137-SUM(N142:T142)</f>
        <v>0</v>
      </c>
      <c r="V142" s="70">
        <f t="shared" si="3"/>
        <v>0</v>
      </c>
      <c r="W142" s="71"/>
      <c r="Y142" s="3"/>
    </row>
    <row r="143" spans="1:25" x14ac:dyDescent="0.25">
      <c r="C143" s="72" t="s">
        <v>37</v>
      </c>
      <c r="D143" s="73"/>
      <c r="E143" s="73"/>
      <c r="F143" s="73"/>
      <c r="G143" s="73"/>
      <c r="H143" s="73"/>
      <c r="I143" s="73"/>
      <c r="J143" s="73"/>
      <c r="K143" s="73"/>
      <c r="L143" s="57">
        <f>Arkusz13!C10</f>
        <v>11</v>
      </c>
      <c r="M143" s="57"/>
      <c r="N143" s="29">
        <f>Arkusz13!C26</f>
        <v>3</v>
      </c>
      <c r="O143" s="29">
        <f>Arkusz13!C42</f>
        <v>0</v>
      </c>
      <c r="P143" s="29">
        <f>Arkusz13!C58</f>
        <v>3</v>
      </c>
      <c r="Q143" s="29">
        <f>Arkusz13!C74</f>
        <v>0</v>
      </c>
      <c r="R143" s="29">
        <f>Arkusz13!C90</f>
        <v>2</v>
      </c>
      <c r="S143" s="29">
        <f>Arkusz13!C106</f>
        <v>0</v>
      </c>
      <c r="T143" s="29">
        <f>Arkusz13!C122</f>
        <v>0</v>
      </c>
      <c r="U143" s="29">
        <f>Arkusz13!C138-SUM(N143:T143)</f>
        <v>0</v>
      </c>
      <c r="V143" s="70">
        <f t="shared" si="3"/>
        <v>8</v>
      </c>
      <c r="W143" s="71"/>
      <c r="Y143" s="3"/>
    </row>
    <row r="144" spans="1:25" x14ac:dyDescent="0.25">
      <c r="C144" s="77" t="s">
        <v>38</v>
      </c>
      <c r="D144" s="78"/>
      <c r="E144" s="78"/>
      <c r="F144" s="78"/>
      <c r="G144" s="78"/>
      <c r="H144" s="78"/>
      <c r="I144" s="78"/>
      <c r="J144" s="78"/>
      <c r="K144" s="78"/>
      <c r="L144" s="57">
        <f>Arkusz13!C11</f>
        <v>1</v>
      </c>
      <c r="M144" s="57"/>
      <c r="N144" s="29">
        <f>Arkusz13!C27</f>
        <v>1</v>
      </c>
      <c r="O144" s="29">
        <f>Arkusz13!C43</f>
        <v>0</v>
      </c>
      <c r="P144" s="29">
        <f>Arkusz13!C59</f>
        <v>0</v>
      </c>
      <c r="Q144" s="29">
        <f>Arkusz13!C75</f>
        <v>0</v>
      </c>
      <c r="R144" s="29">
        <f>Arkusz13!C91</f>
        <v>0</v>
      </c>
      <c r="S144" s="29">
        <f>Arkusz13!C107</f>
        <v>0</v>
      </c>
      <c r="T144" s="29">
        <f>Arkusz13!C123</f>
        <v>0</v>
      </c>
      <c r="U144" s="29">
        <f>Arkusz13!C139-SUM(N144:T144)</f>
        <v>0</v>
      </c>
      <c r="V144" s="70">
        <f t="shared" si="3"/>
        <v>1</v>
      </c>
      <c r="W144" s="71"/>
      <c r="Y144" s="3"/>
    </row>
    <row r="145" spans="3:25" x14ac:dyDescent="0.25">
      <c r="C145" s="72" t="s">
        <v>39</v>
      </c>
      <c r="D145" s="73"/>
      <c r="E145" s="73"/>
      <c r="F145" s="73"/>
      <c r="G145" s="73"/>
      <c r="H145" s="73"/>
      <c r="I145" s="73"/>
      <c r="J145" s="73"/>
      <c r="K145" s="73"/>
      <c r="L145" s="57">
        <f>Arkusz13!C12</f>
        <v>1167</v>
      </c>
      <c r="M145" s="57"/>
      <c r="N145" s="29">
        <f>Arkusz13!C28</f>
        <v>343</v>
      </c>
      <c r="O145" s="29">
        <f>Arkusz13!C44</f>
        <v>10</v>
      </c>
      <c r="P145" s="29">
        <f>Arkusz13!C60</f>
        <v>73</v>
      </c>
      <c r="Q145" s="29">
        <f>Arkusz13!C76</f>
        <v>95</v>
      </c>
      <c r="R145" s="29">
        <f>Arkusz13!C92</f>
        <v>20</v>
      </c>
      <c r="S145" s="29">
        <f>Arkusz13!C108</f>
        <v>0</v>
      </c>
      <c r="T145" s="29">
        <f>Arkusz13!C124</f>
        <v>76</v>
      </c>
      <c r="U145" s="29">
        <f>Arkusz13!C140-SUM(N145:T145)</f>
        <v>129</v>
      </c>
      <c r="V145" s="70">
        <f t="shared" si="3"/>
        <v>746</v>
      </c>
      <c r="W145" s="71"/>
      <c r="Y145" s="3"/>
    </row>
    <row r="146" spans="3:25" x14ac:dyDescent="0.25">
      <c r="C146" s="72" t="s">
        <v>10</v>
      </c>
      <c r="D146" s="73"/>
      <c r="E146" s="73"/>
      <c r="F146" s="73"/>
      <c r="G146" s="73"/>
      <c r="H146" s="73"/>
      <c r="I146" s="73"/>
      <c r="J146" s="73"/>
      <c r="K146" s="73"/>
      <c r="L146" s="57">
        <f>Arkusz13!C14</f>
        <v>11</v>
      </c>
      <c r="M146" s="57"/>
      <c r="N146" s="29">
        <f>Arkusz13!C30</f>
        <v>0</v>
      </c>
      <c r="O146" s="29">
        <f>Arkusz13!C46</f>
        <v>0</v>
      </c>
      <c r="P146" s="29">
        <f>Arkusz13!C62</f>
        <v>0</v>
      </c>
      <c r="Q146" s="29">
        <f>Arkusz13!C78</f>
        <v>0</v>
      </c>
      <c r="R146" s="29">
        <f>Arkusz13!C94</f>
        <v>0</v>
      </c>
      <c r="S146" s="29">
        <f>Arkusz13!C110</f>
        <v>0</v>
      </c>
      <c r="T146" s="29">
        <f>Arkusz13!C126</f>
        <v>0</v>
      </c>
      <c r="U146" s="29">
        <f>Arkusz13!C142-SUM(N146:T146)</f>
        <v>9</v>
      </c>
      <c r="V146" s="70">
        <f t="shared" si="3"/>
        <v>9</v>
      </c>
      <c r="W146" s="71"/>
      <c r="Y146" s="3"/>
    </row>
    <row r="147" spans="3:25" x14ac:dyDescent="0.25">
      <c r="C147" s="77" t="s">
        <v>41</v>
      </c>
      <c r="D147" s="78"/>
      <c r="E147" s="78"/>
      <c r="F147" s="78"/>
      <c r="G147" s="78"/>
      <c r="H147" s="78"/>
      <c r="I147" s="78"/>
      <c r="J147" s="78"/>
      <c r="K147" s="78"/>
      <c r="L147" s="57">
        <f>Arkusz13!C15</f>
        <v>7</v>
      </c>
      <c r="M147" s="57"/>
      <c r="N147" s="29">
        <f>Arkusz13!C31</f>
        <v>6</v>
      </c>
      <c r="O147" s="29">
        <f>Arkusz13!C47</f>
        <v>0</v>
      </c>
      <c r="P147" s="29">
        <f>Arkusz13!C63</f>
        <v>0</v>
      </c>
      <c r="Q147" s="29">
        <f>Arkusz13!C79</f>
        <v>1</v>
      </c>
      <c r="R147" s="29">
        <f>Arkusz13!C95</f>
        <v>0</v>
      </c>
      <c r="S147" s="29">
        <f>Arkusz13!C111</f>
        <v>0</v>
      </c>
      <c r="T147" s="29">
        <f>Arkusz13!C127</f>
        <v>0</v>
      </c>
      <c r="U147" s="29">
        <f>Arkusz13!C143-SUM(N147:T147)</f>
        <v>1</v>
      </c>
      <c r="V147" s="70">
        <f t="shared" si="3"/>
        <v>8</v>
      </c>
      <c r="W147" s="71"/>
      <c r="Y147" s="3"/>
    </row>
    <row r="148" spans="3:25" x14ac:dyDescent="0.25">
      <c r="C148" s="72" t="s">
        <v>42</v>
      </c>
      <c r="D148" s="73"/>
      <c r="E148" s="73"/>
      <c r="F148" s="73"/>
      <c r="G148" s="73"/>
      <c r="H148" s="73"/>
      <c r="I148" s="73"/>
      <c r="J148" s="73"/>
      <c r="K148" s="73"/>
      <c r="L148" s="57">
        <f>Arkusz13!C16</f>
        <v>0</v>
      </c>
      <c r="M148" s="57"/>
      <c r="N148" s="29">
        <f>Arkusz13!C32</f>
        <v>0</v>
      </c>
      <c r="O148" s="29">
        <f>Arkusz13!C48</f>
        <v>0</v>
      </c>
      <c r="P148" s="29">
        <f>Arkusz13!C64</f>
        <v>0</v>
      </c>
      <c r="Q148" s="29">
        <f>Arkusz13!C80</f>
        <v>0</v>
      </c>
      <c r="R148" s="29">
        <f>Arkusz13!C96</f>
        <v>0</v>
      </c>
      <c r="S148" s="29">
        <f>Arkusz13!C112</f>
        <v>0</v>
      </c>
      <c r="T148" s="29">
        <f>Arkusz13!C128</f>
        <v>0</v>
      </c>
      <c r="U148" s="29">
        <f>Arkusz13!C144-SUM(N148:T148)</f>
        <v>0</v>
      </c>
      <c r="V148" s="70">
        <f t="shared" si="3"/>
        <v>0</v>
      </c>
      <c r="W148" s="71"/>
      <c r="Y148" s="3"/>
    </row>
    <row r="149" spans="3:25" ht="15.75" thickBot="1" x14ac:dyDescent="0.3">
      <c r="C149" s="65" t="s">
        <v>43</v>
      </c>
      <c r="D149" s="66"/>
      <c r="E149" s="66"/>
      <c r="F149" s="66"/>
      <c r="G149" s="66"/>
      <c r="H149" s="66"/>
      <c r="I149" s="66"/>
      <c r="J149" s="66"/>
      <c r="K149" s="66"/>
      <c r="L149" s="57">
        <f>Arkusz13!C17</f>
        <v>5</v>
      </c>
      <c r="M149" s="57"/>
      <c r="N149" s="29">
        <f>Arkusz13!C33</f>
        <v>0</v>
      </c>
      <c r="O149" s="29">
        <f>Arkusz13!C49</f>
        <v>0</v>
      </c>
      <c r="P149" s="29">
        <f>Arkusz13!C65</f>
        <v>0</v>
      </c>
      <c r="Q149" s="29">
        <f>Arkusz13!C81</f>
        <v>0</v>
      </c>
      <c r="R149" s="29">
        <f>Arkusz13!C97</f>
        <v>0</v>
      </c>
      <c r="S149" s="29">
        <f>Arkusz13!C113</f>
        <v>0</v>
      </c>
      <c r="T149" s="29">
        <f>Arkusz13!C129</f>
        <v>0</v>
      </c>
      <c r="U149" s="29">
        <f>Arkusz13!C145-SUM(N149:T149)</f>
        <v>1</v>
      </c>
      <c r="V149" s="70">
        <f t="shared" si="3"/>
        <v>1</v>
      </c>
      <c r="W149" s="71"/>
      <c r="Y149" s="3"/>
    </row>
    <row r="150" spans="3:25" ht="15.75" thickBot="1" x14ac:dyDescent="0.3">
      <c r="C150" s="223" t="s">
        <v>1</v>
      </c>
      <c r="D150" s="224"/>
      <c r="E150" s="224"/>
      <c r="F150" s="224"/>
      <c r="G150" s="224"/>
      <c r="H150" s="224"/>
      <c r="I150" s="224"/>
      <c r="J150" s="224"/>
      <c r="K150" s="224"/>
      <c r="L150" s="79">
        <f>SUM(L135:L149)</f>
        <v>9048</v>
      </c>
      <c r="M150" s="79"/>
      <c r="N150" s="30">
        <f t="shared" ref="N150:V150" si="4">SUM(N135:N149)</f>
        <v>990</v>
      </c>
      <c r="O150" s="30">
        <f t="shared" si="4"/>
        <v>335</v>
      </c>
      <c r="P150" s="30">
        <f t="shared" si="4"/>
        <v>548</v>
      </c>
      <c r="Q150" s="30">
        <f t="shared" si="4"/>
        <v>124</v>
      </c>
      <c r="R150" s="30">
        <f t="shared" si="4"/>
        <v>22</v>
      </c>
      <c r="S150" s="30">
        <f t="shared" si="4"/>
        <v>0</v>
      </c>
      <c r="T150" s="30">
        <f t="shared" si="4"/>
        <v>76</v>
      </c>
      <c r="U150" s="30">
        <f t="shared" si="4"/>
        <v>1471</v>
      </c>
      <c r="V150" s="79">
        <f t="shared" si="4"/>
        <v>3566</v>
      </c>
      <c r="W150" s="80"/>
      <c r="Y150" s="3"/>
    </row>
    <row r="172" spans="1:25" ht="15.75" thickBot="1" x14ac:dyDescent="0.3"/>
    <row r="173" spans="1:25" ht="31.5" customHeight="1" x14ac:dyDescent="0.25">
      <c r="D173" s="221" t="s">
        <v>2</v>
      </c>
      <c r="E173" s="222"/>
      <c r="F173" s="222"/>
      <c r="G173" s="222"/>
      <c r="H173" s="222"/>
      <c r="I173" s="222"/>
      <c r="J173" s="222"/>
      <c r="K173" s="222"/>
      <c r="L173" s="222" t="s">
        <v>3</v>
      </c>
      <c r="M173" s="222"/>
      <c r="N173" s="108" t="s">
        <v>83</v>
      </c>
      <c r="O173" s="108"/>
      <c r="P173" s="108"/>
      <c r="Q173" s="74" t="s">
        <v>84</v>
      </c>
      <c r="R173" s="75"/>
      <c r="S173" s="76"/>
    </row>
    <row r="174" spans="1:25" ht="15.75" thickBot="1" x14ac:dyDescent="0.3">
      <c r="D174" s="219" t="s">
        <v>82</v>
      </c>
      <c r="E174" s="220"/>
      <c r="F174" s="220"/>
      <c r="G174" s="220"/>
      <c r="H174" s="220"/>
      <c r="I174" s="220"/>
      <c r="J174" s="220"/>
      <c r="K174" s="220"/>
      <c r="L174" s="218">
        <f>Arkusz14!B2</f>
        <v>11</v>
      </c>
      <c r="M174" s="218"/>
      <c r="N174" s="218">
        <f>Arkusz14!B3</f>
        <v>5</v>
      </c>
      <c r="O174" s="218"/>
      <c r="P174" s="218"/>
      <c r="Q174" s="143">
        <f>Arkusz14!B4</f>
        <v>0</v>
      </c>
      <c r="R174" s="144"/>
      <c r="S174" s="145"/>
    </row>
    <row r="175" spans="1:25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5" x14ac:dyDescent="0.25">
      <c r="A176" s="63" t="s">
        <v>171</v>
      </c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</row>
    <row r="177" spans="1:25" x14ac:dyDescent="0.25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</row>
    <row r="178" spans="1:25" x14ac:dyDescent="0.25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</row>
    <row r="179" spans="1:25" x14ac:dyDescent="0.25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</row>
    <row r="180" spans="1:25" s="51" customFormat="1" x14ac:dyDescent="0.25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</row>
    <row r="181" spans="1:25" s="51" customFormat="1" x14ac:dyDescent="0.2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</row>
    <row r="182" spans="1:25" x14ac:dyDescent="0.25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</row>
    <row r="183" spans="1:25" s="44" customFormat="1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</row>
    <row r="184" spans="1:25" s="44" customFormat="1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</row>
    <row r="185" spans="1:25" s="44" customFormat="1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</row>
    <row r="186" spans="1:25" s="51" customFormat="1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</row>
    <row r="187" spans="1:25" s="51" customFormat="1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</row>
    <row r="188" spans="1:25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</row>
    <row r="190" spans="1:25" x14ac:dyDescent="0.25">
      <c r="A190" s="10" t="s">
        <v>161</v>
      </c>
      <c r="B190" s="10"/>
      <c r="C190" s="10"/>
      <c r="D190" s="10"/>
      <c r="E190" s="10"/>
      <c r="F190" s="10"/>
    </row>
    <row r="191" spans="1:25" ht="15.75" thickBot="1" x14ac:dyDescent="0.3"/>
    <row r="192" spans="1:25" x14ac:dyDescent="0.25">
      <c r="D192" s="129" t="s">
        <v>26</v>
      </c>
      <c r="E192" s="88"/>
      <c r="F192" s="88"/>
      <c r="G192" s="88"/>
      <c r="H192" s="88" t="s">
        <v>3</v>
      </c>
      <c r="I192" s="88"/>
      <c r="J192" s="88"/>
      <c r="K192" s="88" t="s">
        <v>21</v>
      </c>
      <c r="L192" s="88"/>
      <c r="M192" s="157"/>
    </row>
    <row r="193" spans="4:13" x14ac:dyDescent="0.25">
      <c r="D193" s="158" t="s">
        <v>19</v>
      </c>
      <c r="E193" s="159"/>
      <c r="F193" s="159"/>
      <c r="G193" s="159"/>
      <c r="H193" s="70">
        <v>82468</v>
      </c>
      <c r="I193" s="70"/>
      <c r="J193" s="70"/>
      <c r="K193" s="70">
        <v>83967</v>
      </c>
      <c r="L193" s="70"/>
      <c r="M193" s="71"/>
    </row>
    <row r="194" spans="4:13" x14ac:dyDescent="0.25">
      <c r="D194" s="281" t="s">
        <v>136</v>
      </c>
      <c r="E194" s="282"/>
      <c r="F194" s="282"/>
      <c r="G194" s="282"/>
      <c r="H194" s="70">
        <v>3140</v>
      </c>
      <c r="I194" s="70"/>
      <c r="J194" s="70"/>
      <c r="K194" s="70">
        <v>3111</v>
      </c>
      <c r="L194" s="70"/>
      <c r="M194" s="71"/>
    </row>
    <row r="195" spans="4:13" ht="15.75" thickBot="1" x14ac:dyDescent="0.3">
      <c r="D195" s="96" t="s">
        <v>20</v>
      </c>
      <c r="E195" s="97"/>
      <c r="F195" s="97"/>
      <c r="G195" s="97"/>
      <c r="H195" s="70">
        <v>1690</v>
      </c>
      <c r="I195" s="70"/>
      <c r="J195" s="70"/>
      <c r="K195" s="70">
        <v>1636</v>
      </c>
      <c r="L195" s="70"/>
      <c r="M195" s="71"/>
    </row>
    <row r="196" spans="4:13" ht="15.75" thickBot="1" x14ac:dyDescent="0.3">
      <c r="D196" s="89" t="s">
        <v>1</v>
      </c>
      <c r="E196" s="90"/>
      <c r="F196" s="90"/>
      <c r="G196" s="90"/>
      <c r="H196" s="91">
        <f>SUM(H193:J195)</f>
        <v>87298</v>
      </c>
      <c r="I196" s="91"/>
      <c r="J196" s="91"/>
      <c r="K196" s="91">
        <f>SUM(K193:M195)</f>
        <v>88714</v>
      </c>
      <c r="L196" s="91"/>
      <c r="M196" s="92"/>
    </row>
    <row r="197" spans="4:13" x14ac:dyDescent="0.25">
      <c r="D197" s="14"/>
      <c r="E197" s="14"/>
      <c r="F197" s="14"/>
      <c r="G197" s="14"/>
      <c r="H197" s="49"/>
      <c r="I197" s="49"/>
      <c r="J197" s="49"/>
      <c r="K197" s="49"/>
      <c r="L197" s="49"/>
      <c r="M197" s="49"/>
    </row>
    <row r="198" spans="4:13" x14ac:dyDescent="0.25">
      <c r="D198" s="14"/>
      <c r="E198" s="14"/>
      <c r="F198" s="14"/>
      <c r="G198" s="14"/>
      <c r="H198" s="49"/>
      <c r="I198" s="49"/>
      <c r="J198" s="49"/>
      <c r="K198" s="49"/>
      <c r="L198" s="49"/>
      <c r="M198" s="49"/>
    </row>
    <row r="199" spans="4:13" x14ac:dyDescent="0.25">
      <c r="D199" s="32"/>
      <c r="E199" s="32"/>
      <c r="F199" s="32"/>
      <c r="G199" s="32"/>
      <c r="H199" s="33"/>
      <c r="I199" s="33"/>
      <c r="J199" s="33"/>
      <c r="K199" s="33"/>
      <c r="L199" s="33"/>
      <c r="M199" s="33"/>
    </row>
    <row r="200" spans="4:13" x14ac:dyDescent="0.25">
      <c r="D200" s="34"/>
      <c r="E200" s="34"/>
      <c r="F200" s="34"/>
      <c r="G200" s="34"/>
      <c r="H200" s="34"/>
      <c r="I200" s="34"/>
      <c r="J200" s="34"/>
      <c r="K200" s="34"/>
      <c r="L200" s="34"/>
      <c r="M200" s="34"/>
    </row>
    <row r="201" spans="4:13" x14ac:dyDescent="0.25">
      <c r="D201" s="34"/>
      <c r="E201" s="34"/>
      <c r="F201" s="34"/>
      <c r="G201" s="34"/>
      <c r="H201" s="34"/>
      <c r="I201" s="34"/>
      <c r="J201" s="34"/>
      <c r="K201" s="34"/>
      <c r="L201" s="34"/>
      <c r="M201" s="34"/>
    </row>
    <row r="202" spans="4:13" x14ac:dyDescent="0.25">
      <c r="D202" s="34"/>
      <c r="E202" s="34"/>
      <c r="F202" s="34"/>
      <c r="G202" s="34"/>
      <c r="H202" s="34"/>
      <c r="I202" s="34"/>
      <c r="J202" s="34"/>
      <c r="K202" s="34"/>
      <c r="L202" s="34"/>
      <c r="M202" s="34"/>
    </row>
    <row r="203" spans="4:13" x14ac:dyDescent="0.25">
      <c r="D203" s="34"/>
      <c r="E203" s="34"/>
      <c r="F203" s="34"/>
      <c r="G203" s="34"/>
      <c r="H203" s="34"/>
      <c r="I203" s="34"/>
      <c r="J203" s="34"/>
      <c r="K203" s="34"/>
      <c r="L203" s="34"/>
      <c r="M203" s="34"/>
    </row>
    <row r="204" spans="4:13" x14ac:dyDescent="0.25">
      <c r="D204" s="34"/>
      <c r="E204" s="34"/>
      <c r="F204" s="34"/>
      <c r="G204" s="34"/>
      <c r="H204" s="34"/>
      <c r="I204" s="34"/>
      <c r="J204" s="34"/>
      <c r="K204" s="34"/>
      <c r="L204" s="34"/>
      <c r="M204" s="34"/>
    </row>
    <row r="205" spans="4:13" x14ac:dyDescent="0.25">
      <c r="D205" s="34"/>
      <c r="E205" s="34"/>
      <c r="F205" s="34"/>
      <c r="G205" s="34"/>
      <c r="H205" s="34"/>
      <c r="I205" s="34"/>
      <c r="J205" s="34"/>
      <c r="K205" s="34"/>
      <c r="L205" s="34"/>
      <c r="M205" s="34"/>
    </row>
    <row r="206" spans="4:13" x14ac:dyDescent="0.25">
      <c r="D206" s="34"/>
      <c r="E206" s="34"/>
      <c r="F206" s="34"/>
      <c r="G206" s="34"/>
      <c r="H206" s="34"/>
      <c r="I206" s="34"/>
      <c r="J206" s="34"/>
      <c r="K206" s="34"/>
      <c r="L206" s="34"/>
      <c r="M206" s="34"/>
    </row>
    <row r="207" spans="4:13" x14ac:dyDescent="0.25">
      <c r="D207" s="34"/>
      <c r="E207" s="34"/>
      <c r="F207" s="34"/>
      <c r="G207" s="34"/>
      <c r="H207" s="34"/>
      <c r="I207" s="34"/>
      <c r="J207" s="34"/>
      <c r="K207" s="34"/>
      <c r="L207" s="34"/>
      <c r="M207" s="34"/>
    </row>
    <row r="208" spans="4:13" x14ac:dyDescent="0.25">
      <c r="D208" s="34"/>
      <c r="E208" s="34"/>
      <c r="F208" s="34"/>
      <c r="G208" s="34"/>
      <c r="H208" s="34"/>
      <c r="I208" s="34"/>
      <c r="J208" s="34"/>
      <c r="K208" s="34"/>
      <c r="L208" s="34"/>
      <c r="M208" s="34"/>
    </row>
    <row r="209" spans="1:25" x14ac:dyDescent="0.25">
      <c r="D209" s="34"/>
      <c r="E209" s="34"/>
      <c r="F209" s="34"/>
      <c r="G209" s="34"/>
      <c r="H209" s="34"/>
      <c r="I209" s="34"/>
      <c r="J209" s="34"/>
      <c r="K209" s="34"/>
      <c r="L209" s="34"/>
      <c r="M209" s="34"/>
    </row>
    <row r="210" spans="1:25" x14ac:dyDescent="0.25">
      <c r="D210" s="34"/>
      <c r="E210" s="34"/>
      <c r="F210" s="34"/>
      <c r="G210" s="34"/>
      <c r="H210" s="34"/>
      <c r="I210" s="34"/>
      <c r="J210" s="34"/>
      <c r="K210" s="34"/>
      <c r="L210" s="34"/>
      <c r="M210" s="34"/>
    </row>
    <row r="211" spans="1:25" x14ac:dyDescent="0.25">
      <c r="D211" s="34"/>
      <c r="E211" s="34"/>
      <c r="F211" s="34"/>
      <c r="G211" s="34"/>
      <c r="H211" s="34"/>
      <c r="I211" s="34"/>
      <c r="J211" s="34"/>
      <c r="K211" s="34"/>
      <c r="L211" s="34"/>
      <c r="M211" s="34"/>
    </row>
    <row r="212" spans="1:25" x14ac:dyDescent="0.25">
      <c r="D212" s="34"/>
      <c r="E212" s="34"/>
      <c r="F212" s="34"/>
      <c r="G212" s="34"/>
      <c r="H212" s="34"/>
      <c r="I212" s="34"/>
      <c r="J212" s="34"/>
      <c r="K212" s="34"/>
      <c r="L212" s="34"/>
      <c r="M212" s="34"/>
    </row>
    <row r="215" spans="1:25" x14ac:dyDescent="0.25">
      <c r="A215" s="63" t="s">
        <v>166</v>
      </c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</row>
    <row r="216" spans="1:25" x14ac:dyDescent="0.25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</row>
    <row r="217" spans="1:25" x14ac:dyDescent="0.25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</row>
    <row r="218" spans="1:25" x14ac:dyDescent="0.25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</row>
    <row r="219" spans="1:25" x14ac:dyDescent="0.25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</row>
    <row r="220" spans="1:25" x14ac:dyDescent="0.25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</row>
    <row r="223" spans="1:25" x14ac:dyDescent="0.25">
      <c r="A223" s="10" t="s">
        <v>162</v>
      </c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25" ht="15.75" thickBo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25" x14ac:dyDescent="0.25">
      <c r="D225" s="83" t="s">
        <v>46</v>
      </c>
      <c r="E225" s="84"/>
      <c r="F225" s="84"/>
      <c r="G225" s="93" t="str">
        <f>CONCATENATE(Arkusz18!A2," - ",Arkusz18!B2," r.")</f>
        <v>01.06.2019 - 30.06.2019 r.</v>
      </c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4"/>
    </row>
    <row r="226" spans="1:25" ht="31.5" customHeight="1" x14ac:dyDescent="0.25">
      <c r="D226" s="85"/>
      <c r="E226" s="86"/>
      <c r="F226" s="86"/>
      <c r="G226" s="87" t="s">
        <v>62</v>
      </c>
      <c r="H226" s="87"/>
      <c r="I226" s="87"/>
      <c r="J226" s="87" t="s">
        <v>87</v>
      </c>
      <c r="K226" s="87"/>
      <c r="L226" s="87"/>
      <c r="M226" s="87" t="s">
        <v>61</v>
      </c>
      <c r="N226" s="87"/>
      <c r="O226" s="87"/>
      <c r="P226" s="87" t="s">
        <v>86</v>
      </c>
      <c r="Q226" s="87"/>
      <c r="R226" s="95"/>
    </row>
    <row r="227" spans="1:25" x14ac:dyDescent="0.25">
      <c r="D227" s="261" t="s">
        <v>85</v>
      </c>
      <c r="E227" s="262"/>
      <c r="F227" s="262"/>
      <c r="G227" s="98">
        <f>Arkusz16!A2</f>
        <v>0</v>
      </c>
      <c r="H227" s="98"/>
      <c r="I227" s="98"/>
      <c r="J227" s="98">
        <f>Arkusz16!A3</f>
        <v>0</v>
      </c>
      <c r="K227" s="98"/>
      <c r="L227" s="98"/>
      <c r="M227" s="98">
        <f>Arkusz16!A4</f>
        <v>0</v>
      </c>
      <c r="N227" s="98"/>
      <c r="O227" s="98"/>
      <c r="P227" s="98">
        <f>Arkusz16!A5</f>
        <v>0</v>
      </c>
      <c r="Q227" s="98"/>
      <c r="R227" s="98"/>
    </row>
    <row r="228" spans="1:25" x14ac:dyDescent="0.25">
      <c r="D228" s="263" t="s">
        <v>48</v>
      </c>
      <c r="E228" s="264"/>
      <c r="F228" s="264"/>
      <c r="G228" s="254">
        <f>Arkusz16!A6</f>
        <v>450</v>
      </c>
      <c r="H228" s="254"/>
      <c r="I228" s="254"/>
      <c r="J228" s="265">
        <f>Arkusz16!A7</f>
        <v>2</v>
      </c>
      <c r="K228" s="266"/>
      <c r="L228" s="267"/>
      <c r="M228" s="265">
        <f>Arkusz16!A8</f>
        <v>0</v>
      </c>
      <c r="N228" s="266"/>
      <c r="O228" s="267"/>
      <c r="P228" s="265">
        <f>Arkusz16!A9</f>
        <v>1</v>
      </c>
      <c r="Q228" s="266"/>
      <c r="R228" s="267"/>
    </row>
    <row r="229" spans="1:25" ht="15.75" thickBot="1" x14ac:dyDescent="0.3">
      <c r="D229" s="160" t="s">
        <v>49</v>
      </c>
      <c r="E229" s="161"/>
      <c r="F229" s="161"/>
      <c r="G229" s="162">
        <f>Arkusz16!A10</f>
        <v>189</v>
      </c>
      <c r="H229" s="162"/>
      <c r="I229" s="162"/>
      <c r="J229" s="162">
        <f>Arkusz16!A11</f>
        <v>0</v>
      </c>
      <c r="K229" s="162"/>
      <c r="L229" s="162"/>
      <c r="M229" s="162">
        <f>Arkusz16!A12</f>
        <v>7</v>
      </c>
      <c r="N229" s="162"/>
      <c r="O229" s="162"/>
      <c r="P229" s="162">
        <f>Arkusz16!A13</f>
        <v>2</v>
      </c>
      <c r="Q229" s="162"/>
      <c r="R229" s="162"/>
    </row>
    <row r="230" spans="1:25" ht="15.75" thickBot="1" x14ac:dyDescent="0.3">
      <c r="D230" s="255" t="s">
        <v>47</v>
      </c>
      <c r="E230" s="256"/>
      <c r="F230" s="256"/>
      <c r="G230" s="81">
        <f>SUM(G227:I229)</f>
        <v>639</v>
      </c>
      <c r="H230" s="81"/>
      <c r="I230" s="81"/>
      <c r="J230" s="81">
        <f t="shared" ref="J230" si="5">SUM(J227:L229)</f>
        <v>2</v>
      </c>
      <c r="K230" s="81"/>
      <c r="L230" s="81"/>
      <c r="M230" s="81">
        <f t="shared" ref="M230" si="6">SUM(M227:O229)</f>
        <v>7</v>
      </c>
      <c r="N230" s="81"/>
      <c r="O230" s="81"/>
      <c r="P230" s="81">
        <f t="shared" ref="P230" si="7">SUM(P227:R229)</f>
        <v>3</v>
      </c>
      <c r="Q230" s="81"/>
      <c r="R230" s="82"/>
    </row>
    <row r="231" spans="1:25" ht="15.75" thickBot="1" x14ac:dyDescent="0.3">
      <c r="A231" s="35"/>
      <c r="B231" s="35"/>
      <c r="C231" s="35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</row>
    <row r="232" spans="1:25" x14ac:dyDescent="0.25">
      <c r="D232" s="83" t="s">
        <v>46</v>
      </c>
      <c r="E232" s="84"/>
      <c r="F232" s="84"/>
      <c r="G232" s="93" t="str">
        <f>CONCATENATE(Arkusz18!C2," - ",Arkusz18!B2," r.")</f>
        <v>01.01.2019 - 30.06.2019 r.</v>
      </c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4"/>
    </row>
    <row r="233" spans="1:25" ht="32.25" customHeight="1" x14ac:dyDescent="0.25">
      <c r="D233" s="85"/>
      <c r="E233" s="86"/>
      <c r="F233" s="86"/>
      <c r="G233" s="87" t="s">
        <v>62</v>
      </c>
      <c r="H233" s="87"/>
      <c r="I233" s="87"/>
      <c r="J233" s="87" t="s">
        <v>87</v>
      </c>
      <c r="K233" s="87"/>
      <c r="L233" s="87"/>
      <c r="M233" s="87" t="s">
        <v>61</v>
      </c>
      <c r="N233" s="87"/>
      <c r="O233" s="87"/>
      <c r="P233" s="87" t="s">
        <v>86</v>
      </c>
      <c r="Q233" s="87"/>
      <c r="R233" s="95"/>
    </row>
    <row r="234" spans="1:25" x14ac:dyDescent="0.25">
      <c r="D234" s="261" t="s">
        <v>85</v>
      </c>
      <c r="E234" s="262"/>
      <c r="F234" s="262"/>
      <c r="G234" s="98">
        <f>Arkusz17!A2</f>
        <v>0</v>
      </c>
      <c r="H234" s="98"/>
      <c r="I234" s="98"/>
      <c r="J234" s="98">
        <f>Arkusz17!A3</f>
        <v>0</v>
      </c>
      <c r="K234" s="98"/>
      <c r="L234" s="98"/>
      <c r="M234" s="98">
        <f>Arkusz17!A4</f>
        <v>0</v>
      </c>
      <c r="N234" s="98"/>
      <c r="O234" s="98"/>
      <c r="P234" s="98">
        <f>Arkusz17!A5</f>
        <v>0</v>
      </c>
      <c r="Q234" s="98"/>
      <c r="R234" s="98"/>
    </row>
    <row r="235" spans="1:25" x14ac:dyDescent="0.25">
      <c r="D235" s="263" t="s">
        <v>48</v>
      </c>
      <c r="E235" s="264"/>
      <c r="F235" s="264"/>
      <c r="G235" s="254">
        <f>Arkusz17!A6</f>
        <v>5658</v>
      </c>
      <c r="H235" s="254"/>
      <c r="I235" s="254"/>
      <c r="J235" s="254">
        <f>Arkusz17!A7</f>
        <v>56</v>
      </c>
      <c r="K235" s="254"/>
      <c r="L235" s="254"/>
      <c r="M235" s="254">
        <f>Arkusz17!A8</f>
        <v>54</v>
      </c>
      <c r="N235" s="254"/>
      <c r="O235" s="254"/>
      <c r="P235" s="254">
        <f>Arkusz17!A9</f>
        <v>5</v>
      </c>
      <c r="Q235" s="254"/>
      <c r="R235" s="254"/>
    </row>
    <row r="236" spans="1:25" ht="15.75" thickBot="1" x14ac:dyDescent="0.3">
      <c r="D236" s="160" t="s">
        <v>49</v>
      </c>
      <c r="E236" s="161"/>
      <c r="F236" s="161"/>
      <c r="G236" s="162">
        <f>Arkusz17!A10</f>
        <v>2386</v>
      </c>
      <c r="H236" s="162"/>
      <c r="I236" s="162"/>
      <c r="J236" s="162">
        <f>Arkusz17!A11</f>
        <v>9</v>
      </c>
      <c r="K236" s="162"/>
      <c r="L236" s="162"/>
      <c r="M236" s="162">
        <f>Arkusz17!A12</f>
        <v>67</v>
      </c>
      <c r="N236" s="162"/>
      <c r="O236" s="162"/>
      <c r="P236" s="162">
        <f>Arkusz17!A13</f>
        <v>14</v>
      </c>
      <c r="Q236" s="162"/>
      <c r="R236" s="162"/>
    </row>
    <row r="237" spans="1:25" ht="15.75" thickBot="1" x14ac:dyDescent="0.3">
      <c r="D237" s="255" t="s">
        <v>47</v>
      </c>
      <c r="E237" s="256"/>
      <c r="F237" s="256"/>
      <c r="G237" s="81">
        <f>SUM(G234:I236)</f>
        <v>8044</v>
      </c>
      <c r="H237" s="81"/>
      <c r="I237" s="81"/>
      <c r="J237" s="81">
        <f t="shared" ref="J237" si="8">SUM(J234:L236)</f>
        <v>65</v>
      </c>
      <c r="K237" s="81"/>
      <c r="L237" s="81"/>
      <c r="M237" s="81">
        <f t="shared" ref="M237" si="9">SUM(M234:O236)</f>
        <v>121</v>
      </c>
      <c r="N237" s="81"/>
      <c r="O237" s="81"/>
      <c r="P237" s="81">
        <f t="shared" ref="P237" si="10">SUM(P234:R236)</f>
        <v>19</v>
      </c>
      <c r="Q237" s="81"/>
      <c r="R237" s="82"/>
    </row>
    <row r="239" spans="1:25" x14ac:dyDescent="0.25">
      <c r="A239" s="63" t="s">
        <v>167</v>
      </c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</row>
    <row r="240" spans="1:25" x14ac:dyDescent="0.25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</row>
    <row r="241" spans="1:25" x14ac:dyDescent="0.25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</row>
    <row r="244" spans="1:25" ht="18.75" x14ac:dyDescent="0.25">
      <c r="A244" s="8" t="s">
        <v>64</v>
      </c>
      <c r="F244" s="9"/>
    </row>
    <row r="245" spans="1:25" x14ac:dyDescent="0.25">
      <c r="F245" s="9"/>
    </row>
    <row r="246" spans="1:25" x14ac:dyDescent="0.25">
      <c r="A246" s="151" t="s">
        <v>163</v>
      </c>
      <c r="B246" s="151"/>
      <c r="C246" s="151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</row>
    <row r="247" spans="1:2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5" s="51" customFormat="1" ht="15.75" thickBot="1" x14ac:dyDescent="0.3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Y248" s="6"/>
    </row>
    <row r="249" spans="1:25" x14ac:dyDescent="0.25">
      <c r="C249" s="196" t="s">
        <v>0</v>
      </c>
      <c r="D249" s="197"/>
      <c r="E249" s="197"/>
      <c r="F249" s="197"/>
      <c r="G249" s="257" t="str">
        <f>CONCATENATE(Arkusz18!A2," - ",Arkusz18!B2," r.")</f>
        <v>01.06.2019 - 30.06.2019 r.</v>
      </c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9"/>
    </row>
    <row r="250" spans="1:25" x14ac:dyDescent="0.25">
      <c r="C250" s="198"/>
      <c r="D250" s="187"/>
      <c r="E250" s="187"/>
      <c r="F250" s="187"/>
      <c r="G250" s="152" t="s">
        <v>29</v>
      </c>
      <c r="H250" s="153"/>
      <c r="I250" s="153"/>
      <c r="J250" s="154"/>
      <c r="K250" s="152" t="s">
        <v>30</v>
      </c>
      <c r="L250" s="153"/>
      <c r="M250" s="153"/>
      <c r="N250" s="154"/>
      <c r="O250" s="152" t="s">
        <v>99</v>
      </c>
      <c r="P250" s="153"/>
      <c r="Q250" s="153"/>
      <c r="R250" s="154"/>
      <c r="S250" s="152" t="s">
        <v>52</v>
      </c>
      <c r="T250" s="153"/>
      <c r="U250" s="153"/>
      <c r="V250" s="279"/>
    </row>
    <row r="251" spans="1:25" x14ac:dyDescent="0.25">
      <c r="C251" s="198"/>
      <c r="D251" s="187"/>
      <c r="E251" s="187"/>
      <c r="F251" s="187"/>
      <c r="G251" s="155" t="s">
        <v>28</v>
      </c>
      <c r="H251" s="156"/>
      <c r="I251" s="152" t="s">
        <v>9</v>
      </c>
      <c r="J251" s="154"/>
      <c r="K251" s="155" t="s">
        <v>31</v>
      </c>
      <c r="L251" s="156"/>
      <c r="M251" s="152" t="s">
        <v>9</v>
      </c>
      <c r="N251" s="154"/>
      <c r="O251" s="155" t="s">
        <v>28</v>
      </c>
      <c r="P251" s="156"/>
      <c r="Q251" s="152" t="s">
        <v>9</v>
      </c>
      <c r="R251" s="154"/>
      <c r="S251" s="155" t="s">
        <v>28</v>
      </c>
      <c r="T251" s="156"/>
      <c r="U251" s="152" t="s">
        <v>9</v>
      </c>
      <c r="V251" s="279"/>
    </row>
    <row r="252" spans="1:25" x14ac:dyDescent="0.25">
      <c r="C252" s="189" t="str">
        <f>Arkusz2!B2</f>
        <v>ROSJA</v>
      </c>
      <c r="D252" s="190"/>
      <c r="E252" s="190"/>
      <c r="F252" s="190"/>
      <c r="G252" s="247">
        <f>Arkusz2!F2</f>
        <v>46</v>
      </c>
      <c r="H252" s="248"/>
      <c r="I252" s="247">
        <f>Arkusz2!F8</f>
        <v>142</v>
      </c>
      <c r="J252" s="248"/>
      <c r="K252" s="247">
        <f>SUM(Arkusz2!F14,-G252)</f>
        <v>16</v>
      </c>
      <c r="L252" s="248"/>
      <c r="M252" s="247">
        <f>SUM(Arkusz2!F20,-I252)</f>
        <v>32</v>
      </c>
      <c r="N252" s="248"/>
      <c r="O252" s="247">
        <f>Arkusz2!F26</f>
        <v>2</v>
      </c>
      <c r="P252" s="248"/>
      <c r="Q252" s="247">
        <f>Arkusz2!F32</f>
        <v>4</v>
      </c>
      <c r="R252" s="248"/>
      <c r="S252" s="247">
        <f>SUM(Arkusz2!F14,O252)</f>
        <v>64</v>
      </c>
      <c r="T252" s="248"/>
      <c r="U252" s="247">
        <f>SUM(Arkusz2!F20,Q252)</f>
        <v>178</v>
      </c>
      <c r="V252" s="260"/>
    </row>
    <row r="253" spans="1:25" x14ac:dyDescent="0.25">
      <c r="C253" s="191" t="str">
        <f>Arkusz2!B3</f>
        <v>UKRAINA</v>
      </c>
      <c r="D253" s="192"/>
      <c r="E253" s="192"/>
      <c r="F253" s="192"/>
      <c r="G253" s="149">
        <f>Arkusz2!F3</f>
        <v>7</v>
      </c>
      <c r="H253" s="150"/>
      <c r="I253" s="149">
        <f>Arkusz2!F9</f>
        <v>8</v>
      </c>
      <c r="J253" s="150"/>
      <c r="K253" s="149">
        <f>SUM(Arkusz2!F15,-G253)</f>
        <v>10</v>
      </c>
      <c r="L253" s="150"/>
      <c r="M253" s="149">
        <f>SUM(Arkusz2!F21,-I253)</f>
        <v>17</v>
      </c>
      <c r="N253" s="150"/>
      <c r="O253" s="149">
        <f>Arkusz2!F27</f>
        <v>4</v>
      </c>
      <c r="P253" s="150"/>
      <c r="Q253" s="149">
        <f>Arkusz2!F33</f>
        <v>4</v>
      </c>
      <c r="R253" s="150"/>
      <c r="S253" s="149">
        <f>SUM(Arkusz2!F15,O253)</f>
        <v>21</v>
      </c>
      <c r="T253" s="150"/>
      <c r="U253" s="149">
        <f>SUM(Arkusz2!F21,Q253)</f>
        <v>29</v>
      </c>
      <c r="V253" s="291"/>
    </row>
    <row r="254" spans="1:25" x14ac:dyDescent="0.25">
      <c r="C254" s="189" t="str">
        <f>Arkusz2!B4</f>
        <v>KUBA</v>
      </c>
      <c r="D254" s="190"/>
      <c r="E254" s="190"/>
      <c r="F254" s="190"/>
      <c r="G254" s="247">
        <f>Arkusz2!F4</f>
        <v>6</v>
      </c>
      <c r="H254" s="248"/>
      <c r="I254" s="247">
        <f>Arkusz2!F10</f>
        <v>9</v>
      </c>
      <c r="J254" s="248"/>
      <c r="K254" s="247">
        <f>SUM(Arkusz2!F16,-G254)</f>
        <v>0</v>
      </c>
      <c r="L254" s="248"/>
      <c r="M254" s="247">
        <f>SUM(Arkusz2!F22,-I254)</f>
        <v>0</v>
      </c>
      <c r="N254" s="248"/>
      <c r="O254" s="247">
        <f>Arkusz2!F28</f>
        <v>0</v>
      </c>
      <c r="P254" s="248"/>
      <c r="Q254" s="247">
        <f>Arkusz2!F34</f>
        <v>0</v>
      </c>
      <c r="R254" s="248"/>
      <c r="S254" s="247">
        <f>SUM(Arkusz2!F16,O254)</f>
        <v>6</v>
      </c>
      <c r="T254" s="248"/>
      <c r="U254" s="247">
        <f>SUM(Arkusz2!F22,Q254)</f>
        <v>9</v>
      </c>
      <c r="V254" s="260"/>
    </row>
    <row r="255" spans="1:25" x14ac:dyDescent="0.25">
      <c r="C255" s="191" t="str">
        <f>Arkusz2!B5</f>
        <v>GRUZJA</v>
      </c>
      <c r="D255" s="192"/>
      <c r="E255" s="192"/>
      <c r="F255" s="192"/>
      <c r="G255" s="149">
        <f>Arkusz2!F5</f>
        <v>3</v>
      </c>
      <c r="H255" s="150"/>
      <c r="I255" s="149">
        <f>Arkusz2!F11</f>
        <v>4</v>
      </c>
      <c r="J255" s="150"/>
      <c r="K255" s="149">
        <f>SUM(Arkusz2!F17,-G255)</f>
        <v>2</v>
      </c>
      <c r="L255" s="150"/>
      <c r="M255" s="149">
        <f>SUM(Arkusz2!F23,-I255)</f>
        <v>4</v>
      </c>
      <c r="N255" s="150"/>
      <c r="O255" s="149">
        <f>Arkusz2!F29</f>
        <v>0</v>
      </c>
      <c r="P255" s="150"/>
      <c r="Q255" s="149">
        <f>Arkusz2!F35</f>
        <v>0</v>
      </c>
      <c r="R255" s="150"/>
      <c r="S255" s="149">
        <f>SUM(Arkusz2!F17,O255)</f>
        <v>5</v>
      </c>
      <c r="T255" s="150"/>
      <c r="U255" s="149">
        <f>SUM(Arkusz2!F23,Q255)</f>
        <v>8</v>
      </c>
      <c r="V255" s="291"/>
    </row>
    <row r="256" spans="1:25" x14ac:dyDescent="0.25">
      <c r="C256" s="189" t="str">
        <f>Arkusz2!B6</f>
        <v>IRAN</v>
      </c>
      <c r="D256" s="190"/>
      <c r="E256" s="190"/>
      <c r="F256" s="190"/>
      <c r="G256" s="247">
        <f>Arkusz2!F6</f>
        <v>6</v>
      </c>
      <c r="H256" s="248"/>
      <c r="I256" s="247">
        <f>Arkusz2!F12</f>
        <v>8</v>
      </c>
      <c r="J256" s="248"/>
      <c r="K256" s="247">
        <f>SUM(Arkusz2!F18,-G256)</f>
        <v>0</v>
      </c>
      <c r="L256" s="248"/>
      <c r="M256" s="247">
        <f>SUM(Arkusz2!F24,-I256)</f>
        <v>0</v>
      </c>
      <c r="N256" s="248"/>
      <c r="O256" s="247">
        <f>Arkusz2!F30</f>
        <v>0</v>
      </c>
      <c r="P256" s="248"/>
      <c r="Q256" s="247">
        <f>Arkusz2!F36</f>
        <v>0</v>
      </c>
      <c r="R256" s="248"/>
      <c r="S256" s="247">
        <f>SUM(Arkusz2!F18,O256)</f>
        <v>6</v>
      </c>
      <c r="T256" s="248"/>
      <c r="U256" s="247">
        <f>SUM(Arkusz2!F24,Q256)</f>
        <v>8</v>
      </c>
      <c r="V256" s="260"/>
    </row>
    <row r="257" spans="3:22" ht="15.75" thickBot="1" x14ac:dyDescent="0.3">
      <c r="C257" s="193" t="str">
        <f>Arkusz2!B7</f>
        <v>Pozostałe</v>
      </c>
      <c r="D257" s="194"/>
      <c r="E257" s="194"/>
      <c r="F257" s="194"/>
      <c r="G257" s="147">
        <f>Arkusz2!F7</f>
        <v>30</v>
      </c>
      <c r="H257" s="148"/>
      <c r="I257" s="147">
        <f>Arkusz2!F13</f>
        <v>34</v>
      </c>
      <c r="J257" s="148"/>
      <c r="K257" s="147">
        <f>SUM(Arkusz2!F19,-G257)</f>
        <v>10</v>
      </c>
      <c r="L257" s="148"/>
      <c r="M257" s="147">
        <f>SUM(Arkusz2!F25,-I257)</f>
        <v>11</v>
      </c>
      <c r="N257" s="148"/>
      <c r="O257" s="147">
        <f>Arkusz2!F31</f>
        <v>0</v>
      </c>
      <c r="P257" s="148"/>
      <c r="Q257" s="147">
        <f>Arkusz2!F37</f>
        <v>0</v>
      </c>
      <c r="R257" s="148"/>
      <c r="S257" s="147">
        <f>SUM(Arkusz2!F19,O257)</f>
        <v>40</v>
      </c>
      <c r="T257" s="148"/>
      <c r="U257" s="147">
        <f>SUM(Arkusz2!F25,Q257)</f>
        <v>45</v>
      </c>
      <c r="V257" s="195"/>
    </row>
    <row r="258" spans="3:22" ht="15.75" thickBot="1" x14ac:dyDescent="0.3">
      <c r="C258" s="201" t="s">
        <v>1</v>
      </c>
      <c r="D258" s="202"/>
      <c r="E258" s="202"/>
      <c r="F258" s="202"/>
      <c r="G258" s="163">
        <f>SUM(G252:G257)</f>
        <v>98</v>
      </c>
      <c r="H258" s="164"/>
      <c r="I258" s="163">
        <f>SUM(I252:I257)</f>
        <v>205</v>
      </c>
      <c r="J258" s="164"/>
      <c r="K258" s="163">
        <f>SUM(K252:K257)</f>
        <v>38</v>
      </c>
      <c r="L258" s="164"/>
      <c r="M258" s="163">
        <f>SUM(M252:M257)</f>
        <v>64</v>
      </c>
      <c r="N258" s="164"/>
      <c r="O258" s="163">
        <f>SUM(O252:O257)</f>
        <v>6</v>
      </c>
      <c r="P258" s="164"/>
      <c r="Q258" s="163">
        <f>SUM(Q252:Q257)</f>
        <v>8</v>
      </c>
      <c r="R258" s="164"/>
      <c r="S258" s="163">
        <f>SUM(S252:S257)</f>
        <v>142</v>
      </c>
      <c r="T258" s="164"/>
      <c r="U258" s="163">
        <f>SUM(U252:U257)</f>
        <v>277</v>
      </c>
      <c r="V258" s="206"/>
    </row>
    <row r="262" spans="3:22" x14ac:dyDescent="0.25">
      <c r="M262" s="11"/>
      <c r="N262" s="11"/>
      <c r="O262" s="11"/>
      <c r="P262" s="11"/>
      <c r="Q262" s="11"/>
      <c r="R262" s="11"/>
      <c r="S262" s="11"/>
    </row>
    <row r="263" spans="3:22" x14ac:dyDescent="0.25">
      <c r="M263" s="11"/>
      <c r="N263" s="11"/>
      <c r="O263" s="11"/>
      <c r="P263" s="11"/>
      <c r="Q263" s="11"/>
      <c r="R263" s="11"/>
      <c r="S263" s="11"/>
    </row>
    <row r="264" spans="3:22" x14ac:dyDescent="0.25">
      <c r="M264" s="11"/>
      <c r="N264" s="11"/>
      <c r="O264" s="11"/>
      <c r="P264" s="11"/>
      <c r="Q264" s="11"/>
      <c r="R264" s="11"/>
      <c r="S264" s="11"/>
    </row>
    <row r="265" spans="3:22" x14ac:dyDescent="0.25">
      <c r="M265" s="11"/>
      <c r="N265" s="11"/>
      <c r="O265" s="11"/>
      <c r="P265" s="11"/>
      <c r="Q265" s="11"/>
      <c r="R265" s="11"/>
      <c r="S265" s="11"/>
    </row>
    <row r="266" spans="3:22" x14ac:dyDescent="0.25">
      <c r="M266" s="11"/>
      <c r="N266" s="11"/>
      <c r="O266" s="11"/>
      <c r="P266" s="11"/>
      <c r="Q266" s="11"/>
      <c r="R266" s="11"/>
      <c r="S266" s="11"/>
    </row>
    <row r="267" spans="3:22" x14ac:dyDescent="0.25">
      <c r="M267" s="11"/>
      <c r="N267" s="11"/>
      <c r="O267" s="11"/>
      <c r="P267" s="11"/>
      <c r="Q267" s="11"/>
      <c r="R267" s="11"/>
      <c r="S267" s="11"/>
    </row>
    <row r="268" spans="3:22" x14ac:dyDescent="0.25">
      <c r="M268" s="11"/>
      <c r="N268" s="11"/>
      <c r="O268" s="11"/>
      <c r="P268" s="11"/>
      <c r="Q268" s="11"/>
      <c r="R268" s="11"/>
      <c r="S268" s="11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D270" s="188"/>
      <c r="E270" s="188"/>
    </row>
    <row r="274" spans="1:22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8" spans="1:22" ht="15.75" thickBot="1" x14ac:dyDescent="0.3"/>
    <row r="279" spans="1:22" x14ac:dyDescent="0.25">
      <c r="C279" s="196" t="s">
        <v>0</v>
      </c>
      <c r="D279" s="197"/>
      <c r="E279" s="197"/>
      <c r="F279" s="197"/>
      <c r="G279" s="203" t="str">
        <f>CONCATENATE(Arkusz18!C2," - ",Arkusz18!B2," r.")</f>
        <v>01.01.2019 - 30.06.2019 r.</v>
      </c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4"/>
    </row>
    <row r="280" spans="1:22" x14ac:dyDescent="0.25">
      <c r="C280" s="198"/>
      <c r="D280" s="187"/>
      <c r="E280" s="187"/>
      <c r="F280" s="187"/>
      <c r="G280" s="187" t="s">
        <v>29</v>
      </c>
      <c r="H280" s="187"/>
      <c r="I280" s="187"/>
      <c r="J280" s="187"/>
      <c r="K280" s="187" t="s">
        <v>30</v>
      </c>
      <c r="L280" s="187"/>
      <c r="M280" s="187"/>
      <c r="N280" s="187"/>
      <c r="O280" s="187" t="s">
        <v>132</v>
      </c>
      <c r="P280" s="187"/>
      <c r="Q280" s="187"/>
      <c r="R280" s="187"/>
      <c r="S280" s="187" t="s">
        <v>52</v>
      </c>
      <c r="T280" s="187"/>
      <c r="U280" s="187"/>
      <c r="V280" s="205"/>
    </row>
    <row r="281" spans="1:22" x14ac:dyDescent="0.25">
      <c r="C281" s="198"/>
      <c r="D281" s="187"/>
      <c r="E281" s="187"/>
      <c r="F281" s="187"/>
      <c r="G281" s="185" t="s">
        <v>28</v>
      </c>
      <c r="H281" s="185"/>
      <c r="I281" s="187" t="s">
        <v>9</v>
      </c>
      <c r="J281" s="187"/>
      <c r="K281" s="185" t="s">
        <v>31</v>
      </c>
      <c r="L281" s="185"/>
      <c r="M281" s="187" t="s">
        <v>9</v>
      </c>
      <c r="N281" s="187"/>
      <c r="O281" s="185" t="s">
        <v>28</v>
      </c>
      <c r="P281" s="185"/>
      <c r="Q281" s="187" t="s">
        <v>9</v>
      </c>
      <c r="R281" s="187"/>
      <c r="S281" s="185" t="s">
        <v>28</v>
      </c>
      <c r="T281" s="185"/>
      <c r="U281" s="187" t="s">
        <v>9</v>
      </c>
      <c r="V281" s="205"/>
    </row>
    <row r="282" spans="1:22" x14ac:dyDescent="0.25">
      <c r="C282" s="189" t="str">
        <f>Arkusz3!B2</f>
        <v>ROSJA</v>
      </c>
      <c r="D282" s="190"/>
      <c r="E282" s="190"/>
      <c r="F282" s="190"/>
      <c r="G282" s="186">
        <f>Arkusz3!F2</f>
        <v>239</v>
      </c>
      <c r="H282" s="186"/>
      <c r="I282" s="186">
        <f>Arkusz3!F8</f>
        <v>725</v>
      </c>
      <c r="J282" s="186"/>
      <c r="K282" s="186">
        <f>SUM(Arkusz3!F14,-G282)</f>
        <v>114</v>
      </c>
      <c r="L282" s="186"/>
      <c r="M282" s="186">
        <f>SUM(Arkusz3!F20,-I282)</f>
        <v>298</v>
      </c>
      <c r="N282" s="186"/>
      <c r="O282" s="186">
        <f>Arkusz3!F26</f>
        <v>41</v>
      </c>
      <c r="P282" s="186"/>
      <c r="Q282" s="186">
        <f>Arkusz3!F32</f>
        <v>143</v>
      </c>
      <c r="R282" s="186"/>
      <c r="S282" s="186">
        <f>SUM(Arkusz3!F14,O282)</f>
        <v>394</v>
      </c>
      <c r="T282" s="186"/>
      <c r="U282" s="186">
        <f>SUM(Arkusz3!F20,Q282)</f>
        <v>1166</v>
      </c>
      <c r="V282" s="200"/>
    </row>
    <row r="283" spans="1:22" x14ac:dyDescent="0.25">
      <c r="C283" s="191" t="str">
        <f>Arkusz3!B3</f>
        <v>UKRAINA</v>
      </c>
      <c r="D283" s="192"/>
      <c r="E283" s="192"/>
      <c r="F283" s="192"/>
      <c r="G283" s="146">
        <f>Arkusz3!F3</f>
        <v>88</v>
      </c>
      <c r="H283" s="146"/>
      <c r="I283" s="146">
        <f>Arkusz3!F9</f>
        <v>103</v>
      </c>
      <c r="J283" s="146"/>
      <c r="K283" s="146">
        <f>SUM(Arkusz3!F15,-G283)</f>
        <v>66</v>
      </c>
      <c r="L283" s="146"/>
      <c r="M283" s="146">
        <f>SUM(Arkusz3!F21,-I283)</f>
        <v>109</v>
      </c>
      <c r="N283" s="146"/>
      <c r="O283" s="146">
        <f>Arkusz3!F27</f>
        <v>8</v>
      </c>
      <c r="P283" s="146"/>
      <c r="Q283" s="146">
        <f>Arkusz3!F33</f>
        <v>8</v>
      </c>
      <c r="R283" s="146"/>
      <c r="S283" s="146">
        <f>SUM(Arkusz3!F15,O283)</f>
        <v>162</v>
      </c>
      <c r="T283" s="146"/>
      <c r="U283" s="146">
        <f>SUM(Arkusz3!F21,Q283)</f>
        <v>220</v>
      </c>
      <c r="V283" s="199"/>
    </row>
    <row r="284" spans="1:22" x14ac:dyDescent="0.25">
      <c r="C284" s="189" t="str">
        <f>Arkusz3!B4</f>
        <v>TADŻYKISTAN</v>
      </c>
      <c r="D284" s="190"/>
      <c r="E284" s="190"/>
      <c r="F284" s="190"/>
      <c r="G284" s="186">
        <f>Arkusz3!F4</f>
        <v>16</v>
      </c>
      <c r="H284" s="186"/>
      <c r="I284" s="186">
        <f>Arkusz3!F10</f>
        <v>35</v>
      </c>
      <c r="J284" s="186"/>
      <c r="K284" s="186">
        <f>SUM(Arkusz3!F16,-G284)</f>
        <v>7</v>
      </c>
      <c r="L284" s="186"/>
      <c r="M284" s="186">
        <f>SUM(Arkusz3!F22,-I284)</f>
        <v>17</v>
      </c>
      <c r="N284" s="186"/>
      <c r="O284" s="186">
        <f>Arkusz3!F28</f>
        <v>0</v>
      </c>
      <c r="P284" s="186"/>
      <c r="Q284" s="186">
        <f>Arkusz3!F34</f>
        <v>0</v>
      </c>
      <c r="R284" s="186"/>
      <c r="S284" s="186">
        <f>SUM(Arkusz3!F16,O284)</f>
        <v>23</v>
      </c>
      <c r="T284" s="186"/>
      <c r="U284" s="186">
        <f>SUM(Arkusz3!F22,Q284)</f>
        <v>52</v>
      </c>
      <c r="V284" s="200"/>
    </row>
    <row r="285" spans="1:22" x14ac:dyDescent="0.25">
      <c r="C285" s="191" t="str">
        <f>Arkusz3!B5</f>
        <v>AFGANISTAN</v>
      </c>
      <c r="D285" s="192"/>
      <c r="E285" s="192"/>
      <c r="F285" s="192"/>
      <c r="G285" s="146">
        <f>Arkusz3!F5</f>
        <v>42</v>
      </c>
      <c r="H285" s="146"/>
      <c r="I285" s="146">
        <f>Arkusz3!F11</f>
        <v>42</v>
      </c>
      <c r="J285" s="146"/>
      <c r="K285" s="146">
        <f>SUM(Arkusz3!F17,-G285)</f>
        <v>2</v>
      </c>
      <c r="L285" s="146"/>
      <c r="M285" s="146">
        <f>SUM(Arkusz3!F23,-I285)</f>
        <v>2</v>
      </c>
      <c r="N285" s="146"/>
      <c r="O285" s="146">
        <f>Arkusz3!F29</f>
        <v>0</v>
      </c>
      <c r="P285" s="146"/>
      <c r="Q285" s="146">
        <f>Arkusz3!F35</f>
        <v>0</v>
      </c>
      <c r="R285" s="146"/>
      <c r="S285" s="146">
        <f>SUM(Arkusz3!F17,O285)</f>
        <v>44</v>
      </c>
      <c r="T285" s="146"/>
      <c r="U285" s="146">
        <f>SUM(Arkusz3!F23,Q285)</f>
        <v>44</v>
      </c>
      <c r="V285" s="199"/>
    </row>
    <row r="286" spans="1:22" x14ac:dyDescent="0.25">
      <c r="C286" s="189" t="str">
        <f>Arkusz3!B6</f>
        <v>TURCJA</v>
      </c>
      <c r="D286" s="190"/>
      <c r="E286" s="190"/>
      <c r="F286" s="190"/>
      <c r="G286" s="186">
        <f>Arkusz3!F6</f>
        <v>22</v>
      </c>
      <c r="H286" s="186"/>
      <c r="I286" s="186">
        <f>Arkusz3!F12</f>
        <v>40</v>
      </c>
      <c r="J286" s="186"/>
      <c r="K286" s="186">
        <f>SUM(Arkusz3!F18,-G286)</f>
        <v>1</v>
      </c>
      <c r="L286" s="186"/>
      <c r="M286" s="186">
        <f>SUM(Arkusz3!F24,-I286)</f>
        <v>1</v>
      </c>
      <c r="N286" s="186"/>
      <c r="O286" s="186">
        <f>Arkusz3!F30</f>
        <v>0</v>
      </c>
      <c r="P286" s="186"/>
      <c r="Q286" s="186">
        <f>Arkusz3!F36</f>
        <v>0</v>
      </c>
      <c r="R286" s="186"/>
      <c r="S286" s="186">
        <f>SUM(Arkusz3!F18,O286)</f>
        <v>23</v>
      </c>
      <c r="T286" s="186"/>
      <c r="U286" s="186">
        <f>SUM(Arkusz3!F24,Q286)</f>
        <v>41</v>
      </c>
      <c r="V286" s="200"/>
    </row>
    <row r="287" spans="1:22" ht="15.75" thickBot="1" x14ac:dyDescent="0.3">
      <c r="C287" s="193" t="str">
        <f>Arkusz3!B7</f>
        <v>Pozostałe</v>
      </c>
      <c r="D287" s="194"/>
      <c r="E287" s="194"/>
      <c r="F287" s="194"/>
      <c r="G287" s="167">
        <f>Arkusz3!F7</f>
        <v>206</v>
      </c>
      <c r="H287" s="167"/>
      <c r="I287" s="167">
        <f>Arkusz3!F13</f>
        <v>241</v>
      </c>
      <c r="J287" s="167"/>
      <c r="K287" s="167">
        <f>SUM(Arkusz3!F19,-G287)</f>
        <v>57</v>
      </c>
      <c r="L287" s="167"/>
      <c r="M287" s="167">
        <f>SUM(Arkusz3!F25,-I287)</f>
        <v>68</v>
      </c>
      <c r="N287" s="167"/>
      <c r="O287" s="167">
        <f>Arkusz3!F31</f>
        <v>8</v>
      </c>
      <c r="P287" s="167"/>
      <c r="Q287" s="167">
        <f>Arkusz3!F37</f>
        <v>13</v>
      </c>
      <c r="R287" s="167"/>
      <c r="S287" s="167">
        <f>SUM(Arkusz3!F19,O287)</f>
        <v>271</v>
      </c>
      <c r="T287" s="167"/>
      <c r="U287" s="167">
        <f>SUM(Arkusz3!F25,Q287)</f>
        <v>322</v>
      </c>
      <c r="V287" s="168"/>
    </row>
    <row r="288" spans="1:22" ht="15.75" thickBot="1" x14ac:dyDescent="0.3">
      <c r="C288" s="277" t="s">
        <v>1</v>
      </c>
      <c r="D288" s="278"/>
      <c r="E288" s="278"/>
      <c r="F288" s="278"/>
      <c r="G288" s="169">
        <f>SUM(G282:G287)</f>
        <v>613</v>
      </c>
      <c r="H288" s="169"/>
      <c r="I288" s="169">
        <f>SUM(I282:I287)</f>
        <v>1186</v>
      </c>
      <c r="J288" s="169"/>
      <c r="K288" s="169">
        <f>SUM(K282:K287)</f>
        <v>247</v>
      </c>
      <c r="L288" s="169"/>
      <c r="M288" s="169">
        <f>SUM(M282:M287)</f>
        <v>495</v>
      </c>
      <c r="N288" s="169"/>
      <c r="O288" s="169">
        <f>SUM(O282:O287)</f>
        <v>57</v>
      </c>
      <c r="P288" s="169"/>
      <c r="Q288" s="169">
        <f>SUM(Q282:Q287)</f>
        <v>164</v>
      </c>
      <c r="R288" s="169"/>
      <c r="S288" s="169">
        <f>SUM(S282:S287)</f>
        <v>917</v>
      </c>
      <c r="T288" s="169"/>
      <c r="U288" s="169">
        <f>SUM(U282:U287)</f>
        <v>1845</v>
      </c>
      <c r="V288" s="182"/>
    </row>
    <row r="289" spans="1:25" x14ac:dyDescent="0.25">
      <c r="A289" s="4"/>
      <c r="B289" s="12"/>
      <c r="C289" s="13"/>
      <c r="D289" s="13"/>
      <c r="E289" s="13"/>
      <c r="F289" s="13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2"/>
    </row>
    <row r="290" spans="1:25" x14ac:dyDescent="0.25">
      <c r="A290" s="253" t="s">
        <v>135</v>
      </c>
      <c r="B290" s="253"/>
      <c r="C290" s="253"/>
      <c r="D290" s="253"/>
      <c r="E290" s="253"/>
      <c r="F290" s="253"/>
      <c r="G290" s="253"/>
      <c r="H290" s="253"/>
      <c r="I290" s="253"/>
      <c r="J290" s="253"/>
      <c r="K290" s="253"/>
      <c r="L290" s="253"/>
      <c r="M290" s="253"/>
      <c r="N290" s="253"/>
      <c r="O290" s="253"/>
      <c r="P290" s="253"/>
      <c r="Q290" s="253"/>
      <c r="R290" s="253"/>
      <c r="S290" s="253"/>
      <c r="T290" s="253"/>
      <c r="U290" s="253"/>
      <c r="V290" s="253"/>
      <c r="W290" s="253"/>
      <c r="X290" s="253"/>
      <c r="Y290" s="253"/>
    </row>
    <row r="293" spans="1:25" x14ac:dyDescent="0.25">
      <c r="M293" s="11"/>
      <c r="N293" s="11"/>
      <c r="O293" s="11"/>
      <c r="P293" s="11"/>
      <c r="Q293" s="11"/>
      <c r="R293" s="11"/>
      <c r="S293" s="11"/>
    </row>
    <row r="294" spans="1:25" x14ac:dyDescent="0.25">
      <c r="M294" s="11"/>
      <c r="N294" s="11"/>
      <c r="O294" s="11"/>
      <c r="P294" s="11"/>
      <c r="Q294" s="11"/>
      <c r="R294" s="11"/>
      <c r="S294" s="11"/>
    </row>
    <row r="295" spans="1:25" x14ac:dyDescent="0.25">
      <c r="M295" s="11"/>
      <c r="N295" s="11"/>
      <c r="O295" s="11"/>
      <c r="P295" s="11"/>
      <c r="Q295" s="11"/>
      <c r="R295" s="11"/>
      <c r="S295" s="11"/>
    </row>
    <row r="296" spans="1:25" x14ac:dyDescent="0.25">
      <c r="M296" s="11"/>
      <c r="N296" s="11"/>
      <c r="O296" s="11"/>
      <c r="P296" s="11"/>
      <c r="Q296" s="11"/>
      <c r="R296" s="11"/>
      <c r="S296" s="11"/>
    </row>
    <row r="297" spans="1:25" x14ac:dyDescent="0.25">
      <c r="M297" s="11"/>
      <c r="N297" s="11"/>
      <c r="O297" s="11"/>
      <c r="P297" s="11"/>
      <c r="Q297" s="11"/>
      <c r="R297" s="11"/>
      <c r="S297" s="11"/>
    </row>
    <row r="298" spans="1:25" x14ac:dyDescent="0.25">
      <c r="M298" s="11"/>
      <c r="N298" s="11"/>
      <c r="O298" s="11"/>
      <c r="P298" s="11"/>
      <c r="Q298" s="11"/>
      <c r="R298" s="11"/>
      <c r="S298" s="11"/>
    </row>
    <row r="299" spans="1:25" x14ac:dyDescent="0.25">
      <c r="M299" s="11"/>
      <c r="N299" s="11"/>
      <c r="O299" s="11"/>
      <c r="P299" s="11"/>
      <c r="Q299" s="11"/>
      <c r="R299" s="11"/>
      <c r="S299" s="11"/>
    </row>
    <row r="300" spans="1:25" x14ac:dyDescent="0.25">
      <c r="M300" s="11"/>
      <c r="N300" s="11"/>
      <c r="O300" s="11"/>
      <c r="P300" s="11"/>
      <c r="Q300" s="11"/>
      <c r="R300" s="11"/>
      <c r="S300" s="11"/>
    </row>
    <row r="301" spans="1:25" x14ac:dyDescent="0.25">
      <c r="D301" s="188"/>
      <c r="E301" s="188"/>
    </row>
    <row r="306" spans="1:25" x14ac:dyDescent="0.25">
      <c r="V306" s="15"/>
      <c r="W306" s="15"/>
      <c r="X306" s="15"/>
      <c r="Y306" s="16"/>
    </row>
    <row r="307" spans="1:25" x14ac:dyDescent="0.25">
      <c r="V307" s="15"/>
      <c r="W307" s="15"/>
      <c r="X307" s="15"/>
      <c r="Y307" s="16"/>
    </row>
    <row r="308" spans="1:25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5"/>
      <c r="W308" s="15"/>
      <c r="X308" s="15"/>
      <c r="Y308" s="16"/>
    </row>
    <row r="309" spans="1:25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5"/>
      <c r="W309" s="15"/>
      <c r="X309" s="15"/>
      <c r="Y309" s="16"/>
    </row>
    <row r="310" spans="1:25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5"/>
      <c r="W310" s="15"/>
      <c r="X310" s="15"/>
      <c r="Y310" s="16"/>
    </row>
    <row r="311" spans="1:25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5"/>
      <c r="W311" s="15"/>
      <c r="X311" s="15"/>
      <c r="Y311" s="16"/>
    </row>
    <row r="312" spans="1:25" x14ac:dyDescent="0.25">
      <c r="A312" s="63" t="s">
        <v>172</v>
      </c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</row>
    <row r="313" spans="1:25" s="45" customFormat="1" x14ac:dyDescent="0.25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</row>
    <row r="314" spans="1:25" s="45" customFormat="1" x14ac:dyDescent="0.25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</row>
    <row r="315" spans="1:25" s="45" customFormat="1" x14ac:dyDescent="0.2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</row>
    <row r="316" spans="1:25" s="45" customFormat="1" x14ac:dyDescent="0.25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</row>
    <row r="317" spans="1:25" s="45" customFormat="1" x14ac:dyDescent="0.25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</row>
    <row r="318" spans="1:25" s="45" customFormat="1" x14ac:dyDescent="0.25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</row>
    <row r="319" spans="1:25" s="45" customFormat="1" x14ac:dyDescent="0.25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</row>
    <row r="320" spans="1:25" s="45" customFormat="1" x14ac:dyDescent="0.25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</row>
    <row r="321" spans="1:25" s="45" customFormat="1" x14ac:dyDescent="0.25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</row>
    <row r="322" spans="1:25" s="45" customFormat="1" x14ac:dyDescent="0.25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</row>
    <row r="323" spans="1:25" x14ac:dyDescent="0.25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</row>
    <row r="324" spans="1:25" x14ac:dyDescent="0.25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</row>
    <row r="325" spans="1:25" x14ac:dyDescent="0.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</row>
    <row r="326" spans="1:25" x14ac:dyDescent="0.25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</row>
    <row r="327" spans="1:25" x14ac:dyDescent="0.25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</row>
    <row r="328" spans="1:25" x14ac:dyDescent="0.25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</row>
    <row r="329" spans="1:25" x14ac:dyDescent="0.25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</row>
    <row r="330" spans="1:25" x14ac:dyDescent="0.25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</row>
    <row r="331" spans="1:25" x14ac:dyDescent="0.25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</row>
    <row r="333" spans="1:25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5" x14ac:dyDescent="0.25">
      <c r="A334" s="69" t="s">
        <v>174</v>
      </c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</row>
    <row r="335" spans="1:25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</row>
    <row r="336" spans="1:25" ht="15.75" thickBot="1" x14ac:dyDescent="0.3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</row>
    <row r="337" spans="3:21" x14ac:dyDescent="0.25">
      <c r="C337" s="107" t="s">
        <v>0</v>
      </c>
      <c r="D337" s="108"/>
      <c r="E337" s="108"/>
      <c r="F337" s="108"/>
      <c r="G337" s="203" t="str">
        <f>CONCATENATE(Arkusz18!A2," - ",Arkusz18!B2," r.")</f>
        <v>01.06.2019 - 30.06.2019 r.</v>
      </c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3"/>
      <c r="U337" s="204"/>
    </row>
    <row r="338" spans="3:21" ht="73.5" customHeight="1" x14ac:dyDescent="0.25">
      <c r="C338" s="109"/>
      <c r="D338" s="110"/>
      <c r="E338" s="110"/>
      <c r="F338" s="110"/>
      <c r="G338" s="241" t="s">
        <v>57</v>
      </c>
      <c r="H338" s="242"/>
      <c r="I338" s="243"/>
      <c r="J338" s="241" t="s">
        <v>58</v>
      </c>
      <c r="K338" s="242"/>
      <c r="L338" s="243"/>
      <c r="M338" s="241" t="s">
        <v>59</v>
      </c>
      <c r="N338" s="242"/>
      <c r="O338" s="243"/>
      <c r="P338" s="241" t="s">
        <v>68</v>
      </c>
      <c r="Q338" s="242"/>
      <c r="R338" s="243"/>
      <c r="S338" s="241" t="s">
        <v>60</v>
      </c>
      <c r="T338" s="242"/>
      <c r="U338" s="246"/>
    </row>
    <row r="339" spans="3:21" x14ac:dyDescent="0.25">
      <c r="C339" s="214" t="str">
        <f>Arkusz6!B2</f>
        <v>ROSJA</v>
      </c>
      <c r="D339" s="215"/>
      <c r="E339" s="215"/>
      <c r="F339" s="215"/>
      <c r="G339" s="101">
        <f>Arkusz6!C2</f>
        <v>0</v>
      </c>
      <c r="H339" s="101"/>
      <c r="I339" s="101"/>
      <c r="J339" s="101">
        <f>Arkusz6!D2</f>
        <v>1</v>
      </c>
      <c r="K339" s="101"/>
      <c r="L339" s="101"/>
      <c r="M339" s="101">
        <f>Arkusz6!E2</f>
        <v>0</v>
      </c>
      <c r="N339" s="101"/>
      <c r="O339" s="101"/>
      <c r="P339" s="101">
        <f>Arkusz6!F2</f>
        <v>70</v>
      </c>
      <c r="Q339" s="101"/>
      <c r="R339" s="101"/>
      <c r="S339" s="101">
        <f>Arkusz6!G2</f>
        <v>141</v>
      </c>
      <c r="T339" s="101"/>
      <c r="U339" s="101"/>
    </row>
    <row r="340" spans="3:21" x14ac:dyDescent="0.25">
      <c r="C340" s="216" t="str">
        <f>Arkusz6!B3</f>
        <v>UKRAINA</v>
      </c>
      <c r="D340" s="217"/>
      <c r="E340" s="217"/>
      <c r="F340" s="217"/>
      <c r="G340" s="213">
        <f>Arkusz6!C3</f>
        <v>1</v>
      </c>
      <c r="H340" s="213"/>
      <c r="I340" s="213"/>
      <c r="J340" s="213">
        <f>Arkusz6!D3</f>
        <v>2</v>
      </c>
      <c r="K340" s="213"/>
      <c r="L340" s="213"/>
      <c r="M340" s="213">
        <f>Arkusz6!E3</f>
        <v>0</v>
      </c>
      <c r="N340" s="213"/>
      <c r="O340" s="213"/>
      <c r="P340" s="213">
        <f>Arkusz6!F3</f>
        <v>33</v>
      </c>
      <c r="Q340" s="213"/>
      <c r="R340" s="213"/>
      <c r="S340" s="213">
        <f>Arkusz6!G3</f>
        <v>5</v>
      </c>
      <c r="T340" s="213"/>
      <c r="U340" s="213"/>
    </row>
    <row r="341" spans="3:21" x14ac:dyDescent="0.25">
      <c r="C341" s="214" t="str">
        <f>Arkusz6!B4</f>
        <v>WIETNAM</v>
      </c>
      <c r="D341" s="215"/>
      <c r="E341" s="215"/>
      <c r="F341" s="215"/>
      <c r="G341" s="101">
        <f>Arkusz6!C4</f>
        <v>0</v>
      </c>
      <c r="H341" s="101"/>
      <c r="I341" s="101"/>
      <c r="J341" s="101">
        <f>Arkusz6!D4</f>
        <v>0</v>
      </c>
      <c r="K341" s="101"/>
      <c r="L341" s="101"/>
      <c r="M341" s="101">
        <f>Arkusz6!E4</f>
        <v>0</v>
      </c>
      <c r="N341" s="101"/>
      <c r="O341" s="101"/>
      <c r="P341" s="101">
        <f>Arkusz6!F4</f>
        <v>4</v>
      </c>
      <c r="Q341" s="101"/>
      <c r="R341" s="101"/>
      <c r="S341" s="101">
        <f>Arkusz6!G4</f>
        <v>0</v>
      </c>
      <c r="T341" s="101"/>
      <c r="U341" s="101"/>
    </row>
    <row r="342" spans="3:21" x14ac:dyDescent="0.25">
      <c r="C342" s="216" t="str">
        <f>Arkusz6!B5</f>
        <v>BIAŁORUŚ</v>
      </c>
      <c r="D342" s="217"/>
      <c r="E342" s="217"/>
      <c r="F342" s="217"/>
      <c r="G342" s="213">
        <f>Arkusz6!C5</f>
        <v>0</v>
      </c>
      <c r="H342" s="213"/>
      <c r="I342" s="213"/>
      <c r="J342" s="213">
        <f>Arkusz6!D5</f>
        <v>0</v>
      </c>
      <c r="K342" s="213"/>
      <c r="L342" s="213"/>
      <c r="M342" s="213">
        <f>Arkusz6!E5</f>
        <v>0</v>
      </c>
      <c r="N342" s="213"/>
      <c r="O342" s="213"/>
      <c r="P342" s="213">
        <f>Arkusz6!F5</f>
        <v>3</v>
      </c>
      <c r="Q342" s="213"/>
      <c r="R342" s="213"/>
      <c r="S342" s="213">
        <f>Arkusz6!G5</f>
        <v>1</v>
      </c>
      <c r="T342" s="213"/>
      <c r="U342" s="213"/>
    </row>
    <row r="343" spans="3:21" x14ac:dyDescent="0.25">
      <c r="C343" s="214" t="str">
        <f>Arkusz6!B6</f>
        <v>KUBA</v>
      </c>
      <c r="D343" s="215"/>
      <c r="E343" s="215"/>
      <c r="F343" s="215"/>
      <c r="G343" s="101">
        <f>Arkusz6!C6</f>
        <v>0</v>
      </c>
      <c r="H343" s="101"/>
      <c r="I343" s="101"/>
      <c r="J343" s="101">
        <f>Arkusz6!D6</f>
        <v>0</v>
      </c>
      <c r="K343" s="101"/>
      <c r="L343" s="101"/>
      <c r="M343" s="101">
        <f>Arkusz6!E6</f>
        <v>0</v>
      </c>
      <c r="N343" s="101"/>
      <c r="O343" s="101"/>
      <c r="P343" s="101">
        <f>Arkusz6!F6</f>
        <v>0</v>
      </c>
      <c r="Q343" s="101"/>
      <c r="R343" s="101"/>
      <c r="S343" s="101">
        <f>Arkusz6!G6</f>
        <v>4</v>
      </c>
      <c r="T343" s="101"/>
      <c r="U343" s="101"/>
    </row>
    <row r="344" spans="3:21" ht="15.75" thickBot="1" x14ac:dyDescent="0.3">
      <c r="C344" s="103" t="str">
        <f>Arkusz6!B7</f>
        <v>Pozostałe</v>
      </c>
      <c r="D344" s="104"/>
      <c r="E344" s="104"/>
      <c r="F344" s="104"/>
      <c r="G344" s="102">
        <f>Arkusz6!C7</f>
        <v>2</v>
      </c>
      <c r="H344" s="102"/>
      <c r="I344" s="102"/>
      <c r="J344" s="102">
        <f>Arkusz6!D7</f>
        <v>2</v>
      </c>
      <c r="K344" s="102"/>
      <c r="L344" s="102"/>
      <c r="M344" s="102">
        <f>Arkusz6!E7</f>
        <v>0</v>
      </c>
      <c r="N344" s="102"/>
      <c r="O344" s="102"/>
      <c r="P344" s="102">
        <f>Arkusz6!F7</f>
        <v>11</v>
      </c>
      <c r="Q344" s="102"/>
      <c r="R344" s="102"/>
      <c r="S344" s="102">
        <f>Arkusz6!G7</f>
        <v>16</v>
      </c>
      <c r="T344" s="102"/>
      <c r="U344" s="102"/>
    </row>
    <row r="345" spans="3:21" ht="15.75" thickBot="1" x14ac:dyDescent="0.3">
      <c r="C345" s="105" t="s">
        <v>1</v>
      </c>
      <c r="D345" s="106"/>
      <c r="E345" s="106"/>
      <c r="F345" s="106"/>
      <c r="G345" s="91">
        <f>SUM(G339:I344)</f>
        <v>3</v>
      </c>
      <c r="H345" s="91"/>
      <c r="I345" s="91"/>
      <c r="J345" s="91">
        <f t="shared" ref="J345" si="11">SUM(J339:L344)</f>
        <v>5</v>
      </c>
      <c r="K345" s="91"/>
      <c r="L345" s="91"/>
      <c r="M345" s="91">
        <f t="shared" ref="M345" si="12">SUM(M339:O344)</f>
        <v>0</v>
      </c>
      <c r="N345" s="91"/>
      <c r="O345" s="91"/>
      <c r="P345" s="91">
        <f t="shared" ref="P345" si="13">SUM(P339:R344)</f>
        <v>121</v>
      </c>
      <c r="Q345" s="91"/>
      <c r="R345" s="91"/>
      <c r="S345" s="91">
        <f>SUM(S339:U344)</f>
        <v>167</v>
      </c>
      <c r="T345" s="91"/>
      <c r="U345" s="92"/>
    </row>
    <row r="346" spans="3:21" ht="15.75" thickBot="1" x14ac:dyDescent="0.3"/>
    <row r="347" spans="3:21" x14ac:dyDescent="0.25">
      <c r="C347" s="107" t="s">
        <v>0</v>
      </c>
      <c r="D347" s="108"/>
      <c r="E347" s="108"/>
      <c r="F347" s="108"/>
      <c r="G347" s="203" t="str">
        <f>CONCATENATE(Arkusz18!C2," - ",Arkusz18!B2," r.")</f>
        <v>01.01.2019 - 30.06.2019 r.</v>
      </c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3"/>
      <c r="U347" s="204"/>
    </row>
    <row r="348" spans="3:21" ht="71.25" customHeight="1" x14ac:dyDescent="0.25">
      <c r="C348" s="109"/>
      <c r="D348" s="110"/>
      <c r="E348" s="110"/>
      <c r="F348" s="110"/>
      <c r="G348" s="241" t="s">
        <v>57</v>
      </c>
      <c r="H348" s="242"/>
      <c r="I348" s="243"/>
      <c r="J348" s="241" t="s">
        <v>58</v>
      </c>
      <c r="K348" s="242"/>
      <c r="L348" s="243"/>
      <c r="M348" s="241" t="s">
        <v>59</v>
      </c>
      <c r="N348" s="242"/>
      <c r="O348" s="243"/>
      <c r="P348" s="241" t="s">
        <v>68</v>
      </c>
      <c r="Q348" s="242"/>
      <c r="R348" s="243"/>
      <c r="S348" s="241" t="s">
        <v>60</v>
      </c>
      <c r="T348" s="242"/>
      <c r="U348" s="246"/>
    </row>
    <row r="349" spans="3:21" x14ac:dyDescent="0.25">
      <c r="C349" s="214" t="str">
        <f>Arkusz7!B2</f>
        <v>ROSJA</v>
      </c>
      <c r="D349" s="215"/>
      <c r="E349" s="215"/>
      <c r="F349" s="215"/>
      <c r="G349" s="101">
        <f>Arkusz7!C2</f>
        <v>4</v>
      </c>
      <c r="H349" s="101"/>
      <c r="I349" s="101"/>
      <c r="J349" s="101">
        <f>Arkusz7!D2</f>
        <v>41</v>
      </c>
      <c r="K349" s="101"/>
      <c r="L349" s="101"/>
      <c r="M349" s="101">
        <f>Arkusz7!E2</f>
        <v>1</v>
      </c>
      <c r="N349" s="101"/>
      <c r="O349" s="101"/>
      <c r="P349" s="101">
        <f>Arkusz7!F2</f>
        <v>534</v>
      </c>
      <c r="Q349" s="101"/>
      <c r="R349" s="101"/>
      <c r="S349" s="101">
        <f>Arkusz7!G2</f>
        <v>727</v>
      </c>
      <c r="T349" s="101"/>
      <c r="U349" s="101"/>
    </row>
    <row r="350" spans="3:21" x14ac:dyDescent="0.25">
      <c r="C350" s="216" t="str">
        <f>Arkusz7!B3</f>
        <v>UKRAINA</v>
      </c>
      <c r="D350" s="217"/>
      <c r="E350" s="217"/>
      <c r="F350" s="217"/>
      <c r="G350" s="213">
        <f>Arkusz7!C3</f>
        <v>2</v>
      </c>
      <c r="H350" s="213"/>
      <c r="I350" s="213"/>
      <c r="J350" s="213">
        <f>Arkusz7!D3</f>
        <v>7</v>
      </c>
      <c r="K350" s="213"/>
      <c r="L350" s="213"/>
      <c r="M350" s="213">
        <f>Arkusz7!E3</f>
        <v>0</v>
      </c>
      <c r="N350" s="213"/>
      <c r="O350" s="213"/>
      <c r="P350" s="213">
        <f>Arkusz7!F3</f>
        <v>185</v>
      </c>
      <c r="Q350" s="213"/>
      <c r="R350" s="213"/>
      <c r="S350" s="213">
        <f>Arkusz7!G3</f>
        <v>47</v>
      </c>
      <c r="T350" s="213"/>
      <c r="U350" s="213"/>
    </row>
    <row r="351" spans="3:21" x14ac:dyDescent="0.25">
      <c r="C351" s="214" t="str">
        <f>Arkusz7!B4</f>
        <v>TADŻYKISTAN</v>
      </c>
      <c r="D351" s="215"/>
      <c r="E351" s="215"/>
      <c r="F351" s="215"/>
      <c r="G351" s="101">
        <f>Arkusz7!C4</f>
        <v>6</v>
      </c>
      <c r="H351" s="101"/>
      <c r="I351" s="101"/>
      <c r="J351" s="101">
        <f>Arkusz7!D4</f>
        <v>9</v>
      </c>
      <c r="K351" s="101"/>
      <c r="L351" s="101"/>
      <c r="M351" s="101">
        <f>Arkusz7!E4</f>
        <v>0</v>
      </c>
      <c r="N351" s="101"/>
      <c r="O351" s="101"/>
      <c r="P351" s="101">
        <f>Arkusz7!F4</f>
        <v>39</v>
      </c>
      <c r="Q351" s="101"/>
      <c r="R351" s="101"/>
      <c r="S351" s="101">
        <f>Arkusz7!G4</f>
        <v>14</v>
      </c>
      <c r="T351" s="101"/>
      <c r="U351" s="101"/>
    </row>
    <row r="352" spans="3:21" x14ac:dyDescent="0.25">
      <c r="C352" s="216" t="str">
        <f>Arkusz7!B5</f>
        <v>ARMENIA</v>
      </c>
      <c r="D352" s="217"/>
      <c r="E352" s="217"/>
      <c r="F352" s="217"/>
      <c r="G352" s="213">
        <f>Arkusz7!C5</f>
        <v>0</v>
      </c>
      <c r="H352" s="213"/>
      <c r="I352" s="213"/>
      <c r="J352" s="213">
        <f>Arkusz7!D5</f>
        <v>0</v>
      </c>
      <c r="K352" s="213"/>
      <c r="L352" s="213"/>
      <c r="M352" s="213">
        <f>Arkusz7!E5</f>
        <v>0</v>
      </c>
      <c r="N352" s="213"/>
      <c r="O352" s="213"/>
      <c r="P352" s="213">
        <f>Arkusz7!F5</f>
        <v>25</v>
      </c>
      <c r="Q352" s="213"/>
      <c r="R352" s="213"/>
      <c r="S352" s="213">
        <f>Arkusz7!G5</f>
        <v>12</v>
      </c>
      <c r="T352" s="213"/>
      <c r="U352" s="213"/>
    </row>
    <row r="353" spans="1:25" x14ac:dyDescent="0.25">
      <c r="C353" s="214" t="str">
        <f>Arkusz7!B6</f>
        <v>AFGANISTAN</v>
      </c>
      <c r="D353" s="215"/>
      <c r="E353" s="215"/>
      <c r="F353" s="215"/>
      <c r="G353" s="101">
        <f>Arkusz7!C6</f>
        <v>1</v>
      </c>
      <c r="H353" s="101"/>
      <c r="I353" s="101"/>
      <c r="J353" s="101">
        <f>Arkusz7!D6</f>
        <v>2</v>
      </c>
      <c r="K353" s="101"/>
      <c r="L353" s="101"/>
      <c r="M353" s="101">
        <f>Arkusz7!E6</f>
        <v>0</v>
      </c>
      <c r="N353" s="101"/>
      <c r="O353" s="101"/>
      <c r="P353" s="101">
        <f>Arkusz7!F6</f>
        <v>0</v>
      </c>
      <c r="Q353" s="101"/>
      <c r="R353" s="101"/>
      <c r="S353" s="101">
        <f>Arkusz7!G6</f>
        <v>30</v>
      </c>
      <c r="T353" s="101"/>
      <c r="U353" s="101"/>
    </row>
    <row r="354" spans="1:25" ht="15.75" thickBot="1" x14ac:dyDescent="0.3">
      <c r="C354" s="103" t="str">
        <f>Arkusz7!B7</f>
        <v>Pozostałe</v>
      </c>
      <c r="D354" s="104"/>
      <c r="E354" s="104"/>
      <c r="F354" s="104"/>
      <c r="G354" s="102">
        <f>Arkusz7!C7</f>
        <v>42</v>
      </c>
      <c r="H354" s="102"/>
      <c r="I354" s="102"/>
      <c r="J354" s="102">
        <f>Arkusz7!D7</f>
        <v>17</v>
      </c>
      <c r="K354" s="102"/>
      <c r="L354" s="102"/>
      <c r="M354" s="102">
        <f>Arkusz7!E7</f>
        <v>0</v>
      </c>
      <c r="N354" s="102"/>
      <c r="O354" s="102"/>
      <c r="P354" s="102">
        <f>Arkusz7!F7</f>
        <v>153</v>
      </c>
      <c r="Q354" s="102"/>
      <c r="R354" s="102"/>
      <c r="S354" s="102">
        <f>Arkusz7!G7</f>
        <v>129</v>
      </c>
      <c r="T354" s="102"/>
      <c r="U354" s="102"/>
    </row>
    <row r="355" spans="1:25" ht="15.75" thickBot="1" x14ac:dyDescent="0.3">
      <c r="C355" s="105" t="s">
        <v>1</v>
      </c>
      <c r="D355" s="106"/>
      <c r="E355" s="106"/>
      <c r="F355" s="106"/>
      <c r="G355" s="91">
        <f>SUM(G349:I354)</f>
        <v>55</v>
      </c>
      <c r="H355" s="91"/>
      <c r="I355" s="91"/>
      <c r="J355" s="91">
        <f t="shared" ref="J355" si="14">SUM(J349:L354)</f>
        <v>76</v>
      </c>
      <c r="K355" s="91"/>
      <c r="L355" s="91"/>
      <c r="M355" s="91">
        <f t="shared" ref="M355" si="15">SUM(M349:O354)</f>
        <v>1</v>
      </c>
      <c r="N355" s="91"/>
      <c r="O355" s="91"/>
      <c r="P355" s="91">
        <f t="shared" ref="P355" si="16">SUM(P349:R354)</f>
        <v>936</v>
      </c>
      <c r="Q355" s="91"/>
      <c r="R355" s="91"/>
      <c r="S355" s="91">
        <f>SUM(S349:U354)</f>
        <v>959</v>
      </c>
      <c r="T355" s="91"/>
      <c r="U355" s="92"/>
    </row>
    <row r="358" spans="1:25" x14ac:dyDescent="0.25">
      <c r="A358" s="63" t="s">
        <v>178</v>
      </c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</row>
    <row r="359" spans="1:25" x14ac:dyDescent="0.25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</row>
    <row r="360" spans="1:25" x14ac:dyDescent="0.25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</row>
    <row r="361" spans="1:25" s="45" customFormat="1" x14ac:dyDescent="0.25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</row>
    <row r="362" spans="1:25" s="45" customFormat="1" x14ac:dyDescent="0.25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</row>
    <row r="363" spans="1:25" s="45" customFormat="1" x14ac:dyDescent="0.25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</row>
    <row r="364" spans="1:25" s="45" customFormat="1" x14ac:dyDescent="0.25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</row>
    <row r="365" spans="1:25" s="45" customFormat="1" x14ac:dyDescent="0.2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</row>
    <row r="366" spans="1:25" s="45" customFormat="1" x14ac:dyDescent="0.25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</row>
    <row r="367" spans="1:25" s="45" customFormat="1" x14ac:dyDescent="0.25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</row>
    <row r="368" spans="1:25" x14ac:dyDescent="0.25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</row>
    <row r="369" spans="1:25" x14ac:dyDescent="0.25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</row>
    <row r="370" spans="1:25" x14ac:dyDescent="0.25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</row>
    <row r="371" spans="1:25" x14ac:dyDescent="0.25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</row>
    <row r="372" spans="1:25" x14ac:dyDescent="0.25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</row>
    <row r="373" spans="1:25" x14ac:dyDescent="0.25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</row>
    <row r="374" spans="1:25" x14ac:dyDescent="0.25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</row>
    <row r="375" spans="1:25" s="50" customFormat="1" x14ac:dyDescent="0.2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</row>
    <row r="376" spans="1:25" s="45" customFormat="1" x14ac:dyDescent="0.25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</row>
    <row r="377" spans="1:25" s="45" customFormat="1" x14ac:dyDescent="0.25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</row>
    <row r="378" spans="1:25" s="45" customFormat="1" x14ac:dyDescent="0.25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</row>
    <row r="379" spans="1:25" s="45" customFormat="1" x14ac:dyDescent="0.25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</row>
    <row r="380" spans="1:25" s="45" customFormat="1" x14ac:dyDescent="0.25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</row>
    <row r="381" spans="1:25" s="45" customFormat="1" x14ac:dyDescent="0.25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</row>
    <row r="382" spans="1:25" s="45" customFormat="1" x14ac:dyDescent="0.25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</row>
    <row r="383" spans="1:25" s="50" customFormat="1" x14ac:dyDescent="0.25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</row>
    <row r="384" spans="1:25" s="50" customFormat="1" x14ac:dyDescent="0.25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</row>
    <row r="385" spans="1:25" s="51" customFormat="1" x14ac:dyDescent="0.2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</row>
    <row r="386" spans="1:25" s="51" customFormat="1" x14ac:dyDescent="0.25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</row>
    <row r="387" spans="1:25" s="51" customFormat="1" x14ac:dyDescent="0.25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</row>
    <row r="389" spans="1:25" s="51" customFormat="1" x14ac:dyDescent="0.25">
      <c r="Y389" s="6"/>
    </row>
    <row r="390" spans="1:25" s="51" customFormat="1" x14ac:dyDescent="0.25">
      <c r="Y390" s="6"/>
    </row>
    <row r="391" spans="1:25" s="51" customFormat="1" x14ac:dyDescent="0.25">
      <c r="Y391" s="6"/>
    </row>
    <row r="392" spans="1:25" s="51" customFormat="1" x14ac:dyDescent="0.25">
      <c r="Y392" s="6"/>
    </row>
    <row r="393" spans="1:25" s="51" customFormat="1" x14ac:dyDescent="0.25">
      <c r="Y393" s="6"/>
    </row>
    <row r="394" spans="1:25" s="55" customFormat="1" x14ac:dyDescent="0.25">
      <c r="Y394" s="6"/>
    </row>
    <row r="395" spans="1:25" s="55" customFormat="1" x14ac:dyDescent="0.25">
      <c r="Y395" s="6"/>
    </row>
    <row r="396" spans="1:25" s="55" customFormat="1" x14ac:dyDescent="0.25">
      <c r="Y396" s="6"/>
    </row>
    <row r="397" spans="1:25" s="51" customFormat="1" x14ac:dyDescent="0.25">
      <c r="Y397" s="6"/>
    </row>
    <row r="398" spans="1:25" s="51" customFormat="1" x14ac:dyDescent="0.25">
      <c r="A398" s="69" t="s">
        <v>175</v>
      </c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3"/>
      <c r="W398" s="3"/>
      <c r="X398" s="3"/>
      <c r="Y398" s="6"/>
    </row>
    <row r="399" spans="1:25" s="51" customFormat="1" ht="15.75" thickBot="1" x14ac:dyDescent="0.3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3"/>
      <c r="W399" s="3"/>
      <c r="X399" s="3"/>
      <c r="Y399" s="6"/>
    </row>
    <row r="400" spans="1:25" s="51" customFormat="1" x14ac:dyDescent="0.25">
      <c r="A400" s="118" t="str">
        <f>CONCATENATE(Arkusz18!C2," - ",Arkusz18!B2," r.")</f>
        <v>01.01.2019 - 30.06.2019 r.</v>
      </c>
      <c r="B400" s="119"/>
      <c r="C400" s="119"/>
      <c r="D400" s="119"/>
      <c r="E400" s="119"/>
      <c r="F400" s="119"/>
      <c r="G400" s="119"/>
      <c r="H400" s="119"/>
      <c r="I400" s="120"/>
      <c r="J400" s="3"/>
      <c r="K400" s="3"/>
      <c r="L400" s="3"/>
      <c r="M400" s="118" t="str">
        <f>CONCATENATE(Arkusz18!C2," - ",Arkusz18!B2," r.")</f>
        <v>01.01.2019 - 30.06.2019 r.</v>
      </c>
      <c r="N400" s="119"/>
      <c r="O400" s="119"/>
      <c r="P400" s="119"/>
      <c r="Q400" s="119"/>
      <c r="R400" s="119"/>
      <c r="S400" s="119"/>
      <c r="T400" s="119"/>
      <c r="U400" s="120"/>
      <c r="V400" s="3"/>
      <c r="W400" s="3"/>
      <c r="X400" s="3"/>
      <c r="Y400" s="6"/>
    </row>
    <row r="401" spans="1:25" s="51" customFormat="1" x14ac:dyDescent="0.25">
      <c r="A401" s="176" t="s">
        <v>53</v>
      </c>
      <c r="B401" s="177"/>
      <c r="C401" s="178"/>
      <c r="D401" s="170" t="s">
        <v>54</v>
      </c>
      <c r="E401" s="174"/>
      <c r="F401" s="170" t="s">
        <v>55</v>
      </c>
      <c r="G401" s="174"/>
      <c r="H401" s="170" t="s">
        <v>51</v>
      </c>
      <c r="I401" s="171"/>
      <c r="J401" s="3"/>
      <c r="K401" s="3"/>
      <c r="L401" s="3"/>
      <c r="M401" s="176" t="s">
        <v>53</v>
      </c>
      <c r="N401" s="177"/>
      <c r="O401" s="178"/>
      <c r="P401" s="170" t="s">
        <v>56</v>
      </c>
      <c r="Q401" s="174"/>
      <c r="R401" s="170" t="s">
        <v>55</v>
      </c>
      <c r="S401" s="174"/>
      <c r="T401" s="170" t="s">
        <v>51</v>
      </c>
      <c r="U401" s="171"/>
      <c r="V401" s="3"/>
      <c r="W401" s="3"/>
      <c r="X401" s="3"/>
      <c r="Y401" s="6"/>
    </row>
    <row r="402" spans="1:25" s="51" customFormat="1" ht="36" customHeight="1" x14ac:dyDescent="0.25">
      <c r="A402" s="179"/>
      <c r="B402" s="180"/>
      <c r="C402" s="181"/>
      <c r="D402" s="172"/>
      <c r="E402" s="175"/>
      <c r="F402" s="172"/>
      <c r="G402" s="175"/>
      <c r="H402" s="172"/>
      <c r="I402" s="173"/>
      <c r="J402" s="3"/>
      <c r="K402" s="3"/>
      <c r="L402" s="3"/>
      <c r="M402" s="179"/>
      <c r="N402" s="180"/>
      <c r="O402" s="181"/>
      <c r="P402" s="172"/>
      <c r="Q402" s="175"/>
      <c r="R402" s="172"/>
      <c r="S402" s="175"/>
      <c r="T402" s="172"/>
      <c r="U402" s="173"/>
      <c r="V402" s="3"/>
      <c r="W402" s="3"/>
      <c r="X402" s="3"/>
      <c r="Y402" s="6"/>
    </row>
    <row r="403" spans="1:25" s="51" customFormat="1" x14ac:dyDescent="0.25">
      <c r="A403" s="209" t="str">
        <f>Arkusz4!B2</f>
        <v>NIEMCY</v>
      </c>
      <c r="B403" s="210"/>
      <c r="C403" s="210"/>
      <c r="D403" s="115">
        <f>Arkusz4!C2</f>
        <v>873</v>
      </c>
      <c r="E403" s="115"/>
      <c r="F403" s="115">
        <f>Arkusz4!D2</f>
        <v>766</v>
      </c>
      <c r="G403" s="115"/>
      <c r="H403" s="115">
        <f>Arkusz4!E2</f>
        <v>267</v>
      </c>
      <c r="I403" s="115"/>
      <c r="J403" s="3"/>
      <c r="K403" s="3"/>
      <c r="L403" s="3"/>
      <c r="M403" s="209" t="str">
        <f>Arkusz5!B2</f>
        <v>NIEMCY</v>
      </c>
      <c r="N403" s="210"/>
      <c r="O403" s="210"/>
      <c r="P403" s="115">
        <f>Arkusz5!C2</f>
        <v>25</v>
      </c>
      <c r="Q403" s="115"/>
      <c r="R403" s="115">
        <f>Arkusz5!D2</f>
        <v>26</v>
      </c>
      <c r="S403" s="115"/>
      <c r="T403" s="115">
        <f>Arkusz5!E2</f>
        <v>15</v>
      </c>
      <c r="U403" s="245"/>
      <c r="V403" s="3"/>
      <c r="W403" s="3"/>
      <c r="X403" s="3"/>
      <c r="Y403" s="6"/>
    </row>
    <row r="404" spans="1:25" s="51" customFormat="1" x14ac:dyDescent="0.25">
      <c r="A404" s="211" t="str">
        <f>Arkusz4!B3</f>
        <v>FRANCJA</v>
      </c>
      <c r="B404" s="212"/>
      <c r="C404" s="212"/>
      <c r="D404" s="116">
        <f>Arkusz4!C3</f>
        <v>563</v>
      </c>
      <c r="E404" s="116"/>
      <c r="F404" s="116">
        <f>Arkusz4!D3</f>
        <v>375</v>
      </c>
      <c r="G404" s="116"/>
      <c r="H404" s="116">
        <f>Arkusz4!E3</f>
        <v>34</v>
      </c>
      <c r="I404" s="116"/>
      <c r="J404" s="3"/>
      <c r="K404" s="3"/>
      <c r="L404" s="3"/>
      <c r="M404" s="211" t="str">
        <f>Arkusz5!B3</f>
        <v>GRECJA</v>
      </c>
      <c r="N404" s="212"/>
      <c r="O404" s="212"/>
      <c r="P404" s="116">
        <f>Arkusz5!C3</f>
        <v>18</v>
      </c>
      <c r="Q404" s="116"/>
      <c r="R404" s="116">
        <f>Arkusz5!D3</f>
        <v>2</v>
      </c>
      <c r="S404" s="116"/>
      <c r="T404" s="116">
        <f>Arkusz5!E3</f>
        <v>1</v>
      </c>
      <c r="U404" s="244"/>
      <c r="V404" s="3"/>
      <c r="W404" s="3"/>
      <c r="X404" s="3"/>
      <c r="Y404" s="6"/>
    </row>
    <row r="405" spans="1:25" s="51" customFormat="1" x14ac:dyDescent="0.25">
      <c r="A405" s="209" t="str">
        <f>Arkusz4!B4</f>
        <v>BELGIA</v>
      </c>
      <c r="B405" s="210"/>
      <c r="C405" s="210"/>
      <c r="D405" s="115">
        <f>Arkusz4!C4</f>
        <v>114</v>
      </c>
      <c r="E405" s="115"/>
      <c r="F405" s="115">
        <f>Arkusz4!D4</f>
        <v>88</v>
      </c>
      <c r="G405" s="115"/>
      <c r="H405" s="115">
        <f>Arkusz4!E4</f>
        <v>1</v>
      </c>
      <c r="I405" s="115"/>
      <c r="J405" s="3"/>
      <c r="K405" s="3"/>
      <c r="L405" s="3"/>
      <c r="M405" s="209" t="str">
        <f>Arkusz5!B4</f>
        <v>FRANCJA</v>
      </c>
      <c r="N405" s="210"/>
      <c r="O405" s="210"/>
      <c r="P405" s="115">
        <f>Arkusz5!C4</f>
        <v>17</v>
      </c>
      <c r="Q405" s="115"/>
      <c r="R405" s="115">
        <f>Arkusz5!D4</f>
        <v>11</v>
      </c>
      <c r="S405" s="115"/>
      <c r="T405" s="115">
        <f>Arkusz5!E4</f>
        <v>3</v>
      </c>
      <c r="U405" s="245"/>
      <c r="V405" s="3"/>
      <c r="W405" s="3"/>
      <c r="X405" s="3"/>
      <c r="Y405" s="6"/>
    </row>
    <row r="406" spans="1:25" s="51" customFormat="1" x14ac:dyDescent="0.25">
      <c r="A406" s="211" t="str">
        <f>Arkusz4!B5</f>
        <v>SZWECJA</v>
      </c>
      <c r="B406" s="212"/>
      <c r="C406" s="212"/>
      <c r="D406" s="116">
        <f>Arkusz4!C5</f>
        <v>90</v>
      </c>
      <c r="E406" s="116"/>
      <c r="F406" s="116">
        <f>Arkusz4!D5</f>
        <v>75</v>
      </c>
      <c r="G406" s="116"/>
      <c r="H406" s="116">
        <f>Arkusz4!E5</f>
        <v>19</v>
      </c>
      <c r="I406" s="116"/>
      <c r="J406" s="3"/>
      <c r="K406" s="3"/>
      <c r="L406" s="3"/>
      <c r="M406" s="211" t="str">
        <f>Arkusz5!B5</f>
        <v>BUŁGARIA</v>
      </c>
      <c r="N406" s="212"/>
      <c r="O406" s="212"/>
      <c r="P406" s="116">
        <f>Arkusz5!C5</f>
        <v>15</v>
      </c>
      <c r="Q406" s="116"/>
      <c r="R406" s="116">
        <f>Arkusz5!D5</f>
        <v>13</v>
      </c>
      <c r="S406" s="116"/>
      <c r="T406" s="116">
        <f>Arkusz5!E5</f>
        <v>3</v>
      </c>
      <c r="U406" s="244"/>
      <c r="V406" s="3"/>
      <c r="W406" s="3"/>
      <c r="X406" s="3"/>
      <c r="Y406" s="6"/>
    </row>
    <row r="407" spans="1:25" s="51" customFormat="1" x14ac:dyDescent="0.25">
      <c r="A407" s="209" t="str">
        <f>Arkusz4!B6</f>
        <v>NIDERLANDY</v>
      </c>
      <c r="B407" s="210"/>
      <c r="C407" s="210"/>
      <c r="D407" s="115">
        <f>Arkusz4!C6</f>
        <v>74</v>
      </c>
      <c r="E407" s="115"/>
      <c r="F407" s="115">
        <f>Arkusz4!D6</f>
        <v>70</v>
      </c>
      <c r="G407" s="115"/>
      <c r="H407" s="115">
        <f>Arkusz4!E6</f>
        <v>8</v>
      </c>
      <c r="I407" s="115"/>
      <c r="J407" s="3"/>
      <c r="K407" s="3"/>
      <c r="L407" s="3"/>
      <c r="M407" s="209" t="str">
        <f>Arkusz5!B6</f>
        <v>LITWA</v>
      </c>
      <c r="N407" s="210"/>
      <c r="O407" s="210"/>
      <c r="P407" s="115">
        <f>Arkusz5!C6</f>
        <v>5</v>
      </c>
      <c r="Q407" s="115"/>
      <c r="R407" s="115">
        <f>Arkusz5!D6</f>
        <v>3</v>
      </c>
      <c r="S407" s="115"/>
      <c r="T407" s="115">
        <f>Arkusz5!E6</f>
        <v>0</v>
      </c>
      <c r="U407" s="245"/>
      <c r="V407" s="3"/>
      <c r="W407" s="3"/>
      <c r="X407" s="3"/>
      <c r="Y407" s="6"/>
    </row>
    <row r="408" spans="1:25" s="51" customFormat="1" ht="15.75" thickBot="1" x14ac:dyDescent="0.3">
      <c r="A408" s="239" t="str">
        <f>Arkusz4!B7</f>
        <v>Pozostałe</v>
      </c>
      <c r="B408" s="240"/>
      <c r="C408" s="240"/>
      <c r="D408" s="117">
        <f>Arkusz4!C7</f>
        <v>158</v>
      </c>
      <c r="E408" s="117"/>
      <c r="F408" s="117">
        <f>Arkusz4!D7</f>
        <v>120</v>
      </c>
      <c r="G408" s="117"/>
      <c r="H408" s="117">
        <f>Arkusz4!E7</f>
        <v>42</v>
      </c>
      <c r="I408" s="117"/>
      <c r="J408" s="3"/>
      <c r="K408" s="3"/>
      <c r="L408" s="3"/>
      <c r="M408" s="239" t="str">
        <f>Arkusz5!B7</f>
        <v>Pozostałe</v>
      </c>
      <c r="N408" s="240"/>
      <c r="O408" s="240"/>
      <c r="P408" s="117">
        <f>Arkusz5!C7</f>
        <v>28</v>
      </c>
      <c r="Q408" s="117"/>
      <c r="R408" s="117">
        <f>Arkusz5!D7</f>
        <v>24</v>
      </c>
      <c r="S408" s="117"/>
      <c r="T408" s="117">
        <f>Arkusz5!E7</f>
        <v>5</v>
      </c>
      <c r="U408" s="276"/>
      <c r="V408" s="3"/>
      <c r="W408" s="3"/>
      <c r="X408" s="3"/>
      <c r="Y408" s="6"/>
    </row>
    <row r="409" spans="1:25" s="51" customFormat="1" ht="15.75" thickBot="1" x14ac:dyDescent="0.3">
      <c r="A409" s="183" t="s">
        <v>66</v>
      </c>
      <c r="B409" s="184"/>
      <c r="C409" s="184"/>
      <c r="D409" s="169">
        <f>SUM(D403:E408)</f>
        <v>1872</v>
      </c>
      <c r="E409" s="169"/>
      <c r="F409" s="169">
        <f>SUM(F403:G408)</f>
        <v>1494</v>
      </c>
      <c r="G409" s="169"/>
      <c r="H409" s="169">
        <f>SUM(H403:I408)</f>
        <v>371</v>
      </c>
      <c r="I409" s="182"/>
      <c r="J409" s="3"/>
      <c r="K409" s="3"/>
      <c r="L409" s="3"/>
      <c r="M409" s="183" t="s">
        <v>66</v>
      </c>
      <c r="N409" s="184"/>
      <c r="O409" s="184"/>
      <c r="P409" s="169">
        <f>SUM(P403:Q408)</f>
        <v>108</v>
      </c>
      <c r="Q409" s="169"/>
      <c r="R409" s="169">
        <f t="shared" ref="R409" si="17">SUM(R403:S408)</f>
        <v>79</v>
      </c>
      <c r="S409" s="169"/>
      <c r="T409" s="169">
        <f>SUM(T403:U408)</f>
        <v>27</v>
      </c>
      <c r="U409" s="182"/>
      <c r="V409" s="3"/>
      <c r="W409" s="3"/>
      <c r="X409" s="3"/>
      <c r="Y409" s="6"/>
    </row>
    <row r="410" spans="1:25" s="51" customForma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6"/>
    </row>
    <row r="411" spans="1:25" s="51" customFormat="1" x14ac:dyDescent="0.25">
      <c r="A411" s="63" t="s">
        <v>168</v>
      </c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</row>
    <row r="412" spans="1:25" s="51" customFormat="1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</row>
    <row r="413" spans="1:25" s="51" customFormat="1" x14ac:dyDescent="0.2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</row>
    <row r="414" spans="1:25" s="51" customFormat="1" x14ac:dyDescent="0.2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</row>
    <row r="415" spans="1:25" s="51" customFormat="1" x14ac:dyDescent="0.2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</row>
    <row r="416" spans="1:25" s="56" customFormat="1" x14ac:dyDescent="0.2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</row>
    <row r="417" spans="1:25" s="51" customFormat="1" x14ac:dyDescent="0.2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</row>
    <row r="418" spans="1:25" s="51" customFormat="1" x14ac:dyDescent="0.25">
      <c r="A418" s="253" t="s">
        <v>65</v>
      </c>
      <c r="B418" s="253"/>
      <c r="C418" s="253"/>
      <c r="D418" s="253"/>
      <c r="E418" s="253"/>
      <c r="F418" s="253"/>
      <c r="G418" s="253"/>
      <c r="H418" s="253"/>
      <c r="I418" s="253"/>
      <c r="J418" s="253"/>
      <c r="K418" s="253"/>
      <c r="L418" s="253"/>
      <c r="M418" s="253"/>
      <c r="N418" s="253"/>
      <c r="O418" s="253"/>
      <c r="P418" s="253"/>
      <c r="Q418" s="253"/>
      <c r="R418" s="253"/>
      <c r="S418" s="253"/>
      <c r="T418" s="253"/>
      <c r="U418" s="253"/>
      <c r="V418" s="253"/>
      <c r="W418" s="253"/>
      <c r="X418" s="253"/>
      <c r="Y418" s="253"/>
    </row>
    <row r="419" spans="1:25" s="51" customFormat="1" x14ac:dyDescent="0.25">
      <c r="Y419" s="6"/>
    </row>
    <row r="420" spans="1:25" x14ac:dyDescent="0.25">
      <c r="A420" s="69" t="s">
        <v>164</v>
      </c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</row>
    <row r="421" spans="1:25" x14ac:dyDescent="0.25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</row>
    <row r="422" spans="1:25" ht="15.75" thickBot="1" x14ac:dyDescent="0.3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</row>
    <row r="423" spans="1:25" ht="30" customHeight="1" x14ac:dyDescent="0.25">
      <c r="B423" s="107" t="s">
        <v>8</v>
      </c>
      <c r="C423" s="108"/>
      <c r="D423" s="108"/>
      <c r="E423" s="108"/>
      <c r="F423" s="108"/>
      <c r="G423" s="108"/>
      <c r="H423" s="108"/>
      <c r="I423" s="108"/>
      <c r="J423" s="141" t="str">
        <f>Arkusz8!C6</f>
        <v>27.05.2019 - 02.06.2019</v>
      </c>
      <c r="K423" s="141"/>
      <c r="L423" s="141"/>
      <c r="M423" s="141" t="str">
        <f>Arkusz8!C10</f>
        <v>03.06.2019 - 09.06.2019</v>
      </c>
      <c r="N423" s="141"/>
      <c r="O423" s="141"/>
      <c r="P423" s="141" t="str">
        <f>Arkusz8!C9</f>
        <v>10.06.2019 - 16.06.2019</v>
      </c>
      <c r="Q423" s="141"/>
      <c r="R423" s="141"/>
      <c r="S423" s="141" t="str">
        <f>Arkusz8!C8</f>
        <v>17.06.2019 - 23.06.2019</v>
      </c>
      <c r="T423" s="141"/>
      <c r="U423" s="141"/>
      <c r="V423" s="141" t="str">
        <f>Arkusz8!C7</f>
        <v>24.06.2019 - 30.06.2019</v>
      </c>
      <c r="W423" s="141"/>
      <c r="X423" s="142"/>
    </row>
    <row r="424" spans="1:25" x14ac:dyDescent="0.25">
      <c r="B424" s="251" t="s">
        <v>27</v>
      </c>
      <c r="C424" s="252"/>
      <c r="D424" s="252"/>
      <c r="E424" s="252"/>
      <c r="F424" s="252"/>
      <c r="G424" s="252"/>
      <c r="H424" s="252"/>
      <c r="I424" s="252"/>
      <c r="J424" s="139">
        <f>Arkusz8!A6</f>
        <v>1306</v>
      </c>
      <c r="K424" s="139"/>
      <c r="L424" s="139"/>
      <c r="M424" s="139">
        <f>Arkusz8!A5</f>
        <v>1299</v>
      </c>
      <c r="N424" s="139"/>
      <c r="O424" s="139"/>
      <c r="P424" s="139">
        <f>Arkusz8!A4</f>
        <v>1283</v>
      </c>
      <c r="Q424" s="139"/>
      <c r="R424" s="139"/>
      <c r="S424" s="139">
        <f>Arkusz8!A3</f>
        <v>1283</v>
      </c>
      <c r="T424" s="139"/>
      <c r="U424" s="139"/>
      <c r="V424" s="139">
        <f>Arkusz8!A2</f>
        <v>1295</v>
      </c>
      <c r="W424" s="139"/>
      <c r="X424" s="139"/>
      <c r="Y424" s="48"/>
    </row>
    <row r="425" spans="1:25" x14ac:dyDescent="0.25">
      <c r="B425" s="249" t="s">
        <v>5</v>
      </c>
      <c r="C425" s="250"/>
      <c r="D425" s="250"/>
      <c r="E425" s="250"/>
      <c r="F425" s="250"/>
      <c r="G425" s="250"/>
      <c r="H425" s="250"/>
      <c r="I425" s="250"/>
      <c r="J425" s="101">
        <f>Arkusz8!A11</f>
        <v>1663</v>
      </c>
      <c r="K425" s="101"/>
      <c r="L425" s="101"/>
      <c r="M425" s="101">
        <f>Arkusz8!A10</f>
        <v>1664</v>
      </c>
      <c r="N425" s="101"/>
      <c r="O425" s="101"/>
      <c r="P425" s="101">
        <f>Arkusz8!A9</f>
        <v>1661</v>
      </c>
      <c r="Q425" s="101"/>
      <c r="R425" s="101"/>
      <c r="S425" s="101">
        <f>Arkusz8!A8</f>
        <v>1667</v>
      </c>
      <c r="T425" s="101"/>
      <c r="U425" s="101"/>
      <c r="V425" s="101">
        <f>Arkusz8!A7</f>
        <v>1666</v>
      </c>
      <c r="W425" s="101"/>
      <c r="X425" s="101"/>
    </row>
    <row r="426" spans="1:25" x14ac:dyDescent="0.25">
      <c r="B426" s="251" t="s">
        <v>6</v>
      </c>
      <c r="C426" s="252"/>
      <c r="D426" s="252"/>
      <c r="E426" s="252"/>
      <c r="F426" s="252"/>
      <c r="G426" s="252"/>
      <c r="H426" s="252"/>
      <c r="I426" s="252"/>
      <c r="J426" s="139">
        <f>Arkusz8!A16</f>
        <v>35</v>
      </c>
      <c r="K426" s="139"/>
      <c r="L426" s="139"/>
      <c r="M426" s="139">
        <f>Arkusz8!A15</f>
        <v>55</v>
      </c>
      <c r="N426" s="139"/>
      <c r="O426" s="139"/>
      <c r="P426" s="139">
        <f>Arkusz8!A14</f>
        <v>52</v>
      </c>
      <c r="Q426" s="139"/>
      <c r="R426" s="139"/>
      <c r="S426" s="139">
        <f>Arkusz8!A13</f>
        <v>50</v>
      </c>
      <c r="T426" s="139"/>
      <c r="U426" s="139"/>
      <c r="V426" s="139">
        <f>Arkusz8!A12</f>
        <v>13</v>
      </c>
      <c r="W426" s="139"/>
      <c r="X426" s="139"/>
    </row>
    <row r="427" spans="1:25" x14ac:dyDescent="0.25">
      <c r="B427" s="165" t="s">
        <v>7</v>
      </c>
      <c r="C427" s="166"/>
      <c r="D427" s="166"/>
      <c r="E427" s="166"/>
      <c r="F427" s="166"/>
      <c r="G427" s="166"/>
      <c r="H427" s="166"/>
      <c r="I427" s="166"/>
      <c r="J427" s="101">
        <f>Arkusz8!A21</f>
        <v>68</v>
      </c>
      <c r="K427" s="101"/>
      <c r="L427" s="101"/>
      <c r="M427" s="101">
        <f>Arkusz8!A20</f>
        <v>47</v>
      </c>
      <c r="N427" s="101"/>
      <c r="O427" s="101"/>
      <c r="P427" s="101">
        <f>Arkusz8!A19</f>
        <v>33</v>
      </c>
      <c r="Q427" s="101"/>
      <c r="R427" s="101"/>
      <c r="S427" s="101">
        <f>Arkusz8!A18</f>
        <v>51</v>
      </c>
      <c r="T427" s="101"/>
      <c r="U427" s="101"/>
      <c r="V427" s="101">
        <f>Arkusz8!A17</f>
        <v>32</v>
      </c>
      <c r="W427" s="101"/>
      <c r="X427" s="101"/>
    </row>
    <row r="428" spans="1:25" ht="15.75" thickBot="1" x14ac:dyDescent="0.3">
      <c r="B428" s="113" t="s">
        <v>88</v>
      </c>
      <c r="C428" s="114"/>
      <c r="D428" s="114"/>
      <c r="E428" s="114"/>
      <c r="F428" s="114"/>
      <c r="G428" s="114"/>
      <c r="H428" s="114"/>
      <c r="I428" s="114"/>
      <c r="J428" s="140">
        <f>Arkusz8!A26</f>
        <v>2</v>
      </c>
      <c r="K428" s="140"/>
      <c r="L428" s="140"/>
      <c r="M428" s="140">
        <f>Arkusz8!A25</f>
        <v>2</v>
      </c>
      <c r="N428" s="140"/>
      <c r="O428" s="140"/>
      <c r="P428" s="140">
        <f>Arkusz8!A24</f>
        <v>2</v>
      </c>
      <c r="Q428" s="140"/>
      <c r="R428" s="140"/>
      <c r="S428" s="140">
        <f>Arkusz8!A23</f>
        <v>2</v>
      </c>
      <c r="T428" s="140"/>
      <c r="U428" s="140"/>
      <c r="V428" s="140">
        <f>Arkusz8!A22</f>
        <v>2</v>
      </c>
      <c r="W428" s="140"/>
      <c r="X428" s="140"/>
    </row>
    <row r="429" spans="1:25" ht="15.75" thickBot="1" x14ac:dyDescent="0.3">
      <c r="B429" s="111" t="s">
        <v>89</v>
      </c>
      <c r="C429" s="112"/>
      <c r="D429" s="112"/>
      <c r="E429" s="112"/>
      <c r="F429" s="112"/>
      <c r="G429" s="112"/>
      <c r="H429" s="112"/>
      <c r="I429" s="112"/>
      <c r="J429" s="99">
        <f>SUM(J424,J425,J428)</f>
        <v>2971</v>
      </c>
      <c r="K429" s="99"/>
      <c r="L429" s="99"/>
      <c r="M429" s="99">
        <f>SUM(M424,M425,M428)</f>
        <v>2965</v>
      </c>
      <c r="N429" s="99"/>
      <c r="O429" s="99"/>
      <c r="P429" s="99">
        <f>SUM(P424,P425,P428)</f>
        <v>2946</v>
      </c>
      <c r="Q429" s="99"/>
      <c r="R429" s="99"/>
      <c r="S429" s="99">
        <f>SUM(S424,S425,S428)</f>
        <v>2952</v>
      </c>
      <c r="T429" s="99"/>
      <c r="U429" s="99"/>
      <c r="V429" s="99">
        <f>SUM(V424,V425,V428)</f>
        <v>2963</v>
      </c>
      <c r="W429" s="99"/>
      <c r="X429" s="100"/>
    </row>
    <row r="430" spans="1:25" x14ac:dyDescent="0.25">
      <c r="B430" s="20"/>
      <c r="C430" s="20"/>
      <c r="D430" s="20"/>
      <c r="E430" s="20"/>
      <c r="F430" s="20"/>
      <c r="G430" s="20"/>
      <c r="H430" s="20"/>
      <c r="I430" s="20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44" spans="1:25" x14ac:dyDescent="0.25">
      <c r="A444" s="63" t="s">
        <v>173</v>
      </c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</row>
    <row r="445" spans="1:25" x14ac:dyDescent="0.2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</row>
    <row r="446" spans="1:25" x14ac:dyDescent="0.25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</row>
    <row r="447" spans="1:25" x14ac:dyDescent="0.25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</row>
    <row r="448" spans="1:25" x14ac:dyDescent="0.25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</row>
    <row r="449" spans="1:25" x14ac:dyDescent="0.25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</row>
    <row r="451" spans="1:25" x14ac:dyDescent="0.25">
      <c r="A451" s="36" t="s">
        <v>165</v>
      </c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R451" s="37"/>
      <c r="S451" s="37"/>
      <c r="T451" s="37"/>
    </row>
    <row r="452" spans="1:25" x14ac:dyDescent="0.25">
      <c r="P452" s="38"/>
      <c r="Q452" s="38"/>
      <c r="R452" s="37"/>
      <c r="S452" s="37"/>
      <c r="T452" s="37"/>
      <c r="U452" s="38"/>
    </row>
    <row r="453" spans="1:25" x14ac:dyDescent="0.25"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5" x14ac:dyDescent="0.25">
      <c r="A454" s="63" t="s">
        <v>169</v>
      </c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</row>
    <row r="455" spans="1:25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</row>
    <row r="456" spans="1:25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</row>
    <row r="457" spans="1:25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</row>
    <row r="458" spans="1:25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</row>
    <row r="459" spans="1:25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</row>
    <row r="460" spans="1:25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</row>
    <row r="461" spans="1:25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</row>
    <row r="462" spans="1:25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</row>
    <row r="463" spans="1:25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</row>
    <row r="464" spans="1:25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</row>
    <row r="465" spans="1:25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</row>
    <row r="466" spans="1:25" s="51" customFormat="1" x14ac:dyDescent="0.2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</row>
    <row r="467" spans="1:25" s="51" customFormat="1" x14ac:dyDescent="0.25">
      <c r="A467" s="54" t="s">
        <v>176</v>
      </c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</row>
    <row r="468" spans="1:25" x14ac:dyDescent="0.25">
      <c r="A468" s="41" t="s">
        <v>177</v>
      </c>
      <c r="B468" s="41"/>
      <c r="C468" s="41"/>
      <c r="D468" s="41"/>
      <c r="E468" s="41"/>
      <c r="F468" s="41"/>
      <c r="G468" s="41"/>
      <c r="H468" s="41"/>
      <c r="I468" s="41"/>
      <c r="N468" s="40"/>
      <c r="O468" s="40"/>
      <c r="P468" s="42"/>
      <c r="Q468" s="42"/>
      <c r="R468" s="39"/>
      <c r="S468" s="39"/>
      <c r="T468" s="39"/>
    </row>
    <row r="469" spans="1:25" x14ac:dyDescent="0.25">
      <c r="M469" s="43"/>
      <c r="N469" s="43"/>
      <c r="R469" s="39"/>
      <c r="S469" s="39"/>
      <c r="T469" s="39"/>
    </row>
    <row r="470" spans="1:25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U470" s="39"/>
    </row>
    <row r="471" spans="1:25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U471" s="39"/>
    </row>
  </sheetData>
  <sheetProtection formatCells="0" insertColumns="0" insertRows="0" deleteColumns="0" deleteRows="0"/>
  <mergeCells count="596">
    <mergeCell ref="S355:U355"/>
    <mergeCell ref="P338:R338"/>
    <mergeCell ref="O254:P254"/>
    <mergeCell ref="M254:N254"/>
    <mergeCell ref="U255:V255"/>
    <mergeCell ref="S255:T255"/>
    <mergeCell ref="U253:V253"/>
    <mergeCell ref="S349:U349"/>
    <mergeCell ref="S344:U344"/>
    <mergeCell ref="O287:P287"/>
    <mergeCell ref="Q287:R287"/>
    <mergeCell ref="M355:O355"/>
    <mergeCell ref="U288:V288"/>
    <mergeCell ref="S343:U343"/>
    <mergeCell ref="S340:U340"/>
    <mergeCell ref="S253:T253"/>
    <mergeCell ref="K280:N280"/>
    <mergeCell ref="Q44:R45"/>
    <mergeCell ref="Q46:R46"/>
    <mergeCell ref="Q47:R47"/>
    <mergeCell ref="O55:P55"/>
    <mergeCell ref="L133:V133"/>
    <mergeCell ref="O86:P86"/>
    <mergeCell ref="G80:N81"/>
    <mergeCell ref="K194:M194"/>
    <mergeCell ref="O256:P256"/>
    <mergeCell ref="M256:N256"/>
    <mergeCell ref="Q82:R82"/>
    <mergeCell ref="Q55:R55"/>
    <mergeCell ref="Q58:R58"/>
    <mergeCell ref="G83:N83"/>
    <mergeCell ref="O83:P83"/>
    <mergeCell ref="G84:N84"/>
    <mergeCell ref="O84:P84"/>
    <mergeCell ref="Q48:R48"/>
    <mergeCell ref="Q49:R49"/>
    <mergeCell ref="Q50:R50"/>
    <mergeCell ref="Q83:R83"/>
    <mergeCell ref="Q84:R84"/>
    <mergeCell ref="M55:N55"/>
    <mergeCell ref="G24:J24"/>
    <mergeCell ref="O49:P49"/>
    <mergeCell ref="O50:P50"/>
    <mergeCell ref="G48:N48"/>
    <mergeCell ref="G49:N49"/>
    <mergeCell ref="G47:N47"/>
    <mergeCell ref="G50:N50"/>
    <mergeCell ref="O46:P46"/>
    <mergeCell ref="O47:P47"/>
    <mergeCell ref="O48:P48"/>
    <mergeCell ref="G46:N46"/>
    <mergeCell ref="P350:R350"/>
    <mergeCell ref="S350:U350"/>
    <mergeCell ref="S352:U352"/>
    <mergeCell ref="P354:R354"/>
    <mergeCell ref="M353:O353"/>
    <mergeCell ref="M56:N56"/>
    <mergeCell ref="O56:P56"/>
    <mergeCell ref="Q56:R56"/>
    <mergeCell ref="U251:V251"/>
    <mergeCell ref="S251:T251"/>
    <mergeCell ref="S250:V250"/>
    <mergeCell ref="U254:V254"/>
    <mergeCell ref="S254:T254"/>
    <mergeCell ref="Q254:R254"/>
    <mergeCell ref="O80:P81"/>
    <mergeCell ref="G82:N82"/>
    <mergeCell ref="O82:P82"/>
    <mergeCell ref="U256:V256"/>
    <mergeCell ref="S256:T256"/>
    <mergeCell ref="Q256:R256"/>
    <mergeCell ref="P228:R228"/>
    <mergeCell ref="D194:G194"/>
    <mergeCell ref="P229:R229"/>
    <mergeCell ref="L144:M144"/>
    <mergeCell ref="H194:J194"/>
    <mergeCell ref="H193:J193"/>
    <mergeCell ref="D227:F227"/>
    <mergeCell ref="D237:F237"/>
    <mergeCell ref="G237:I237"/>
    <mergeCell ref="D236:F236"/>
    <mergeCell ref="G236:I236"/>
    <mergeCell ref="D228:F228"/>
    <mergeCell ref="G228:I228"/>
    <mergeCell ref="J228:L228"/>
    <mergeCell ref="M228:O228"/>
    <mergeCell ref="C252:F252"/>
    <mergeCell ref="Q85:R85"/>
    <mergeCell ref="Q86:R86"/>
    <mergeCell ref="Q80:R81"/>
    <mergeCell ref="B424:I424"/>
    <mergeCell ref="B423:I423"/>
    <mergeCell ref="O286:P286"/>
    <mergeCell ref="M286:N286"/>
    <mergeCell ref="R407:S407"/>
    <mergeCell ref="P408:Q408"/>
    <mergeCell ref="R408:S408"/>
    <mergeCell ref="A411:Y417"/>
    <mergeCell ref="S342:U342"/>
    <mergeCell ref="A405:C405"/>
    <mergeCell ref="A334:U334"/>
    <mergeCell ref="T408:U408"/>
    <mergeCell ref="M404:O404"/>
    <mergeCell ref="P404:Q404"/>
    <mergeCell ref="C340:F340"/>
    <mergeCell ref="G350:I350"/>
    <mergeCell ref="C288:F288"/>
    <mergeCell ref="A290:Y290"/>
    <mergeCell ref="P355:R355"/>
    <mergeCell ref="F406:G406"/>
    <mergeCell ref="C253:F253"/>
    <mergeCell ref="C254:F254"/>
    <mergeCell ref="J237:L237"/>
    <mergeCell ref="G232:R232"/>
    <mergeCell ref="D234:F234"/>
    <mergeCell ref="G234:I234"/>
    <mergeCell ref="J234:L234"/>
    <mergeCell ref="M234:O234"/>
    <mergeCell ref="P234:R234"/>
    <mergeCell ref="M233:O233"/>
    <mergeCell ref="M251:N251"/>
    <mergeCell ref="O251:P251"/>
    <mergeCell ref="Q251:R251"/>
    <mergeCell ref="C249:F251"/>
    <mergeCell ref="P233:R233"/>
    <mergeCell ref="P237:R237"/>
    <mergeCell ref="D235:F235"/>
    <mergeCell ref="G235:I235"/>
    <mergeCell ref="J235:L235"/>
    <mergeCell ref="M237:O237"/>
    <mergeCell ref="M235:O235"/>
    <mergeCell ref="M236:O236"/>
    <mergeCell ref="I255:J255"/>
    <mergeCell ref="D230:F230"/>
    <mergeCell ref="G230:I230"/>
    <mergeCell ref="J230:L230"/>
    <mergeCell ref="M230:O230"/>
    <mergeCell ref="K254:L254"/>
    <mergeCell ref="I254:J254"/>
    <mergeCell ref="G254:H254"/>
    <mergeCell ref="Q253:R253"/>
    <mergeCell ref="O253:P253"/>
    <mergeCell ref="M253:N253"/>
    <mergeCell ref="G250:J250"/>
    <mergeCell ref="G249:V249"/>
    <mergeCell ref="K253:L253"/>
    <mergeCell ref="I253:J253"/>
    <mergeCell ref="G253:H253"/>
    <mergeCell ref="U252:V252"/>
    <mergeCell ref="S252:T252"/>
    <mergeCell ref="Q252:R252"/>
    <mergeCell ref="O252:P252"/>
    <mergeCell ref="M252:N252"/>
    <mergeCell ref="K252:L252"/>
    <mergeCell ref="I252:J252"/>
    <mergeCell ref="B425:I425"/>
    <mergeCell ref="B426:I426"/>
    <mergeCell ref="C353:F353"/>
    <mergeCell ref="G353:I353"/>
    <mergeCell ref="J353:L353"/>
    <mergeCell ref="M424:O424"/>
    <mergeCell ref="P424:R424"/>
    <mergeCell ref="A420:Y421"/>
    <mergeCell ref="J355:L355"/>
    <mergeCell ref="J354:L354"/>
    <mergeCell ref="C355:F355"/>
    <mergeCell ref="S353:U353"/>
    <mergeCell ref="S354:U354"/>
    <mergeCell ref="S425:U425"/>
    <mergeCell ref="R404:S404"/>
    <mergeCell ref="M405:O405"/>
    <mergeCell ref="P405:Q405"/>
    <mergeCell ref="A418:Y418"/>
    <mergeCell ref="R405:S405"/>
    <mergeCell ref="T405:U405"/>
    <mergeCell ref="T406:U406"/>
    <mergeCell ref="P407:Q407"/>
    <mergeCell ref="P403:Q403"/>
    <mergeCell ref="P423:R423"/>
    <mergeCell ref="M403:O403"/>
    <mergeCell ref="M354:O354"/>
    <mergeCell ref="G349:I349"/>
    <mergeCell ref="G252:H252"/>
    <mergeCell ref="M351:O351"/>
    <mergeCell ref="P351:R351"/>
    <mergeCell ref="P352:R352"/>
    <mergeCell ref="G352:I352"/>
    <mergeCell ref="J352:L352"/>
    <mergeCell ref="M352:O352"/>
    <mergeCell ref="Q255:R255"/>
    <mergeCell ref="O255:P255"/>
    <mergeCell ref="M255:N255"/>
    <mergeCell ref="P348:R348"/>
    <mergeCell ref="P349:R349"/>
    <mergeCell ref="P344:R344"/>
    <mergeCell ref="P343:R343"/>
    <mergeCell ref="P342:R342"/>
    <mergeCell ref="P341:R341"/>
    <mergeCell ref="G256:H256"/>
    <mergeCell ref="I256:J256"/>
    <mergeCell ref="K256:L256"/>
    <mergeCell ref="J342:L342"/>
    <mergeCell ref="G351:I351"/>
    <mergeCell ref="J351:L351"/>
    <mergeCell ref="M350:O350"/>
    <mergeCell ref="M349:O349"/>
    <mergeCell ref="J349:L349"/>
    <mergeCell ref="C341:F341"/>
    <mergeCell ref="G341:I341"/>
    <mergeCell ref="C343:F343"/>
    <mergeCell ref="C344:F344"/>
    <mergeCell ref="G344:I344"/>
    <mergeCell ref="M342:O342"/>
    <mergeCell ref="J343:L343"/>
    <mergeCell ref="M343:O343"/>
    <mergeCell ref="C342:F342"/>
    <mergeCell ref="C350:F350"/>
    <mergeCell ref="T403:U403"/>
    <mergeCell ref="P409:Q409"/>
    <mergeCell ref="R409:S409"/>
    <mergeCell ref="T409:U409"/>
    <mergeCell ref="R403:S403"/>
    <mergeCell ref="G337:U337"/>
    <mergeCell ref="M339:O339"/>
    <mergeCell ref="P339:R339"/>
    <mergeCell ref="S339:U339"/>
    <mergeCell ref="G338:I338"/>
    <mergeCell ref="P406:Q406"/>
    <mergeCell ref="R406:S406"/>
    <mergeCell ref="J341:L341"/>
    <mergeCell ref="P340:R340"/>
    <mergeCell ref="G340:I340"/>
    <mergeCell ref="M340:O340"/>
    <mergeCell ref="M338:O338"/>
    <mergeCell ref="S338:U338"/>
    <mergeCell ref="S345:U345"/>
    <mergeCell ref="S348:U348"/>
    <mergeCell ref="P345:R345"/>
    <mergeCell ref="P353:R353"/>
    <mergeCell ref="T407:U407"/>
    <mergeCell ref="J338:L338"/>
    <mergeCell ref="M407:O407"/>
    <mergeCell ref="M406:O406"/>
    <mergeCell ref="A408:C408"/>
    <mergeCell ref="A407:C407"/>
    <mergeCell ref="A406:C406"/>
    <mergeCell ref="A409:C409"/>
    <mergeCell ref="G339:I339"/>
    <mergeCell ref="G343:I343"/>
    <mergeCell ref="J340:L340"/>
    <mergeCell ref="M341:O341"/>
    <mergeCell ref="G345:I345"/>
    <mergeCell ref="J345:L345"/>
    <mergeCell ref="M345:O345"/>
    <mergeCell ref="G342:I342"/>
    <mergeCell ref="M408:O408"/>
    <mergeCell ref="C349:F349"/>
    <mergeCell ref="G347:U347"/>
    <mergeCell ref="G348:I348"/>
    <mergeCell ref="J348:L348"/>
    <mergeCell ref="M348:O348"/>
    <mergeCell ref="S341:U341"/>
    <mergeCell ref="J339:L339"/>
    <mergeCell ref="T404:U404"/>
    <mergeCell ref="H404:I404"/>
    <mergeCell ref="A16:U18"/>
    <mergeCell ref="G56:J56"/>
    <mergeCell ref="K56:L56"/>
    <mergeCell ref="G86:N86"/>
    <mergeCell ref="G85:N85"/>
    <mergeCell ref="O85:P85"/>
    <mergeCell ref="Q21:R21"/>
    <mergeCell ref="K20:L21"/>
    <mergeCell ref="G25:J25"/>
    <mergeCell ref="K22:L22"/>
    <mergeCell ref="O21:P21"/>
    <mergeCell ref="M24:N24"/>
    <mergeCell ref="M23:N23"/>
    <mergeCell ref="O23:P23"/>
    <mergeCell ref="G59:J59"/>
    <mergeCell ref="K25:L25"/>
    <mergeCell ref="M25:N25"/>
    <mergeCell ref="O25:P25"/>
    <mergeCell ref="Q25:R25"/>
    <mergeCell ref="M22:N22"/>
    <mergeCell ref="O22:P22"/>
    <mergeCell ref="G44:N45"/>
    <mergeCell ref="O44:P45"/>
    <mergeCell ref="G54:J55"/>
    <mergeCell ref="N173:P173"/>
    <mergeCell ref="L174:M174"/>
    <mergeCell ref="N174:P174"/>
    <mergeCell ref="D174:K174"/>
    <mergeCell ref="D173:K173"/>
    <mergeCell ref="L139:M139"/>
    <mergeCell ref="L140:M140"/>
    <mergeCell ref="L141:M141"/>
    <mergeCell ref="L150:M150"/>
    <mergeCell ref="C150:K150"/>
    <mergeCell ref="C140:K140"/>
    <mergeCell ref="C141:K141"/>
    <mergeCell ref="C142:K142"/>
    <mergeCell ref="C143:K143"/>
    <mergeCell ref="C144:K144"/>
    <mergeCell ref="C145:K145"/>
    <mergeCell ref="C146:K146"/>
    <mergeCell ref="L143:M143"/>
    <mergeCell ref="L148:M148"/>
    <mergeCell ref="L149:M149"/>
    <mergeCell ref="L173:M173"/>
    <mergeCell ref="L145:M145"/>
    <mergeCell ref="L146:M146"/>
    <mergeCell ref="L147:M147"/>
    <mergeCell ref="F404:G404"/>
    <mergeCell ref="D407:E407"/>
    <mergeCell ref="F407:G407"/>
    <mergeCell ref="F405:G405"/>
    <mergeCell ref="D408:E408"/>
    <mergeCell ref="F408:G408"/>
    <mergeCell ref="D405:E405"/>
    <mergeCell ref="C134:K134"/>
    <mergeCell ref="C135:K135"/>
    <mergeCell ref="C136:K136"/>
    <mergeCell ref="C137:K137"/>
    <mergeCell ref="C138:K138"/>
    <mergeCell ref="C139:K139"/>
    <mergeCell ref="A403:C403"/>
    <mergeCell ref="C337:F338"/>
    <mergeCell ref="D401:E402"/>
    <mergeCell ref="F401:G402"/>
    <mergeCell ref="A404:C404"/>
    <mergeCell ref="J350:L350"/>
    <mergeCell ref="C351:F351"/>
    <mergeCell ref="C352:F352"/>
    <mergeCell ref="C255:F255"/>
    <mergeCell ref="C257:F257"/>
    <mergeCell ref="C339:F339"/>
    <mergeCell ref="S288:T288"/>
    <mergeCell ref="S283:T283"/>
    <mergeCell ref="A312:Y331"/>
    <mergeCell ref="M283:N283"/>
    <mergeCell ref="M284:N284"/>
    <mergeCell ref="M285:N285"/>
    <mergeCell ref="O281:P281"/>
    <mergeCell ref="Q281:R281"/>
    <mergeCell ref="M287:N287"/>
    <mergeCell ref="S281:T281"/>
    <mergeCell ref="U281:V281"/>
    <mergeCell ref="M281:N281"/>
    <mergeCell ref="G287:H287"/>
    <mergeCell ref="I288:J288"/>
    <mergeCell ref="K288:L288"/>
    <mergeCell ref="M288:N288"/>
    <mergeCell ref="O288:P288"/>
    <mergeCell ref="D301:E301"/>
    <mergeCell ref="C284:F284"/>
    <mergeCell ref="C285:F285"/>
    <mergeCell ref="C286:F286"/>
    <mergeCell ref="C287:F287"/>
    <mergeCell ref="U257:V257"/>
    <mergeCell ref="S257:T257"/>
    <mergeCell ref="G257:H257"/>
    <mergeCell ref="C279:F281"/>
    <mergeCell ref="U283:V283"/>
    <mergeCell ref="S284:T284"/>
    <mergeCell ref="U284:V284"/>
    <mergeCell ref="U286:V286"/>
    <mergeCell ref="S286:T286"/>
    <mergeCell ref="U285:V285"/>
    <mergeCell ref="S285:T285"/>
    <mergeCell ref="Q257:R257"/>
    <mergeCell ref="K284:L284"/>
    <mergeCell ref="S282:T282"/>
    <mergeCell ref="U282:V282"/>
    <mergeCell ref="I285:J285"/>
    <mergeCell ref="G282:H282"/>
    <mergeCell ref="K286:L286"/>
    <mergeCell ref="C258:F258"/>
    <mergeCell ref="I258:J258"/>
    <mergeCell ref="G285:H285"/>
    <mergeCell ref="G281:H281"/>
    <mergeCell ref="S258:T258"/>
    <mergeCell ref="D270:E270"/>
    <mergeCell ref="G258:H258"/>
    <mergeCell ref="M258:N258"/>
    <mergeCell ref="G286:H286"/>
    <mergeCell ref="I286:J286"/>
    <mergeCell ref="I282:J282"/>
    <mergeCell ref="I284:J284"/>
    <mergeCell ref="G280:J280"/>
    <mergeCell ref="G283:H283"/>
    <mergeCell ref="O284:P284"/>
    <mergeCell ref="Q284:R284"/>
    <mergeCell ref="O285:P285"/>
    <mergeCell ref="Q285:R285"/>
    <mergeCell ref="O283:P283"/>
    <mergeCell ref="O280:R280"/>
    <mergeCell ref="O282:P282"/>
    <mergeCell ref="Q282:R282"/>
    <mergeCell ref="G284:H284"/>
    <mergeCell ref="Q286:R286"/>
    <mergeCell ref="C282:F282"/>
    <mergeCell ref="C283:F283"/>
    <mergeCell ref="I287:J287"/>
    <mergeCell ref="K281:L281"/>
    <mergeCell ref="K282:L282"/>
    <mergeCell ref="K283:L283"/>
    <mergeCell ref="K285:L285"/>
    <mergeCell ref="I281:J281"/>
    <mergeCell ref="I283:J283"/>
    <mergeCell ref="M282:N282"/>
    <mergeCell ref="J236:L236"/>
    <mergeCell ref="K257:L257"/>
    <mergeCell ref="K258:L258"/>
    <mergeCell ref="G279:V279"/>
    <mergeCell ref="S280:V280"/>
    <mergeCell ref="U258:V258"/>
    <mergeCell ref="O250:R250"/>
    <mergeCell ref="P236:R236"/>
    <mergeCell ref="G255:H255"/>
    <mergeCell ref="B427:I427"/>
    <mergeCell ref="S351:U351"/>
    <mergeCell ref="S424:U424"/>
    <mergeCell ref="U287:V287"/>
    <mergeCell ref="S287:T287"/>
    <mergeCell ref="Q288:R288"/>
    <mergeCell ref="G288:H288"/>
    <mergeCell ref="M400:U400"/>
    <mergeCell ref="T401:U402"/>
    <mergeCell ref="P401:Q402"/>
    <mergeCell ref="R401:S402"/>
    <mergeCell ref="D403:E403"/>
    <mergeCell ref="F403:G403"/>
    <mergeCell ref="H401:I402"/>
    <mergeCell ref="H403:I403"/>
    <mergeCell ref="A398:U398"/>
    <mergeCell ref="M401:O402"/>
    <mergeCell ref="D409:E409"/>
    <mergeCell ref="F409:G409"/>
    <mergeCell ref="H409:I409"/>
    <mergeCell ref="M409:O409"/>
    <mergeCell ref="A401:C402"/>
    <mergeCell ref="K287:L287"/>
    <mergeCell ref="V425:X425"/>
    <mergeCell ref="Q174:S174"/>
    <mergeCell ref="Q283:R283"/>
    <mergeCell ref="O257:P257"/>
    <mergeCell ref="K255:L255"/>
    <mergeCell ref="A246:U246"/>
    <mergeCell ref="K250:N250"/>
    <mergeCell ref="G251:H251"/>
    <mergeCell ref="I251:J251"/>
    <mergeCell ref="K251:L251"/>
    <mergeCell ref="D192:G192"/>
    <mergeCell ref="K192:M192"/>
    <mergeCell ref="D193:G193"/>
    <mergeCell ref="K193:M193"/>
    <mergeCell ref="D229:F229"/>
    <mergeCell ref="G229:I229"/>
    <mergeCell ref="J229:L229"/>
    <mergeCell ref="A239:Y241"/>
    <mergeCell ref="O258:P258"/>
    <mergeCell ref="Q258:R258"/>
    <mergeCell ref="I257:J257"/>
    <mergeCell ref="M257:N257"/>
    <mergeCell ref="M229:O229"/>
    <mergeCell ref="C256:F256"/>
    <mergeCell ref="P235:R235"/>
    <mergeCell ref="J426:L426"/>
    <mergeCell ref="S426:U426"/>
    <mergeCell ref="V428:X428"/>
    <mergeCell ref="J427:L427"/>
    <mergeCell ref="M427:O427"/>
    <mergeCell ref="P427:R427"/>
    <mergeCell ref="S427:U427"/>
    <mergeCell ref="M423:O423"/>
    <mergeCell ref="P425:R425"/>
    <mergeCell ref="M426:O426"/>
    <mergeCell ref="P426:R426"/>
    <mergeCell ref="V426:X426"/>
    <mergeCell ref="V423:X423"/>
    <mergeCell ref="J424:L424"/>
    <mergeCell ref="S423:U423"/>
    <mergeCell ref="V424:X424"/>
    <mergeCell ref="S428:U428"/>
    <mergeCell ref="J428:L428"/>
    <mergeCell ref="V427:X427"/>
    <mergeCell ref="M428:O428"/>
    <mergeCell ref="P428:R428"/>
    <mergeCell ref="J423:L423"/>
    <mergeCell ref="M20:R20"/>
    <mergeCell ref="M21:N21"/>
    <mergeCell ref="K23:L23"/>
    <mergeCell ref="G23:J23"/>
    <mergeCell ref="G22:J22"/>
    <mergeCell ref="G20:J21"/>
    <mergeCell ref="K59:L59"/>
    <mergeCell ref="O59:P59"/>
    <mergeCell ref="Q59:R59"/>
    <mergeCell ref="M59:N59"/>
    <mergeCell ref="G57:J57"/>
    <mergeCell ref="K57:L57"/>
    <mergeCell ref="M57:N57"/>
    <mergeCell ref="O57:P57"/>
    <mergeCell ref="Q57:R57"/>
    <mergeCell ref="G58:J58"/>
    <mergeCell ref="K58:L58"/>
    <mergeCell ref="M58:N58"/>
    <mergeCell ref="O58:P58"/>
    <mergeCell ref="O24:P24"/>
    <mergeCell ref="Q24:R24"/>
    <mergeCell ref="K24:L24"/>
    <mergeCell ref="K54:L55"/>
    <mergeCell ref="M54:R54"/>
    <mergeCell ref="A454:Y465"/>
    <mergeCell ref="V429:X429"/>
    <mergeCell ref="P429:R429"/>
    <mergeCell ref="J425:L425"/>
    <mergeCell ref="M425:O425"/>
    <mergeCell ref="J344:L344"/>
    <mergeCell ref="M344:O344"/>
    <mergeCell ref="C354:F354"/>
    <mergeCell ref="G354:I354"/>
    <mergeCell ref="G355:I355"/>
    <mergeCell ref="C345:F345"/>
    <mergeCell ref="C347:F348"/>
    <mergeCell ref="J429:L429"/>
    <mergeCell ref="M429:O429"/>
    <mergeCell ref="S429:U429"/>
    <mergeCell ref="B429:I429"/>
    <mergeCell ref="B428:I428"/>
    <mergeCell ref="H405:I405"/>
    <mergeCell ref="H406:I406"/>
    <mergeCell ref="H407:I407"/>
    <mergeCell ref="H408:I408"/>
    <mergeCell ref="A400:I400"/>
    <mergeCell ref="D406:E406"/>
    <mergeCell ref="D404:E404"/>
    <mergeCell ref="V148:W148"/>
    <mergeCell ref="V149:W149"/>
    <mergeCell ref="P230:R230"/>
    <mergeCell ref="D232:F233"/>
    <mergeCell ref="G233:I233"/>
    <mergeCell ref="J233:L233"/>
    <mergeCell ref="H192:J192"/>
    <mergeCell ref="D196:G196"/>
    <mergeCell ref="K196:M196"/>
    <mergeCell ref="H195:J195"/>
    <mergeCell ref="H196:J196"/>
    <mergeCell ref="D225:F226"/>
    <mergeCell ref="G225:R225"/>
    <mergeCell ref="G226:I226"/>
    <mergeCell ref="J226:L226"/>
    <mergeCell ref="M226:O226"/>
    <mergeCell ref="P226:R226"/>
    <mergeCell ref="D195:G195"/>
    <mergeCell ref="K195:M195"/>
    <mergeCell ref="A215:Y220"/>
    <mergeCell ref="P227:R227"/>
    <mergeCell ref="G227:I227"/>
    <mergeCell ref="J227:L227"/>
    <mergeCell ref="M227:O227"/>
    <mergeCell ref="V142:W142"/>
    <mergeCell ref="V135:W135"/>
    <mergeCell ref="V136:W136"/>
    <mergeCell ref="V137:W137"/>
    <mergeCell ref="V138:W138"/>
    <mergeCell ref="V139:W139"/>
    <mergeCell ref="V140:W140"/>
    <mergeCell ref="V141:W141"/>
    <mergeCell ref="L142:M142"/>
    <mergeCell ref="L136:M136"/>
    <mergeCell ref="Q22:R22"/>
    <mergeCell ref="Q23:R23"/>
    <mergeCell ref="E5:Q8"/>
    <mergeCell ref="E9:Q9"/>
    <mergeCell ref="A358:Y387"/>
    <mergeCell ref="A444:Y449"/>
    <mergeCell ref="A89:Y126"/>
    <mergeCell ref="A176:Y188"/>
    <mergeCell ref="C149:K149"/>
    <mergeCell ref="L137:M137"/>
    <mergeCell ref="L138:M138"/>
    <mergeCell ref="V134:W134"/>
    <mergeCell ref="L134:M134"/>
    <mergeCell ref="L135:M135"/>
    <mergeCell ref="A131:U132"/>
    <mergeCell ref="V143:W143"/>
    <mergeCell ref="V144:W144"/>
    <mergeCell ref="V145:W145"/>
    <mergeCell ref="V146:W146"/>
    <mergeCell ref="C148:K148"/>
    <mergeCell ref="Q173:S173"/>
    <mergeCell ref="C147:K147"/>
    <mergeCell ref="V150:W150"/>
    <mergeCell ref="V147:W14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5658</v>
      </c>
      <c r="B6" t="s">
        <v>48</v>
      </c>
      <c r="C6" t="s">
        <v>62</v>
      </c>
      <c r="D6">
        <v>1</v>
      </c>
    </row>
    <row r="7" spans="1:4" x14ac:dyDescent="0.25">
      <c r="A7">
        <v>56</v>
      </c>
      <c r="B7" t="s">
        <v>48</v>
      </c>
      <c r="C7" t="s">
        <v>87</v>
      </c>
      <c r="D7">
        <v>2</v>
      </c>
    </row>
    <row r="8" spans="1:4" x14ac:dyDescent="0.25">
      <c r="A8">
        <v>54</v>
      </c>
      <c r="B8" t="s">
        <v>48</v>
      </c>
      <c r="C8" t="s">
        <v>61</v>
      </c>
      <c r="D8">
        <v>3</v>
      </c>
    </row>
    <row r="9" spans="1:4" x14ac:dyDescent="0.25">
      <c r="A9">
        <v>5</v>
      </c>
      <c r="B9" t="s">
        <v>48</v>
      </c>
      <c r="C9" t="s">
        <v>86</v>
      </c>
      <c r="D9">
        <v>4</v>
      </c>
    </row>
    <row r="10" spans="1:4" x14ac:dyDescent="0.25">
      <c r="A10">
        <v>2386</v>
      </c>
      <c r="B10" t="s">
        <v>49</v>
      </c>
      <c r="C10" t="s">
        <v>62</v>
      </c>
      <c r="D10">
        <v>1</v>
      </c>
    </row>
    <row r="11" spans="1:4" x14ac:dyDescent="0.25">
      <c r="A11">
        <v>9</v>
      </c>
      <c r="B11" t="s">
        <v>49</v>
      </c>
      <c r="C11" t="s">
        <v>87</v>
      </c>
      <c r="D11">
        <v>2</v>
      </c>
    </row>
    <row r="12" spans="1:4" x14ac:dyDescent="0.25">
      <c r="A12">
        <v>67</v>
      </c>
      <c r="B12" t="s">
        <v>49</v>
      </c>
      <c r="C12" t="s">
        <v>61</v>
      </c>
      <c r="D12">
        <v>3</v>
      </c>
    </row>
    <row r="13" spans="1:4" x14ac:dyDescent="0.25">
      <c r="A13">
        <v>14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0</v>
      </c>
      <c r="D2">
        <v>1</v>
      </c>
      <c r="E2">
        <v>0</v>
      </c>
      <c r="F2">
        <v>70</v>
      </c>
      <c r="G2">
        <v>141</v>
      </c>
    </row>
    <row r="3" spans="1:7" x14ac:dyDescent="0.25">
      <c r="A3">
        <v>2</v>
      </c>
      <c r="B3" t="s">
        <v>118</v>
      </c>
      <c r="C3">
        <v>1</v>
      </c>
      <c r="D3">
        <v>2</v>
      </c>
      <c r="E3">
        <v>0</v>
      </c>
      <c r="F3">
        <v>33</v>
      </c>
      <c r="G3">
        <v>5</v>
      </c>
    </row>
    <row r="4" spans="1:7" x14ac:dyDescent="0.25">
      <c r="A4">
        <v>3</v>
      </c>
      <c r="B4" t="s">
        <v>150</v>
      </c>
      <c r="C4">
        <v>0</v>
      </c>
      <c r="D4">
        <v>0</v>
      </c>
      <c r="E4">
        <v>0</v>
      </c>
      <c r="F4">
        <v>4</v>
      </c>
      <c r="G4">
        <v>0</v>
      </c>
    </row>
    <row r="5" spans="1:7" x14ac:dyDescent="0.25">
      <c r="A5">
        <v>4</v>
      </c>
      <c r="B5" t="s">
        <v>151</v>
      </c>
      <c r="C5">
        <v>0</v>
      </c>
      <c r="D5">
        <v>0</v>
      </c>
      <c r="E5">
        <v>0</v>
      </c>
      <c r="F5">
        <v>3</v>
      </c>
      <c r="G5">
        <v>1</v>
      </c>
    </row>
    <row r="6" spans="1:7" x14ac:dyDescent="0.25">
      <c r="A6">
        <v>5</v>
      </c>
      <c r="B6" t="s">
        <v>142</v>
      </c>
      <c r="C6">
        <v>0</v>
      </c>
      <c r="D6">
        <v>0</v>
      </c>
      <c r="E6">
        <v>0</v>
      </c>
      <c r="F6">
        <v>0</v>
      </c>
      <c r="G6">
        <v>4</v>
      </c>
    </row>
    <row r="7" spans="1:7" x14ac:dyDescent="0.25">
      <c r="A7">
        <v>6</v>
      </c>
      <c r="B7" t="s">
        <v>98</v>
      </c>
      <c r="C7">
        <v>2</v>
      </c>
      <c r="D7">
        <v>2</v>
      </c>
      <c r="E7">
        <v>0</v>
      </c>
      <c r="F7">
        <v>11</v>
      </c>
      <c r="G7">
        <v>16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4</v>
      </c>
      <c r="D2">
        <v>41</v>
      </c>
      <c r="E2">
        <v>1</v>
      </c>
      <c r="F2">
        <v>534</v>
      </c>
      <c r="G2">
        <v>727</v>
      </c>
    </row>
    <row r="3" spans="1:7" x14ac:dyDescent="0.25">
      <c r="A3">
        <v>2</v>
      </c>
      <c r="B3" t="s">
        <v>118</v>
      </c>
      <c r="C3">
        <v>2</v>
      </c>
      <c r="D3">
        <v>7</v>
      </c>
      <c r="E3">
        <v>0</v>
      </c>
      <c r="F3">
        <v>185</v>
      </c>
      <c r="G3">
        <v>47</v>
      </c>
    </row>
    <row r="4" spans="1:7" x14ac:dyDescent="0.25">
      <c r="A4">
        <v>3</v>
      </c>
      <c r="B4" t="s">
        <v>131</v>
      </c>
      <c r="C4">
        <v>6</v>
      </c>
      <c r="D4">
        <v>9</v>
      </c>
      <c r="E4">
        <v>0</v>
      </c>
      <c r="F4">
        <v>39</v>
      </c>
      <c r="G4">
        <v>14</v>
      </c>
    </row>
    <row r="5" spans="1:7" x14ac:dyDescent="0.25">
      <c r="A5">
        <v>4</v>
      </c>
      <c r="B5" t="s">
        <v>152</v>
      </c>
      <c r="C5">
        <v>0</v>
      </c>
      <c r="D5">
        <v>0</v>
      </c>
      <c r="E5">
        <v>0</v>
      </c>
      <c r="F5">
        <v>25</v>
      </c>
      <c r="G5">
        <v>12</v>
      </c>
    </row>
    <row r="6" spans="1:7" x14ac:dyDescent="0.25">
      <c r="A6">
        <v>5</v>
      </c>
      <c r="B6" t="s">
        <v>144</v>
      </c>
      <c r="C6">
        <v>1</v>
      </c>
      <c r="D6">
        <v>2</v>
      </c>
      <c r="E6">
        <v>0</v>
      </c>
      <c r="F6">
        <v>0</v>
      </c>
      <c r="G6">
        <v>30</v>
      </c>
    </row>
    <row r="7" spans="1:7" x14ac:dyDescent="0.25">
      <c r="A7">
        <v>6</v>
      </c>
      <c r="B7" t="s">
        <v>98</v>
      </c>
      <c r="C7">
        <v>42</v>
      </c>
      <c r="D7">
        <v>17</v>
      </c>
      <c r="E7">
        <v>0</v>
      </c>
      <c r="F7">
        <v>153</v>
      </c>
      <c r="G7">
        <v>129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102</v>
      </c>
      <c r="B1" t="s">
        <v>8</v>
      </c>
      <c r="C1" t="s">
        <v>103</v>
      </c>
    </row>
    <row r="2" spans="1:3" x14ac:dyDescent="0.25">
      <c r="A2">
        <v>1295</v>
      </c>
      <c r="B2" t="s">
        <v>104</v>
      </c>
      <c r="C2" t="s">
        <v>153</v>
      </c>
    </row>
    <row r="3" spans="1:3" x14ac:dyDescent="0.25">
      <c r="A3">
        <v>1283</v>
      </c>
      <c r="B3" t="s">
        <v>104</v>
      </c>
      <c r="C3" t="s">
        <v>154</v>
      </c>
    </row>
    <row r="4" spans="1:3" x14ac:dyDescent="0.25">
      <c r="A4">
        <v>1283</v>
      </c>
      <c r="B4" t="s">
        <v>104</v>
      </c>
      <c r="C4" t="s">
        <v>155</v>
      </c>
    </row>
    <row r="5" spans="1:3" x14ac:dyDescent="0.25">
      <c r="A5">
        <v>1299</v>
      </c>
      <c r="B5" t="s">
        <v>104</v>
      </c>
      <c r="C5" t="s">
        <v>156</v>
      </c>
    </row>
    <row r="6" spans="1:3" x14ac:dyDescent="0.25">
      <c r="A6">
        <v>1306</v>
      </c>
      <c r="B6" t="s">
        <v>104</v>
      </c>
      <c r="C6" t="s">
        <v>157</v>
      </c>
    </row>
    <row r="7" spans="1:3" x14ac:dyDescent="0.25">
      <c r="A7">
        <v>1666</v>
      </c>
      <c r="B7" t="s">
        <v>5</v>
      </c>
      <c r="C7" t="s">
        <v>153</v>
      </c>
    </row>
    <row r="8" spans="1:3" x14ac:dyDescent="0.25">
      <c r="A8">
        <v>1667</v>
      </c>
      <c r="B8" t="s">
        <v>5</v>
      </c>
      <c r="C8" t="s">
        <v>154</v>
      </c>
    </row>
    <row r="9" spans="1:3" x14ac:dyDescent="0.25">
      <c r="A9">
        <v>1661</v>
      </c>
      <c r="B9" t="s">
        <v>5</v>
      </c>
      <c r="C9" t="s">
        <v>155</v>
      </c>
    </row>
    <row r="10" spans="1:3" x14ac:dyDescent="0.25">
      <c r="A10">
        <v>1664</v>
      </c>
      <c r="B10" t="s">
        <v>5</v>
      </c>
      <c r="C10" t="s">
        <v>156</v>
      </c>
    </row>
    <row r="11" spans="1:3" x14ac:dyDescent="0.25">
      <c r="A11">
        <v>1663</v>
      </c>
      <c r="B11" t="s">
        <v>5</v>
      </c>
      <c r="C11" t="s">
        <v>157</v>
      </c>
    </row>
    <row r="12" spans="1:3" x14ac:dyDescent="0.25">
      <c r="A12">
        <v>13</v>
      </c>
      <c r="B12" t="s">
        <v>6</v>
      </c>
      <c r="C12" t="s">
        <v>153</v>
      </c>
    </row>
    <row r="13" spans="1:3" x14ac:dyDescent="0.25">
      <c r="A13">
        <v>50</v>
      </c>
      <c r="B13" t="s">
        <v>6</v>
      </c>
      <c r="C13" t="s">
        <v>154</v>
      </c>
    </row>
    <row r="14" spans="1:3" x14ac:dyDescent="0.25">
      <c r="A14">
        <v>52</v>
      </c>
      <c r="B14" t="s">
        <v>6</v>
      </c>
      <c r="C14" t="s">
        <v>155</v>
      </c>
    </row>
    <row r="15" spans="1:3" x14ac:dyDescent="0.25">
      <c r="A15">
        <v>55</v>
      </c>
      <c r="B15" t="s">
        <v>6</v>
      </c>
      <c r="C15" t="s">
        <v>156</v>
      </c>
    </row>
    <row r="16" spans="1:3" x14ac:dyDescent="0.25">
      <c r="A16">
        <v>35</v>
      </c>
      <c r="B16" t="s">
        <v>6</v>
      </c>
      <c r="C16" t="s">
        <v>157</v>
      </c>
    </row>
    <row r="17" spans="1:3" x14ac:dyDescent="0.25">
      <c r="A17">
        <v>32</v>
      </c>
      <c r="B17" t="s">
        <v>7</v>
      </c>
      <c r="C17" t="s">
        <v>153</v>
      </c>
    </row>
    <row r="18" spans="1:3" x14ac:dyDescent="0.25">
      <c r="A18">
        <v>51</v>
      </c>
      <c r="B18" t="s">
        <v>7</v>
      </c>
      <c r="C18" t="s">
        <v>154</v>
      </c>
    </row>
    <row r="19" spans="1:3" x14ac:dyDescent="0.25">
      <c r="A19">
        <v>33</v>
      </c>
      <c r="B19" t="s">
        <v>7</v>
      </c>
      <c r="C19" t="s">
        <v>155</v>
      </c>
    </row>
    <row r="20" spans="1:3" x14ac:dyDescent="0.25">
      <c r="A20">
        <v>47</v>
      </c>
      <c r="B20" t="s">
        <v>7</v>
      </c>
      <c r="C20" t="s">
        <v>156</v>
      </c>
    </row>
    <row r="21" spans="1:3" x14ac:dyDescent="0.25">
      <c r="A21" s="2">
        <v>68</v>
      </c>
      <c r="B21" s="2" t="s">
        <v>7</v>
      </c>
      <c r="C21" s="2" t="s">
        <v>157</v>
      </c>
    </row>
    <row r="22" spans="1:3" x14ac:dyDescent="0.25">
      <c r="A22" s="2">
        <v>2</v>
      </c>
      <c r="B22" s="2" t="s">
        <v>128</v>
      </c>
      <c r="C22" s="2" t="s">
        <v>153</v>
      </c>
    </row>
    <row r="23" spans="1:3" x14ac:dyDescent="0.25">
      <c r="A23" s="2">
        <v>2</v>
      </c>
      <c r="B23" s="2" t="s">
        <v>128</v>
      </c>
      <c r="C23" s="2" t="s">
        <v>154</v>
      </c>
    </row>
    <row r="24" spans="1:3" x14ac:dyDescent="0.25">
      <c r="A24" s="2">
        <v>2</v>
      </c>
      <c r="B24" s="2" t="s">
        <v>128</v>
      </c>
      <c r="C24" s="2" t="s">
        <v>155</v>
      </c>
    </row>
    <row r="25" spans="1:3" x14ac:dyDescent="0.25">
      <c r="A25" s="2">
        <v>2</v>
      </c>
      <c r="B25" s="2" t="s">
        <v>128</v>
      </c>
      <c r="C25" s="2" t="s">
        <v>156</v>
      </c>
    </row>
    <row r="26" spans="1:3" x14ac:dyDescent="0.25">
      <c r="A26" s="2">
        <v>2</v>
      </c>
      <c r="B26" s="2" t="s">
        <v>128</v>
      </c>
      <c r="C26" s="2" t="s">
        <v>157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2591</v>
      </c>
      <c r="C2" t="s">
        <v>32</v>
      </c>
    </row>
    <row r="3" spans="1:3" x14ac:dyDescent="0.25">
      <c r="A3" t="s">
        <v>108</v>
      </c>
      <c r="B3">
        <v>11977</v>
      </c>
      <c r="C3" t="s">
        <v>32</v>
      </c>
    </row>
    <row r="4" spans="1:3" x14ac:dyDescent="0.25">
      <c r="A4" t="s">
        <v>109</v>
      </c>
      <c r="B4">
        <v>829</v>
      </c>
      <c r="C4" t="s">
        <v>32</v>
      </c>
    </row>
    <row r="5" spans="1:3" x14ac:dyDescent="0.25">
      <c r="A5" t="s">
        <v>28</v>
      </c>
      <c r="B5">
        <v>15228</v>
      </c>
      <c r="C5" t="s">
        <v>32</v>
      </c>
    </row>
    <row r="6" spans="1:3" x14ac:dyDescent="0.25">
      <c r="A6" t="s">
        <v>107</v>
      </c>
      <c r="B6">
        <v>89</v>
      </c>
      <c r="C6" t="s">
        <v>22</v>
      </c>
    </row>
    <row r="7" spans="1:3" x14ac:dyDescent="0.25">
      <c r="A7" t="s">
        <v>108</v>
      </c>
      <c r="B7">
        <v>136</v>
      </c>
      <c r="C7" t="s">
        <v>22</v>
      </c>
    </row>
    <row r="8" spans="1:3" x14ac:dyDescent="0.25">
      <c r="A8" t="s">
        <v>109</v>
      </c>
      <c r="B8">
        <v>34</v>
      </c>
      <c r="C8" t="s">
        <v>22</v>
      </c>
    </row>
    <row r="9" spans="1:3" x14ac:dyDescent="0.25">
      <c r="A9" t="s">
        <v>28</v>
      </c>
      <c r="B9">
        <v>184</v>
      </c>
      <c r="C9" t="s">
        <v>22</v>
      </c>
    </row>
    <row r="10" spans="1:3" x14ac:dyDescent="0.25">
      <c r="A10" t="s">
        <v>107</v>
      </c>
      <c r="B10">
        <v>254</v>
      </c>
      <c r="C10" t="s">
        <v>33</v>
      </c>
    </row>
    <row r="11" spans="1:3" x14ac:dyDescent="0.25">
      <c r="A11" t="s">
        <v>108</v>
      </c>
      <c r="B11">
        <v>1093</v>
      </c>
      <c r="C11" t="s">
        <v>33</v>
      </c>
    </row>
    <row r="12" spans="1:3" x14ac:dyDescent="0.25">
      <c r="A12" t="s">
        <v>109</v>
      </c>
      <c r="B12">
        <v>51</v>
      </c>
      <c r="C12" t="s">
        <v>33</v>
      </c>
    </row>
    <row r="13" spans="1:3" x14ac:dyDescent="0.25">
      <c r="A13" t="s">
        <v>28</v>
      </c>
      <c r="B13">
        <v>1288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420</v>
      </c>
      <c r="B2" t="s">
        <v>129</v>
      </c>
      <c r="C2" t="s">
        <v>3</v>
      </c>
      <c r="D2">
        <v>1</v>
      </c>
    </row>
    <row r="3" spans="1:4" x14ac:dyDescent="0.25">
      <c r="A3">
        <v>480</v>
      </c>
      <c r="B3" t="s">
        <v>129</v>
      </c>
      <c r="C3" t="s">
        <v>74</v>
      </c>
      <c r="D3">
        <v>1</v>
      </c>
    </row>
    <row r="4" spans="1:4" x14ac:dyDescent="0.25">
      <c r="A4">
        <v>62</v>
      </c>
      <c r="B4" t="s">
        <v>158</v>
      </c>
      <c r="C4" t="s">
        <v>3</v>
      </c>
      <c r="D4">
        <v>2</v>
      </c>
    </row>
    <row r="5" spans="1:4" x14ac:dyDescent="0.25">
      <c r="A5">
        <v>127</v>
      </c>
      <c r="B5" t="s">
        <v>158</v>
      </c>
      <c r="C5" t="s">
        <v>74</v>
      </c>
      <c r="D5">
        <v>2</v>
      </c>
    </row>
    <row r="6" spans="1:4" x14ac:dyDescent="0.25">
      <c r="A6">
        <v>27</v>
      </c>
      <c r="B6" t="s">
        <v>159</v>
      </c>
      <c r="C6" t="s">
        <v>3</v>
      </c>
      <c r="D6">
        <v>3</v>
      </c>
    </row>
    <row r="7" spans="1:4" x14ac:dyDescent="0.25">
      <c r="A7">
        <v>27</v>
      </c>
      <c r="B7" t="s">
        <v>159</v>
      </c>
      <c r="C7" t="s">
        <v>74</v>
      </c>
      <c r="D7">
        <v>3</v>
      </c>
    </row>
    <row r="8" spans="1:4" x14ac:dyDescent="0.25">
      <c r="A8">
        <v>2</v>
      </c>
      <c r="B8" t="s">
        <v>160</v>
      </c>
      <c r="C8" t="s">
        <v>3</v>
      </c>
      <c r="D8">
        <v>4</v>
      </c>
    </row>
    <row r="9" spans="1:4" x14ac:dyDescent="0.25">
      <c r="A9">
        <v>2</v>
      </c>
      <c r="B9" t="s">
        <v>160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15947</v>
      </c>
      <c r="C2" t="s">
        <v>32</v>
      </c>
    </row>
    <row r="3" spans="1:3" x14ac:dyDescent="0.25">
      <c r="A3" t="s">
        <v>108</v>
      </c>
      <c r="B3">
        <v>69756</v>
      </c>
      <c r="C3" t="s">
        <v>32</v>
      </c>
    </row>
    <row r="4" spans="1:3" x14ac:dyDescent="0.25">
      <c r="A4" t="s">
        <v>109</v>
      </c>
      <c r="B4">
        <v>4593</v>
      </c>
      <c r="C4" t="s">
        <v>32</v>
      </c>
    </row>
    <row r="5" spans="1:3" x14ac:dyDescent="0.25">
      <c r="A5" t="s">
        <v>28</v>
      </c>
      <c r="B5">
        <v>112212</v>
      </c>
      <c r="C5" t="s">
        <v>32</v>
      </c>
    </row>
    <row r="6" spans="1:3" x14ac:dyDescent="0.25">
      <c r="A6" t="s">
        <v>107</v>
      </c>
      <c r="B6">
        <v>479</v>
      </c>
      <c r="C6" t="s">
        <v>22</v>
      </c>
    </row>
    <row r="7" spans="1:3" x14ac:dyDescent="0.25">
      <c r="A7" t="s">
        <v>108</v>
      </c>
      <c r="B7">
        <v>723</v>
      </c>
      <c r="C7" t="s">
        <v>22</v>
      </c>
    </row>
    <row r="8" spans="1:3" x14ac:dyDescent="0.25">
      <c r="A8" t="s">
        <v>109</v>
      </c>
      <c r="B8">
        <v>212</v>
      </c>
      <c r="C8" t="s">
        <v>22</v>
      </c>
    </row>
    <row r="9" spans="1:3" x14ac:dyDescent="0.25">
      <c r="A9" t="s">
        <v>28</v>
      </c>
      <c r="B9">
        <v>1170</v>
      </c>
      <c r="C9" t="s">
        <v>22</v>
      </c>
    </row>
    <row r="10" spans="1:3" x14ac:dyDescent="0.25">
      <c r="A10" t="s">
        <v>107</v>
      </c>
      <c r="B10">
        <v>1311</v>
      </c>
      <c r="C10" t="s">
        <v>33</v>
      </c>
    </row>
    <row r="11" spans="1:3" x14ac:dyDescent="0.25">
      <c r="A11" t="s">
        <v>108</v>
      </c>
      <c r="B11">
        <v>7687</v>
      </c>
      <c r="C11" t="s">
        <v>33</v>
      </c>
    </row>
    <row r="12" spans="1:3" x14ac:dyDescent="0.25">
      <c r="A12" t="s">
        <v>109</v>
      </c>
      <c r="B12">
        <v>409</v>
      </c>
      <c r="C12" t="s">
        <v>33</v>
      </c>
    </row>
    <row r="13" spans="1:3" x14ac:dyDescent="0.25">
      <c r="A13" t="s">
        <v>28</v>
      </c>
      <c r="B13">
        <v>8656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3482</v>
      </c>
      <c r="B2" t="s">
        <v>129</v>
      </c>
      <c r="C2" t="s">
        <v>3</v>
      </c>
      <c r="D2">
        <v>1</v>
      </c>
    </row>
    <row r="3" spans="1:4" x14ac:dyDescent="0.25">
      <c r="A3">
        <v>3772</v>
      </c>
      <c r="B3" t="s">
        <v>129</v>
      </c>
      <c r="C3" t="s">
        <v>74</v>
      </c>
      <c r="D3">
        <v>1</v>
      </c>
    </row>
    <row r="4" spans="1:4" x14ac:dyDescent="0.25">
      <c r="A4">
        <v>424</v>
      </c>
      <c r="B4" t="s">
        <v>158</v>
      </c>
      <c r="C4" t="s">
        <v>3</v>
      </c>
      <c r="D4">
        <v>2</v>
      </c>
    </row>
    <row r="5" spans="1:4" x14ac:dyDescent="0.25">
      <c r="A5">
        <v>816</v>
      </c>
      <c r="B5" t="s">
        <v>158</v>
      </c>
      <c r="C5" t="s">
        <v>74</v>
      </c>
      <c r="D5">
        <v>2</v>
      </c>
    </row>
    <row r="6" spans="1:4" x14ac:dyDescent="0.25">
      <c r="A6">
        <v>160</v>
      </c>
      <c r="B6" t="s">
        <v>159</v>
      </c>
      <c r="C6" t="s">
        <v>3</v>
      </c>
      <c r="D6">
        <v>3</v>
      </c>
    </row>
    <row r="7" spans="1:4" x14ac:dyDescent="0.25">
      <c r="A7">
        <v>176</v>
      </c>
      <c r="B7" t="s">
        <v>159</v>
      </c>
      <c r="C7" t="s">
        <v>74</v>
      </c>
      <c r="D7">
        <v>3</v>
      </c>
    </row>
    <row r="8" spans="1:4" x14ac:dyDescent="0.25">
      <c r="A8">
        <v>13</v>
      </c>
      <c r="B8" t="s">
        <v>160</v>
      </c>
      <c r="C8" t="s">
        <v>3</v>
      </c>
      <c r="D8">
        <v>4</v>
      </c>
    </row>
    <row r="9" spans="1:4" x14ac:dyDescent="0.25">
      <c r="A9">
        <v>15</v>
      </c>
      <c r="B9" t="s">
        <v>160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91</v>
      </c>
      <c r="B1" t="s">
        <v>2</v>
      </c>
      <c r="C1" t="s">
        <v>96</v>
      </c>
      <c r="D1" t="s">
        <v>106</v>
      </c>
      <c r="E1" t="s">
        <v>110</v>
      </c>
    </row>
    <row r="2" spans="1:5" x14ac:dyDescent="0.25">
      <c r="A2">
        <v>1</v>
      </c>
      <c r="B2" t="s">
        <v>32</v>
      </c>
      <c r="C2">
        <v>7187</v>
      </c>
      <c r="D2" t="s">
        <v>111</v>
      </c>
      <c r="E2">
        <v>1</v>
      </c>
    </row>
    <row r="3" spans="1:5" x14ac:dyDescent="0.25">
      <c r="A3">
        <v>2</v>
      </c>
      <c r="B3" t="s">
        <v>33</v>
      </c>
      <c r="C3">
        <v>411</v>
      </c>
      <c r="D3" t="s">
        <v>111</v>
      </c>
      <c r="E3">
        <v>1</v>
      </c>
    </row>
    <row r="4" spans="1:5" x14ac:dyDescent="0.25">
      <c r="A4">
        <v>3</v>
      </c>
      <c r="B4" t="s">
        <v>34</v>
      </c>
      <c r="C4">
        <v>239</v>
      </c>
      <c r="D4" t="s">
        <v>111</v>
      </c>
      <c r="E4">
        <v>1</v>
      </c>
    </row>
    <row r="5" spans="1:5" x14ac:dyDescent="0.25">
      <c r="A5">
        <v>4</v>
      </c>
      <c r="B5" t="s">
        <v>35</v>
      </c>
      <c r="C5">
        <v>4</v>
      </c>
      <c r="D5" t="s">
        <v>111</v>
      </c>
      <c r="E5">
        <v>1</v>
      </c>
    </row>
    <row r="6" spans="1:5" x14ac:dyDescent="0.25">
      <c r="A6">
        <v>5</v>
      </c>
      <c r="B6" t="s">
        <v>36</v>
      </c>
      <c r="C6">
        <v>3</v>
      </c>
      <c r="D6" t="s">
        <v>111</v>
      </c>
      <c r="E6">
        <v>1</v>
      </c>
    </row>
    <row r="7" spans="1:5" x14ac:dyDescent="0.25">
      <c r="A7">
        <v>6</v>
      </c>
      <c r="B7" t="s">
        <v>44</v>
      </c>
      <c r="C7">
        <v>2</v>
      </c>
      <c r="D7" t="s">
        <v>111</v>
      </c>
      <c r="E7">
        <v>1</v>
      </c>
    </row>
    <row r="8" spans="1:5" x14ac:dyDescent="0.25">
      <c r="A8">
        <v>7</v>
      </c>
      <c r="B8" t="s">
        <v>112</v>
      </c>
      <c r="C8">
        <v>0</v>
      </c>
      <c r="D8" t="s">
        <v>111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111</v>
      </c>
      <c r="E9">
        <v>1</v>
      </c>
    </row>
    <row r="10" spans="1:5" x14ac:dyDescent="0.25">
      <c r="A10">
        <v>9</v>
      </c>
      <c r="B10" t="s">
        <v>37</v>
      </c>
      <c r="C10">
        <v>11</v>
      </c>
      <c r="D10" t="s">
        <v>111</v>
      </c>
      <c r="E10">
        <v>1</v>
      </c>
    </row>
    <row r="11" spans="1:5" x14ac:dyDescent="0.25">
      <c r="A11">
        <v>10</v>
      </c>
      <c r="B11" t="s">
        <v>38</v>
      </c>
      <c r="C11">
        <v>1</v>
      </c>
      <c r="D11" t="s">
        <v>111</v>
      </c>
      <c r="E11">
        <v>1</v>
      </c>
    </row>
    <row r="12" spans="1:5" x14ac:dyDescent="0.25">
      <c r="A12">
        <v>11</v>
      </c>
      <c r="B12" t="s">
        <v>39</v>
      </c>
      <c r="C12">
        <v>1167</v>
      </c>
      <c r="D12" t="s">
        <v>111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111</v>
      </c>
      <c r="E13">
        <v>1</v>
      </c>
    </row>
    <row r="14" spans="1:5" x14ac:dyDescent="0.25">
      <c r="A14">
        <v>13</v>
      </c>
      <c r="B14" t="s">
        <v>10</v>
      </c>
      <c r="C14">
        <v>11</v>
      </c>
      <c r="D14" t="s">
        <v>111</v>
      </c>
      <c r="E14">
        <v>1</v>
      </c>
    </row>
    <row r="15" spans="1:5" x14ac:dyDescent="0.25">
      <c r="A15">
        <v>14</v>
      </c>
      <c r="B15" t="s">
        <v>41</v>
      </c>
      <c r="C15">
        <v>7</v>
      </c>
      <c r="D15" t="s">
        <v>111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111</v>
      </c>
      <c r="E16">
        <v>1</v>
      </c>
    </row>
    <row r="17" spans="1:5" x14ac:dyDescent="0.25">
      <c r="A17">
        <v>16</v>
      </c>
      <c r="B17" t="s">
        <v>43</v>
      </c>
      <c r="C17">
        <v>5</v>
      </c>
      <c r="D17" t="s">
        <v>111</v>
      </c>
      <c r="E17">
        <v>1</v>
      </c>
    </row>
    <row r="18" spans="1:5" x14ac:dyDescent="0.25">
      <c r="A18">
        <v>1</v>
      </c>
      <c r="B18" t="s">
        <v>32</v>
      </c>
      <c r="C18">
        <v>533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76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28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112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3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343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6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286</v>
      </c>
      <c r="D34" t="s">
        <v>90</v>
      </c>
      <c r="E34">
        <v>3</v>
      </c>
    </row>
    <row r="35" spans="1:5" x14ac:dyDescent="0.25">
      <c r="A35">
        <v>2</v>
      </c>
      <c r="B35" t="s">
        <v>33</v>
      </c>
      <c r="C35">
        <v>28</v>
      </c>
      <c r="D35" t="s">
        <v>90</v>
      </c>
      <c r="E35">
        <v>3</v>
      </c>
    </row>
    <row r="36" spans="1:5" x14ac:dyDescent="0.25">
      <c r="A36">
        <v>3</v>
      </c>
      <c r="B36" t="s">
        <v>34</v>
      </c>
      <c r="C36">
        <v>11</v>
      </c>
      <c r="D36" t="s">
        <v>90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90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90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90</v>
      </c>
      <c r="E39">
        <v>3</v>
      </c>
    </row>
    <row r="40" spans="1:5" x14ac:dyDescent="0.25">
      <c r="A40">
        <v>7</v>
      </c>
      <c r="B40" t="s">
        <v>112</v>
      </c>
      <c r="C40">
        <v>0</v>
      </c>
      <c r="D40" t="s">
        <v>90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90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90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90</v>
      </c>
      <c r="E43">
        <v>3</v>
      </c>
    </row>
    <row r="44" spans="1:5" x14ac:dyDescent="0.25">
      <c r="A44">
        <v>11</v>
      </c>
      <c r="B44" t="s">
        <v>39</v>
      </c>
      <c r="C44">
        <v>10</v>
      </c>
      <c r="D44" t="s">
        <v>90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90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90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90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90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90</v>
      </c>
      <c r="E49">
        <v>3</v>
      </c>
    </row>
    <row r="50" spans="1:5" x14ac:dyDescent="0.25">
      <c r="A50">
        <v>1</v>
      </c>
      <c r="B50" t="s">
        <v>32</v>
      </c>
      <c r="C50">
        <v>361</v>
      </c>
      <c r="D50" t="s">
        <v>81</v>
      </c>
      <c r="E50">
        <v>4</v>
      </c>
    </row>
    <row r="51" spans="1:5" x14ac:dyDescent="0.25">
      <c r="A51">
        <v>2</v>
      </c>
      <c r="B51" t="s">
        <v>33</v>
      </c>
      <c r="C51">
        <v>31</v>
      </c>
      <c r="D51" t="s">
        <v>81</v>
      </c>
      <c r="E51">
        <v>4</v>
      </c>
    </row>
    <row r="52" spans="1:5" x14ac:dyDescent="0.25">
      <c r="A52">
        <v>3</v>
      </c>
      <c r="B52" t="s">
        <v>34</v>
      </c>
      <c r="C52">
        <v>80</v>
      </c>
      <c r="D52" t="s">
        <v>81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81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81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81</v>
      </c>
      <c r="E55">
        <v>4</v>
      </c>
    </row>
    <row r="56" spans="1:5" x14ac:dyDescent="0.25">
      <c r="A56">
        <v>7</v>
      </c>
      <c r="B56" t="s">
        <v>112</v>
      </c>
      <c r="C56">
        <v>0</v>
      </c>
      <c r="D56" t="s">
        <v>81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81</v>
      </c>
      <c r="E57">
        <v>4</v>
      </c>
    </row>
    <row r="58" spans="1:5" x14ac:dyDescent="0.25">
      <c r="A58">
        <v>9</v>
      </c>
      <c r="B58" t="s">
        <v>37</v>
      </c>
      <c r="C58">
        <v>3</v>
      </c>
      <c r="D58" t="s">
        <v>81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81</v>
      </c>
      <c r="E59">
        <v>4</v>
      </c>
    </row>
    <row r="60" spans="1:5" x14ac:dyDescent="0.25">
      <c r="A60">
        <v>11</v>
      </c>
      <c r="B60" t="s">
        <v>39</v>
      </c>
      <c r="C60">
        <v>73</v>
      </c>
      <c r="D60" t="s">
        <v>81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81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81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81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81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81</v>
      </c>
      <c r="E65">
        <v>4</v>
      </c>
    </row>
    <row r="66" spans="1:5" x14ac:dyDescent="0.25">
      <c r="A66">
        <v>1</v>
      </c>
      <c r="B66" t="s">
        <v>32</v>
      </c>
      <c r="C66">
        <v>20</v>
      </c>
      <c r="D66" t="s">
        <v>113</v>
      </c>
      <c r="E66">
        <v>5</v>
      </c>
    </row>
    <row r="67" spans="1:5" x14ac:dyDescent="0.25">
      <c r="A67">
        <v>2</v>
      </c>
      <c r="B67" t="s">
        <v>33</v>
      </c>
      <c r="C67">
        <v>8</v>
      </c>
      <c r="D67" t="s">
        <v>113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113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113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113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113</v>
      </c>
      <c r="E71">
        <v>5</v>
      </c>
    </row>
    <row r="72" spans="1:5" x14ac:dyDescent="0.25">
      <c r="A72">
        <v>7</v>
      </c>
      <c r="B72" t="s">
        <v>112</v>
      </c>
      <c r="C72">
        <v>0</v>
      </c>
      <c r="D72" t="s">
        <v>113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113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113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113</v>
      </c>
      <c r="E75">
        <v>5</v>
      </c>
    </row>
    <row r="76" spans="1:5" x14ac:dyDescent="0.25">
      <c r="A76">
        <v>11</v>
      </c>
      <c r="B76" t="s">
        <v>39</v>
      </c>
      <c r="C76">
        <v>95</v>
      </c>
      <c r="D76" t="s">
        <v>113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113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113</v>
      </c>
      <c r="E78">
        <v>5</v>
      </c>
    </row>
    <row r="79" spans="1:5" x14ac:dyDescent="0.25">
      <c r="A79">
        <v>14</v>
      </c>
      <c r="B79" t="s">
        <v>41</v>
      </c>
      <c r="C79">
        <v>1</v>
      </c>
      <c r="D79" t="s">
        <v>113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113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113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112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2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20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112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112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76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2444</v>
      </c>
      <c r="D130" s="2" t="s">
        <v>80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193</v>
      </c>
      <c r="D131" s="2" t="s">
        <v>80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156</v>
      </c>
      <c r="D132" s="2" t="s">
        <v>80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80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80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0</v>
      </c>
      <c r="D135" s="2" t="s">
        <v>80</v>
      </c>
      <c r="E135" s="2">
        <v>9</v>
      </c>
    </row>
    <row r="136" spans="1:5" x14ac:dyDescent="0.25">
      <c r="A136" s="2">
        <v>7</v>
      </c>
      <c r="B136" s="2" t="s">
        <v>112</v>
      </c>
      <c r="C136" s="2">
        <v>0</v>
      </c>
      <c r="D136" s="2" t="s">
        <v>80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80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8</v>
      </c>
      <c r="D138" s="2" t="s">
        <v>80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1</v>
      </c>
      <c r="D139" s="2" t="s">
        <v>80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746</v>
      </c>
      <c r="D140" s="2" t="s">
        <v>80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80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9</v>
      </c>
      <c r="D142" s="2" t="s">
        <v>80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8</v>
      </c>
      <c r="D143" s="2" t="s">
        <v>80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80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1</v>
      </c>
      <c r="D145" s="2" t="s">
        <v>80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91</v>
      </c>
      <c r="B1" t="s">
        <v>96</v>
      </c>
      <c r="C1" t="s">
        <v>2</v>
      </c>
      <c r="D1" t="s">
        <v>106</v>
      </c>
    </row>
    <row r="2" spans="1:4" x14ac:dyDescent="0.25">
      <c r="A2">
        <v>1</v>
      </c>
      <c r="B2">
        <v>11</v>
      </c>
      <c r="C2" t="s">
        <v>82</v>
      </c>
      <c r="D2" t="s">
        <v>3</v>
      </c>
    </row>
    <row r="3" spans="1:4" x14ac:dyDescent="0.25">
      <c r="A3">
        <v>2</v>
      </c>
      <c r="B3">
        <v>5</v>
      </c>
      <c r="C3" t="s">
        <v>82</v>
      </c>
      <c r="D3" t="s">
        <v>83</v>
      </c>
    </row>
    <row r="4" spans="1:4" x14ac:dyDescent="0.25">
      <c r="A4">
        <v>3</v>
      </c>
      <c r="B4">
        <v>0</v>
      </c>
      <c r="C4" t="s">
        <v>82</v>
      </c>
      <c r="D4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91</v>
      </c>
      <c r="B1" t="s">
        <v>126</v>
      </c>
      <c r="C1" t="s">
        <v>96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77</v>
      </c>
      <c r="C5">
        <v>97</v>
      </c>
    </row>
    <row r="6" spans="1:3" x14ac:dyDescent="0.25">
      <c r="A6">
        <v>5</v>
      </c>
      <c r="B6" t="s">
        <v>78</v>
      </c>
      <c r="C6">
        <v>0</v>
      </c>
    </row>
    <row r="7" spans="1:3" x14ac:dyDescent="0.25">
      <c r="A7">
        <v>6</v>
      </c>
      <c r="B7" t="s">
        <v>127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79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91</v>
      </c>
      <c r="B1" t="s">
        <v>122</v>
      </c>
      <c r="C1" t="s">
        <v>28</v>
      </c>
      <c r="D1" t="s">
        <v>123</v>
      </c>
    </row>
    <row r="2" spans="1:4" x14ac:dyDescent="0.25">
      <c r="A2">
        <v>1</v>
      </c>
      <c r="B2" t="s">
        <v>124</v>
      </c>
      <c r="C2">
        <v>0</v>
      </c>
      <c r="D2">
        <v>0</v>
      </c>
    </row>
    <row r="3" spans="1:4" x14ac:dyDescent="0.25">
      <c r="A3">
        <v>2</v>
      </c>
      <c r="B3" t="s">
        <v>125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46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7</v>
      </c>
      <c r="G3">
        <v>1</v>
      </c>
    </row>
    <row r="4" spans="1:7" x14ac:dyDescent="0.25">
      <c r="A4">
        <v>3</v>
      </c>
      <c r="B4" t="s">
        <v>142</v>
      </c>
      <c r="C4" t="s">
        <v>29</v>
      </c>
      <c r="D4" t="s">
        <v>28</v>
      </c>
      <c r="E4">
        <v>1</v>
      </c>
      <c r="F4">
        <v>6</v>
      </c>
      <c r="G4">
        <v>1</v>
      </c>
    </row>
    <row r="5" spans="1:7" x14ac:dyDescent="0.25">
      <c r="A5">
        <v>4</v>
      </c>
      <c r="B5" t="s">
        <v>130</v>
      </c>
      <c r="C5" t="s">
        <v>29</v>
      </c>
      <c r="D5" t="s">
        <v>28</v>
      </c>
      <c r="E5">
        <v>1</v>
      </c>
      <c r="F5">
        <v>3</v>
      </c>
      <c r="G5">
        <v>1</v>
      </c>
    </row>
    <row r="6" spans="1:7" x14ac:dyDescent="0.25">
      <c r="A6">
        <v>5</v>
      </c>
      <c r="B6" t="s">
        <v>143</v>
      </c>
      <c r="C6" t="s">
        <v>29</v>
      </c>
      <c r="D6" t="s">
        <v>28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30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142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8</v>
      </c>
      <c r="G9">
        <v>1</v>
      </c>
    </row>
    <row r="10" spans="1:7" x14ac:dyDescent="0.25">
      <c r="A10">
        <v>3</v>
      </c>
      <c r="B10" t="s">
        <v>142</v>
      </c>
      <c r="C10" t="s">
        <v>29</v>
      </c>
      <c r="D10" t="s">
        <v>9</v>
      </c>
      <c r="E10">
        <v>2</v>
      </c>
      <c r="F10">
        <v>9</v>
      </c>
      <c r="G10">
        <v>1</v>
      </c>
    </row>
    <row r="11" spans="1:7" x14ac:dyDescent="0.25">
      <c r="A11">
        <v>4</v>
      </c>
      <c r="B11" t="s">
        <v>130</v>
      </c>
      <c r="C11" t="s">
        <v>29</v>
      </c>
      <c r="D11" t="s">
        <v>9</v>
      </c>
      <c r="E11">
        <v>2</v>
      </c>
      <c r="F11">
        <v>4</v>
      </c>
      <c r="G11">
        <v>1</v>
      </c>
    </row>
    <row r="12" spans="1:7" x14ac:dyDescent="0.25">
      <c r="A12">
        <v>5</v>
      </c>
      <c r="B12" t="s">
        <v>143</v>
      </c>
      <c r="C12" t="s">
        <v>29</v>
      </c>
      <c r="D12" t="s">
        <v>9</v>
      </c>
      <c r="E12">
        <v>2</v>
      </c>
      <c r="F12">
        <v>8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34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62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17</v>
      </c>
      <c r="G15">
        <v>2</v>
      </c>
    </row>
    <row r="16" spans="1:7" x14ac:dyDescent="0.25">
      <c r="A16">
        <v>3</v>
      </c>
      <c r="B16" t="s">
        <v>142</v>
      </c>
      <c r="C16" s="2" t="s">
        <v>52</v>
      </c>
      <c r="D16" t="s">
        <v>28</v>
      </c>
      <c r="E16">
        <v>1</v>
      </c>
      <c r="F16" s="2">
        <v>6</v>
      </c>
      <c r="G16">
        <v>2</v>
      </c>
    </row>
    <row r="17" spans="1:7" x14ac:dyDescent="0.25">
      <c r="A17">
        <v>4</v>
      </c>
      <c r="B17" t="s">
        <v>130</v>
      </c>
      <c r="C17" s="2" t="s">
        <v>52</v>
      </c>
      <c r="D17" t="s">
        <v>28</v>
      </c>
      <c r="E17">
        <v>1</v>
      </c>
      <c r="F17" s="2">
        <v>5</v>
      </c>
      <c r="G17">
        <v>2</v>
      </c>
    </row>
    <row r="18" spans="1:7" x14ac:dyDescent="0.25">
      <c r="A18">
        <v>5</v>
      </c>
      <c r="B18" t="s">
        <v>143</v>
      </c>
      <c r="C18" s="2" t="s">
        <v>52</v>
      </c>
      <c r="D18" t="s">
        <v>28</v>
      </c>
      <c r="E18">
        <v>1</v>
      </c>
      <c r="F18" s="2">
        <v>6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40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174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25</v>
      </c>
      <c r="G21">
        <v>2</v>
      </c>
    </row>
    <row r="22" spans="1:7" x14ac:dyDescent="0.25">
      <c r="A22">
        <v>3</v>
      </c>
      <c r="B22" t="s">
        <v>142</v>
      </c>
      <c r="C22" s="2" t="s">
        <v>52</v>
      </c>
      <c r="D22" t="s">
        <v>9</v>
      </c>
      <c r="E22">
        <v>2</v>
      </c>
      <c r="F22" s="2">
        <v>9</v>
      </c>
      <c r="G22">
        <v>2</v>
      </c>
    </row>
    <row r="23" spans="1:7" x14ac:dyDescent="0.25">
      <c r="A23">
        <v>4</v>
      </c>
      <c r="B23" t="s">
        <v>130</v>
      </c>
      <c r="C23" s="2" t="s">
        <v>52</v>
      </c>
      <c r="D23" t="s">
        <v>9</v>
      </c>
      <c r="E23">
        <v>2</v>
      </c>
      <c r="F23" s="2">
        <v>8</v>
      </c>
      <c r="G23">
        <v>2</v>
      </c>
    </row>
    <row r="24" spans="1:7" x14ac:dyDescent="0.25">
      <c r="A24">
        <v>5</v>
      </c>
      <c r="B24" t="s">
        <v>143</v>
      </c>
      <c r="C24" s="2" t="s">
        <v>52</v>
      </c>
      <c r="D24" t="s">
        <v>9</v>
      </c>
      <c r="E24">
        <v>2</v>
      </c>
      <c r="F24" s="2">
        <v>8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45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142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130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143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4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142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130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143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239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88</v>
      </c>
      <c r="G3">
        <v>1</v>
      </c>
    </row>
    <row r="4" spans="1:7" x14ac:dyDescent="0.25">
      <c r="A4">
        <v>3</v>
      </c>
      <c r="B4" t="s">
        <v>131</v>
      </c>
      <c r="C4" t="s">
        <v>29</v>
      </c>
      <c r="D4" t="s">
        <v>28</v>
      </c>
      <c r="E4">
        <v>1</v>
      </c>
      <c r="F4">
        <v>16</v>
      </c>
      <c r="G4">
        <v>1</v>
      </c>
    </row>
    <row r="5" spans="1:7" x14ac:dyDescent="0.25">
      <c r="A5">
        <v>4</v>
      </c>
      <c r="B5" t="s">
        <v>144</v>
      </c>
      <c r="C5" t="s">
        <v>29</v>
      </c>
      <c r="D5" t="s">
        <v>28</v>
      </c>
      <c r="E5">
        <v>1</v>
      </c>
      <c r="F5">
        <v>42</v>
      </c>
      <c r="G5">
        <v>1</v>
      </c>
    </row>
    <row r="6" spans="1:7" x14ac:dyDescent="0.25">
      <c r="A6">
        <v>5</v>
      </c>
      <c r="B6" t="s">
        <v>145</v>
      </c>
      <c r="C6" t="s">
        <v>29</v>
      </c>
      <c r="D6" t="s">
        <v>28</v>
      </c>
      <c r="E6">
        <v>1</v>
      </c>
      <c r="F6">
        <v>22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206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725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103</v>
      </c>
      <c r="G9">
        <v>1</v>
      </c>
    </row>
    <row r="10" spans="1:7" x14ac:dyDescent="0.25">
      <c r="A10">
        <v>3</v>
      </c>
      <c r="B10" t="s">
        <v>131</v>
      </c>
      <c r="C10" t="s">
        <v>29</v>
      </c>
      <c r="D10" t="s">
        <v>9</v>
      </c>
      <c r="E10">
        <v>2</v>
      </c>
      <c r="F10">
        <v>35</v>
      </c>
      <c r="G10">
        <v>1</v>
      </c>
    </row>
    <row r="11" spans="1:7" x14ac:dyDescent="0.25">
      <c r="A11">
        <v>4</v>
      </c>
      <c r="B11" t="s">
        <v>144</v>
      </c>
      <c r="C11" t="s">
        <v>29</v>
      </c>
      <c r="D11" t="s">
        <v>9</v>
      </c>
      <c r="E11">
        <v>2</v>
      </c>
      <c r="F11">
        <v>42</v>
      </c>
      <c r="G11">
        <v>1</v>
      </c>
    </row>
    <row r="12" spans="1:7" x14ac:dyDescent="0.25">
      <c r="A12">
        <v>5</v>
      </c>
      <c r="B12" t="s">
        <v>145</v>
      </c>
      <c r="C12" t="s">
        <v>29</v>
      </c>
      <c r="D12" t="s">
        <v>9</v>
      </c>
      <c r="E12">
        <v>2</v>
      </c>
      <c r="F12">
        <v>40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241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353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154</v>
      </c>
      <c r="G15">
        <v>2</v>
      </c>
    </row>
    <row r="16" spans="1:7" x14ac:dyDescent="0.25">
      <c r="A16">
        <v>3</v>
      </c>
      <c r="B16" t="s">
        <v>131</v>
      </c>
      <c r="C16" s="2" t="s">
        <v>52</v>
      </c>
      <c r="D16" t="s">
        <v>28</v>
      </c>
      <c r="E16">
        <v>1</v>
      </c>
      <c r="F16" s="2">
        <v>23</v>
      </c>
      <c r="G16">
        <v>2</v>
      </c>
    </row>
    <row r="17" spans="1:7" x14ac:dyDescent="0.25">
      <c r="A17">
        <v>4</v>
      </c>
      <c r="B17" t="s">
        <v>144</v>
      </c>
      <c r="C17" s="2" t="s">
        <v>52</v>
      </c>
      <c r="D17" t="s">
        <v>28</v>
      </c>
      <c r="E17">
        <v>1</v>
      </c>
      <c r="F17" s="2">
        <v>44</v>
      </c>
      <c r="G17">
        <v>2</v>
      </c>
    </row>
    <row r="18" spans="1:7" x14ac:dyDescent="0.25">
      <c r="A18">
        <v>5</v>
      </c>
      <c r="B18" t="s">
        <v>145</v>
      </c>
      <c r="C18" s="2" t="s">
        <v>52</v>
      </c>
      <c r="D18" t="s">
        <v>28</v>
      </c>
      <c r="E18">
        <v>1</v>
      </c>
      <c r="F18" s="2">
        <v>23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263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1023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212</v>
      </c>
      <c r="G21">
        <v>2</v>
      </c>
    </row>
    <row r="22" spans="1:7" x14ac:dyDescent="0.25">
      <c r="A22">
        <v>3</v>
      </c>
      <c r="B22" t="s">
        <v>131</v>
      </c>
      <c r="C22" s="2" t="s">
        <v>52</v>
      </c>
      <c r="D22" t="s">
        <v>9</v>
      </c>
      <c r="E22">
        <v>2</v>
      </c>
      <c r="F22" s="2">
        <v>52</v>
      </c>
      <c r="G22">
        <v>2</v>
      </c>
    </row>
    <row r="23" spans="1:7" x14ac:dyDescent="0.25">
      <c r="A23">
        <v>4</v>
      </c>
      <c r="B23" t="s">
        <v>144</v>
      </c>
      <c r="C23" s="2" t="s">
        <v>52</v>
      </c>
      <c r="D23" t="s">
        <v>9</v>
      </c>
      <c r="E23">
        <v>2</v>
      </c>
      <c r="F23" s="2">
        <v>44</v>
      </c>
      <c r="G23">
        <v>2</v>
      </c>
    </row>
    <row r="24" spans="1:7" x14ac:dyDescent="0.25">
      <c r="A24">
        <v>5</v>
      </c>
      <c r="B24" t="s">
        <v>145</v>
      </c>
      <c r="C24" s="2" t="s">
        <v>52</v>
      </c>
      <c r="D24" t="s">
        <v>9</v>
      </c>
      <c r="E24">
        <v>2</v>
      </c>
      <c r="F24" s="2">
        <v>41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309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41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8</v>
      </c>
      <c r="G27">
        <v>3</v>
      </c>
    </row>
    <row r="28" spans="1:7" x14ac:dyDescent="0.25">
      <c r="A28">
        <v>3</v>
      </c>
      <c r="B28" t="s">
        <v>131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144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145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8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143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8</v>
      </c>
      <c r="G33">
        <v>3</v>
      </c>
    </row>
    <row r="34" spans="1:7" x14ac:dyDescent="0.25">
      <c r="A34">
        <v>3</v>
      </c>
      <c r="B34" t="s">
        <v>131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144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145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13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54</v>
      </c>
      <c r="D1" t="s">
        <v>100</v>
      </c>
      <c r="E1" t="s">
        <v>51</v>
      </c>
    </row>
    <row r="2" spans="1:5" x14ac:dyDescent="0.25">
      <c r="A2">
        <v>1</v>
      </c>
      <c r="B2" t="s">
        <v>120</v>
      </c>
      <c r="C2">
        <v>873</v>
      </c>
      <c r="D2">
        <v>766</v>
      </c>
      <c r="E2">
        <v>267</v>
      </c>
    </row>
    <row r="3" spans="1:5" x14ac:dyDescent="0.25">
      <c r="A3">
        <v>2</v>
      </c>
      <c r="B3" t="s">
        <v>121</v>
      </c>
      <c r="C3">
        <v>563</v>
      </c>
      <c r="D3">
        <v>375</v>
      </c>
      <c r="E3">
        <v>34</v>
      </c>
    </row>
    <row r="4" spans="1:5" x14ac:dyDescent="0.25">
      <c r="A4">
        <v>3</v>
      </c>
      <c r="B4" t="s">
        <v>133</v>
      </c>
      <c r="C4">
        <v>114</v>
      </c>
      <c r="D4">
        <v>88</v>
      </c>
      <c r="E4">
        <v>1</v>
      </c>
    </row>
    <row r="5" spans="1:5" x14ac:dyDescent="0.25">
      <c r="A5" s="2">
        <v>4</v>
      </c>
      <c r="B5" s="2" t="s">
        <v>134</v>
      </c>
      <c r="C5" s="2">
        <v>90</v>
      </c>
      <c r="D5" s="2">
        <v>75</v>
      </c>
      <c r="E5" s="2">
        <v>19</v>
      </c>
    </row>
    <row r="6" spans="1:5" x14ac:dyDescent="0.25">
      <c r="A6" s="2">
        <v>5</v>
      </c>
      <c r="B6" s="2" t="s">
        <v>146</v>
      </c>
      <c r="C6" s="2">
        <v>74</v>
      </c>
      <c r="D6" s="2">
        <v>70</v>
      </c>
      <c r="E6" s="2">
        <v>8</v>
      </c>
    </row>
    <row r="7" spans="1:5" x14ac:dyDescent="0.25">
      <c r="A7" s="2">
        <v>6</v>
      </c>
      <c r="B7" s="2" t="s">
        <v>98</v>
      </c>
      <c r="C7" s="2">
        <v>158</v>
      </c>
      <c r="D7" s="2">
        <v>120</v>
      </c>
      <c r="E7" s="2">
        <v>42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56</v>
      </c>
      <c r="D1" t="s">
        <v>100</v>
      </c>
      <c r="E1" t="s">
        <v>51</v>
      </c>
    </row>
    <row r="2" spans="1:5" x14ac:dyDescent="0.25">
      <c r="A2" s="2">
        <v>1</v>
      </c>
      <c r="B2" s="2" t="s">
        <v>120</v>
      </c>
      <c r="C2" s="2">
        <v>25</v>
      </c>
      <c r="D2" s="2">
        <v>26</v>
      </c>
      <c r="E2" s="2">
        <v>15</v>
      </c>
    </row>
    <row r="3" spans="1:5" x14ac:dyDescent="0.25">
      <c r="A3" s="2">
        <v>2</v>
      </c>
      <c r="B3" s="2" t="s">
        <v>147</v>
      </c>
      <c r="C3" s="2">
        <v>18</v>
      </c>
      <c r="D3" s="2">
        <v>2</v>
      </c>
      <c r="E3" s="2">
        <v>1</v>
      </c>
    </row>
    <row r="4" spans="1:5" x14ac:dyDescent="0.25">
      <c r="A4" s="2">
        <v>3</v>
      </c>
      <c r="B4" s="2" t="s">
        <v>121</v>
      </c>
      <c r="C4" s="2">
        <v>17</v>
      </c>
      <c r="D4" s="2">
        <v>11</v>
      </c>
      <c r="E4" s="2">
        <v>3</v>
      </c>
    </row>
    <row r="5" spans="1:5" x14ac:dyDescent="0.25">
      <c r="A5" s="2">
        <v>4</v>
      </c>
      <c r="B5" s="2" t="s">
        <v>148</v>
      </c>
      <c r="C5" s="2">
        <v>15</v>
      </c>
      <c r="D5" s="2">
        <v>13</v>
      </c>
      <c r="E5" s="2">
        <v>3</v>
      </c>
    </row>
    <row r="6" spans="1:5" x14ac:dyDescent="0.25">
      <c r="A6" s="2">
        <v>5</v>
      </c>
      <c r="B6" s="2" t="s">
        <v>149</v>
      </c>
      <c r="C6" s="2">
        <v>5</v>
      </c>
      <c r="D6" s="2">
        <v>3</v>
      </c>
      <c r="E6" s="2">
        <v>0</v>
      </c>
    </row>
    <row r="7" spans="1:5" x14ac:dyDescent="0.25">
      <c r="A7" s="2">
        <v>6</v>
      </c>
      <c r="B7" s="2" t="s">
        <v>98</v>
      </c>
      <c r="C7" s="2">
        <v>28</v>
      </c>
      <c r="D7" s="2">
        <v>24</v>
      </c>
      <c r="E7" s="2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s="1" t="s">
        <v>139</v>
      </c>
      <c r="B2" s="1" t="s">
        <v>140</v>
      </c>
      <c r="C2" s="1" t="s">
        <v>141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450</v>
      </c>
      <c r="B6" t="s">
        <v>48</v>
      </c>
      <c r="C6" t="s">
        <v>62</v>
      </c>
      <c r="D6">
        <v>1</v>
      </c>
    </row>
    <row r="7" spans="1:4" x14ac:dyDescent="0.25">
      <c r="A7">
        <v>2</v>
      </c>
      <c r="B7" t="s">
        <v>48</v>
      </c>
      <c r="C7" t="s">
        <v>87</v>
      </c>
      <c r="D7">
        <v>2</v>
      </c>
    </row>
    <row r="8" spans="1:4" x14ac:dyDescent="0.25">
      <c r="A8">
        <v>0</v>
      </c>
      <c r="B8" t="s">
        <v>48</v>
      </c>
      <c r="C8" t="s">
        <v>61</v>
      </c>
      <c r="D8">
        <v>3</v>
      </c>
    </row>
    <row r="9" spans="1:4" x14ac:dyDescent="0.25">
      <c r="A9">
        <v>1</v>
      </c>
      <c r="B9" t="s">
        <v>48</v>
      </c>
      <c r="C9" t="s">
        <v>86</v>
      </c>
      <c r="D9">
        <v>4</v>
      </c>
    </row>
    <row r="10" spans="1:4" x14ac:dyDescent="0.25">
      <c r="A10">
        <v>189</v>
      </c>
      <c r="B10" t="s">
        <v>49</v>
      </c>
      <c r="C10" t="s">
        <v>62</v>
      </c>
      <c r="D10">
        <v>1</v>
      </c>
    </row>
    <row r="11" spans="1:4" x14ac:dyDescent="0.25">
      <c r="A11">
        <v>0</v>
      </c>
      <c r="B11" t="s">
        <v>49</v>
      </c>
      <c r="C11" t="s">
        <v>87</v>
      </c>
      <c r="D11">
        <v>2</v>
      </c>
    </row>
    <row r="12" spans="1:4" x14ac:dyDescent="0.25">
      <c r="A12">
        <v>7</v>
      </c>
      <c r="B12" t="s">
        <v>49</v>
      </c>
      <c r="C12" t="s">
        <v>61</v>
      </c>
      <c r="D12">
        <v>3</v>
      </c>
    </row>
    <row r="13" spans="1:4" x14ac:dyDescent="0.25">
      <c r="A13">
        <v>2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2020-07-20T15:04:06Z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