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workbookProtection workbookAlgorithmName="SHA-512" workbookHashValue="ulYn9+XDElNcLO+6TaQIs5owUEazemKu1L+drXfA64KfQiVoB+6Aal9On25Dxiq4WWlSgIQzLP9cyjskqX6fXA==" workbookSaltValue="TE9GWyaiOVaPSMOg/viEow==" workbookSpinCount="100000" lockStructure="1"/>
  <bookViews>
    <workbookView xWindow="0" yWindow="0" windowWidth="28800" windowHeight="11850" tabRatio="700"/>
  </bookViews>
  <sheets>
    <sheet name="1. Kosztorys" sheetId="6" r:id="rId1"/>
    <sheet name="2. Harmon." sheetId="7" r:id="rId2"/>
    <sheet name="3. Wniosek o transzę " sheetId="8" r:id="rId3"/>
    <sheet name="5. Rozlicz. udok. koszt." sheetId="9" r:id="rId4"/>
    <sheet name="6. Wzór rozlicz. pon. koszt." sheetId="13" r:id="rId5"/>
    <sheet name="8. Trwałość" sheetId="12" r:id="rId6"/>
    <sheet name="Arkusz3" sheetId="3" state="hidden" r:id="rId7"/>
  </sheets>
  <definedNames>
    <definedName name="data_umowy">'1. Kosztorys'!$F$7</definedName>
    <definedName name="dofin_i_własne" localSheetId="4">Tabela13[[10]:[11]]</definedName>
    <definedName name="dofin_i_własne">Tabela1[[10]:[11]]</definedName>
    <definedName name="forma_opieki">'1. Kosztorys'!$D$4</definedName>
    <definedName name="formy_opieki_lista">Arkusz3!$B$3:$B$5</definedName>
    <definedName name="harmonogram">'2. Harmon.'!$D$10:$G$13</definedName>
    <definedName name="instytucja_opieki">'1. Kosztorys'!$D$5</definedName>
    <definedName name="liczba_miejsc">'1. Kosztorys'!$D$6</definedName>
    <definedName name="liczba_miejsc_utworz">'8. Trwałość'!$A$31</definedName>
    <definedName name="nazwa_adres">'1. Kosztorys'!$D$3</definedName>
    <definedName name="nr_transzy_rozlicz" localSheetId="4">'6. Wzór rozlicz. pon. koszt.'!$K$5</definedName>
    <definedName name="nr_transzy_rozlicz">'5. Rozlicz. udok. koszt.'!$K$5</definedName>
    <definedName name="nr_umowy">'1. Kosztorys'!$D$7</definedName>
    <definedName name="numer_umowy">'1. Kosztorys'!$D$7</definedName>
    <definedName name="obsada" localSheetId="4">Tabela3[Liczba miejsc wykorzystanych („obsadzonych”)]</definedName>
    <definedName name="obsada">Tabela3[Liczba miejsc wykorzystanych („obsadzonych”)]</definedName>
    <definedName name="_xlnm.Print_Area" localSheetId="0">'1. Kosztorys'!$B$2:$H$31</definedName>
    <definedName name="_xlnm.Print_Area" localSheetId="1">'2. Harmon.'!$B$2:$G$27</definedName>
    <definedName name="_xlnm.Print_Area" localSheetId="2">'3. Wniosek o transzę '!$B$2:$G$15</definedName>
    <definedName name="_xlnm.Print_Area" localSheetId="3">'5. Rozlicz. udok. koszt.'!$B$2:$L$49</definedName>
    <definedName name="_xlnm.Print_Area" localSheetId="4">'6. Wzór rozlicz. pon. koszt.'!$B$2:$L$44</definedName>
    <definedName name="_xlnm.Print_Area" localSheetId="5">'8. Trwałość'!$A$1:$C$66</definedName>
    <definedName name="początek_realizacji">'5. Rozlicz. udok. koszt.'!$D$6</definedName>
    <definedName name="rodzaj_kosztów">Arkusz3!$B$7:$B$8</definedName>
    <definedName name="rozlicz_transz_tworzeni_ogółem" localSheetId="4">Tabela13[[#Totals],[9]]</definedName>
    <definedName name="rozlicz_transz_tworzeni_ogółem">Tabela1[[#Totals],[9]]</definedName>
    <definedName name="rozlicz_transz_tworzenie_dof" localSheetId="4">Tabela13[[#Totals],[10]]</definedName>
    <definedName name="rozlicz_transz_tworzenie_dof">Tabela1[[#Totals],[10]]</definedName>
    <definedName name="suma_bieżące" localSheetId="4">koszty_tworzenia[[#Totals],[6]]</definedName>
    <definedName name="suma_bieżące">koszty_tworzenia[[#Totals],[6]]</definedName>
    <definedName name="suma_dofin_tworzenie" localSheetId="4">koszty_tworzenia[[#Totals],[5]]</definedName>
    <definedName name="suma_dofin_tworzenie">koszty_tworzenia[[#Totals],[5]]</definedName>
    <definedName name="suma_majątkowe" localSheetId="4">koszty_tworzenia[[#Totals],[7]]</definedName>
    <definedName name="suma_majątkowe">koszty_tworzenia[[#Totals],[7]]</definedName>
    <definedName name="trwałość" localSheetId="4">Tabela3[Stosunek liczby miejsc wykorzystanych („obsadzonych”) do liczby miejsc utworzonych w ramach dofinansowania z Programu (w %)2)]</definedName>
    <definedName name="trwałość">Tabela3[Stosunek liczby miejsc wykorzystanych („obsadzonych”) do liczby miejsc utworzonych w ramach dofinansowania z Programu (w %)2)]</definedName>
    <definedName name="wpis">'5. Rozlicz. udok. koszt.'!$G$6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2" l="1"/>
  <c r="J36" i="12" l="1"/>
  <c r="K6" i="13" l="1"/>
  <c r="H6" i="13"/>
  <c r="D6" i="13"/>
  <c r="Q12" i="9" l="1"/>
  <c r="Q13" i="9"/>
  <c r="Q14" i="9"/>
  <c r="Q15" i="9"/>
  <c r="Q16" i="9"/>
  <c r="Q17" i="9"/>
  <c r="L31" i="13"/>
  <c r="K31" i="13"/>
  <c r="J30" i="13"/>
  <c r="B30" i="13"/>
  <c r="J29" i="13"/>
  <c r="B29" i="13"/>
  <c r="J28" i="13"/>
  <c r="B28" i="13"/>
  <c r="J27" i="13"/>
  <c r="B27" i="13"/>
  <c r="J26" i="13"/>
  <c r="B26" i="13"/>
  <c r="J25" i="13"/>
  <c r="B25" i="13"/>
  <c r="P24" i="13"/>
  <c r="J24" i="13"/>
  <c r="B24" i="13"/>
  <c r="J23" i="13"/>
  <c r="B23" i="13"/>
  <c r="J22" i="13"/>
  <c r="B22" i="13"/>
  <c r="J21" i="13"/>
  <c r="B21" i="13"/>
  <c r="J20" i="13"/>
  <c r="B20" i="13"/>
  <c r="J19" i="13"/>
  <c r="B19" i="13"/>
  <c r="J18" i="13"/>
  <c r="B18" i="13"/>
  <c r="T17" i="13"/>
  <c r="S17" i="13"/>
  <c r="R17" i="13"/>
  <c r="Q17" i="13"/>
  <c r="P17" i="13"/>
  <c r="J17" i="13"/>
  <c r="B17" i="13"/>
  <c r="T16" i="13"/>
  <c r="S16" i="13"/>
  <c r="R16" i="13"/>
  <c r="Q16" i="13"/>
  <c r="P16" i="13" s="1"/>
  <c r="J16" i="13"/>
  <c r="B16" i="13"/>
  <c r="T15" i="13"/>
  <c r="S15" i="13"/>
  <c r="R15" i="13" s="1"/>
  <c r="P15" i="13" s="1"/>
  <c r="Q15" i="13"/>
  <c r="J15" i="13"/>
  <c r="B15" i="13"/>
  <c r="T14" i="13"/>
  <c r="S14" i="13"/>
  <c r="R14" i="13" s="1"/>
  <c r="Q14" i="13"/>
  <c r="P14" i="13" s="1"/>
  <c r="J14" i="13"/>
  <c r="B14" i="13"/>
  <c r="T13" i="13"/>
  <c r="R13" i="13" s="1"/>
  <c r="P13" i="13" s="1"/>
  <c r="S13" i="13"/>
  <c r="Q13" i="13"/>
  <c r="J13" i="13"/>
  <c r="B13" i="13"/>
  <c r="T12" i="13"/>
  <c r="S12" i="13"/>
  <c r="R12" i="13" s="1"/>
  <c r="P12" i="13" s="1"/>
  <c r="Q12" i="13"/>
  <c r="J12" i="13"/>
  <c r="B12" i="13"/>
  <c r="S11" i="13"/>
  <c r="R11" i="13" s="1"/>
  <c r="P11" i="13" s="1"/>
  <c r="Q11" i="13"/>
  <c r="J11" i="13"/>
  <c r="B11" i="13"/>
  <c r="T10" i="13"/>
  <c r="R10" i="13" s="1"/>
  <c r="Q10" i="13"/>
  <c r="Q18" i="13" s="1"/>
  <c r="J10" i="13"/>
  <c r="J31" i="13" s="1"/>
  <c r="B10" i="13"/>
  <c r="H5" i="13"/>
  <c r="D5" i="13"/>
  <c r="D4" i="13"/>
  <c r="D3" i="13"/>
  <c r="R18" i="13" l="1"/>
  <c r="P10" i="13"/>
  <c r="P18" i="13" s="1"/>
  <c r="S18" i="13"/>
  <c r="T18" i="13"/>
  <c r="J27" i="9"/>
  <c r="J11" i="9" l="1"/>
  <c r="G6" i="7" l="1"/>
  <c r="D6" i="7"/>
  <c r="G22" i="6" l="1"/>
  <c r="T13" i="9" l="1"/>
  <c r="T14" i="9"/>
  <c r="T15" i="9"/>
  <c r="T16" i="9"/>
  <c r="T17" i="9"/>
  <c r="T12" i="9"/>
  <c r="T10" i="9"/>
  <c r="S12" i="9"/>
  <c r="S13" i="9"/>
  <c r="S14" i="9"/>
  <c r="S15" i="9"/>
  <c r="S16" i="9"/>
  <c r="S17" i="9"/>
  <c r="S11" i="9"/>
  <c r="R12" i="9" l="1"/>
  <c r="E5" i="7"/>
  <c r="E4" i="7"/>
  <c r="D4" i="9"/>
  <c r="D3" i="9"/>
  <c r="D5" i="8"/>
  <c r="D4" i="8"/>
  <c r="D3" i="8"/>
  <c r="E14" i="7"/>
  <c r="E3" i="7"/>
  <c r="B24" i="12" l="1"/>
  <c r="C24" i="12"/>
  <c r="G36" i="12"/>
  <c r="C22" i="12"/>
  <c r="H36" i="12"/>
  <c r="B22" i="12"/>
  <c r="C36" i="12" l="1"/>
  <c r="I36" i="12"/>
  <c r="C37" i="12"/>
  <c r="C38" i="12"/>
  <c r="C39" i="12"/>
  <c r="C40" i="12"/>
  <c r="F40" i="12"/>
  <c r="C41" i="12"/>
  <c r="C42" i="12"/>
  <c r="C43" i="12"/>
  <c r="C44" i="12"/>
  <c r="C45" i="12"/>
  <c r="C46" i="12"/>
  <c r="C47" i="12"/>
  <c r="K36" i="12" l="1"/>
  <c r="D5" i="9"/>
  <c r="F5" i="8" l="1"/>
  <c r="Q11" i="9" l="1"/>
  <c r="Q10" i="9"/>
  <c r="R11" i="9"/>
  <c r="R16" i="9" l="1"/>
  <c r="P16" i="9" s="1"/>
  <c r="P12" i="9"/>
  <c r="P11" i="9"/>
  <c r="R13" i="9"/>
  <c r="P13" i="9" s="1"/>
  <c r="R17" i="9"/>
  <c r="P17" i="9" s="1"/>
  <c r="Q18" i="9"/>
  <c r="R14" i="9"/>
  <c r="S18" i="9"/>
  <c r="R15" i="9"/>
  <c r="P15" i="9" s="1"/>
  <c r="H5" i="9"/>
  <c r="P14" i="9" l="1"/>
  <c r="B10" i="9" l="1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L31" i="9"/>
  <c r="K31" i="9"/>
  <c r="J30" i="9"/>
  <c r="J29" i="9"/>
  <c r="J28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0" i="9"/>
  <c r="J31" i="9" l="1"/>
  <c r="G12" i="7" l="1"/>
  <c r="G11" i="7"/>
  <c r="G10" i="7"/>
  <c r="D10" i="7" s="1"/>
  <c r="D11" i="7" l="1"/>
  <c r="D12" i="7" s="1"/>
  <c r="F14" i="6"/>
  <c r="D14" i="6" s="1"/>
  <c r="F15" i="6"/>
  <c r="D15" i="6" s="1"/>
  <c r="F16" i="6"/>
  <c r="D16" i="6" s="1"/>
  <c r="F17" i="6"/>
  <c r="D17" i="6" s="1"/>
  <c r="F18" i="6"/>
  <c r="D18" i="6" s="1"/>
  <c r="F19" i="6"/>
  <c r="D19" i="6" s="1"/>
  <c r="F20" i="6"/>
  <c r="D20" i="6" s="1"/>
  <c r="F21" i="6"/>
  <c r="D21" i="6" s="1"/>
  <c r="H22" i="6"/>
  <c r="E22" i="6"/>
  <c r="F14" i="7" l="1"/>
  <c r="F13" i="7" s="1"/>
  <c r="F22" i="6"/>
  <c r="D22" i="6" l="1"/>
  <c r="E13" i="7" l="1"/>
  <c r="G13" i="7" s="1"/>
  <c r="D13" i="7" s="1"/>
  <c r="G14" i="7" l="1"/>
  <c r="D10" i="8" l="1"/>
  <c r="C10" i="8"/>
  <c r="F10" i="8" s="1"/>
  <c r="T18" i="9" l="1"/>
  <c r="R10" i="9"/>
  <c r="R18" i="9" s="1"/>
  <c r="P10" i="9" l="1"/>
  <c r="P18" i="9" s="1"/>
</calcChain>
</file>

<file path=xl/sharedStrings.xml><?xml version="1.0" encoding="utf-8"?>
<sst xmlns="http://schemas.openxmlformats.org/spreadsheetml/2006/main" count="268" uniqueCount="175">
  <si>
    <t>podpisy osób uprawnionych do reprezentowania Beneficjenta</t>
  </si>
  <si>
    <t>data:</t>
  </si>
  <si>
    <t>………………….</t>
  </si>
  <si>
    <t>Lp.</t>
  </si>
  <si>
    <t>Zakup pomocy dydaktycznych</t>
  </si>
  <si>
    <t>Wydatki bieżące</t>
  </si>
  <si>
    <t>ze środków własnych 
i pozostałych źródeł</t>
  </si>
  <si>
    <t>z dnia:</t>
  </si>
  <si>
    <t>liczba tworzonych miejsc zgodnie z umową:</t>
  </si>
  <si>
    <t xml:space="preserve">Instytucja opieki </t>
  </si>
  <si>
    <t>Nazwa i adres Beneficjenta</t>
  </si>
  <si>
    <t>Poz. kosztorysu</t>
  </si>
  <si>
    <t xml:space="preserve">   …………………………………………………</t>
  </si>
  <si>
    <t>Inne (wskazać, jakie)</t>
  </si>
  <si>
    <t>zadanie realizowane na podstawie umowy z Wojewodą Mazowieckim nr</t>
  </si>
  <si>
    <t>nazwa i adres Beneficjenta</t>
  </si>
  <si>
    <t>Remont</t>
  </si>
  <si>
    <t>Zakup i montaż wyposażenia (w tym m. in. meble, wyposażenie wypoczynkowe, wyposażenie sanitarne, wyposażenie kuchenne)</t>
  </si>
  <si>
    <t>Modyfikacja przestrzeni wspierającej rozwój psychoruchowy i poznawczy dzieci</t>
  </si>
  <si>
    <t>z tego:</t>
  </si>
  <si>
    <t>KOSZTY KWALIFIKOWALNE TWORZENIA MIEJSC 
(PONOSZONE DO DNIA WPISU DO REJESTRU ŻŁOBKÓW I KLUBÓW DZIECIĘCYCH ALBO WYKAZU DZIENNYCH OPIEKUNÓW)</t>
  </si>
  <si>
    <t>Kategoria kosztów związanych z utworzeniem nowych miejsc opieki</t>
  </si>
  <si>
    <t xml:space="preserve"> z tego:</t>
  </si>
  <si>
    <t>z dofinansowania,
(6+7)</t>
  </si>
  <si>
    <t xml:space="preserve">Koszty ogółem, 
(4+5)
</t>
  </si>
  <si>
    <t>1</t>
  </si>
  <si>
    <t>2</t>
  </si>
  <si>
    <t>3</t>
  </si>
  <si>
    <t>4</t>
  </si>
  <si>
    <t>5</t>
  </si>
  <si>
    <t>6</t>
  </si>
  <si>
    <t>7</t>
  </si>
  <si>
    <t>Suma</t>
  </si>
  <si>
    <t>Ogółem</t>
  </si>
  <si>
    <t xml:space="preserve">forma opieki </t>
  </si>
  <si>
    <t>żłobek</t>
  </si>
  <si>
    <t>klub dziecięcy</t>
  </si>
  <si>
    <t>dzienny opiekun</t>
  </si>
  <si>
    <t>Wyposażenie i montaż placu zabaw, w tym bezpieczna nawierzchnia i ogrodzenie</t>
  </si>
  <si>
    <t>koszty bieżące**</t>
  </si>
  <si>
    <t>koszty majątkowe*</t>
  </si>
  <si>
    <t>** Koszty bieżące to pozostałe koszty bieżącej działalności instytucji</t>
  </si>
  <si>
    <r>
      <t xml:space="preserve">instytucja opieki 
</t>
    </r>
    <r>
      <rPr>
        <sz val="11"/>
        <color indexed="8"/>
        <rFont val="Times New Roman"/>
        <family val="1"/>
        <charset val="238"/>
      </rPr>
      <t>(nazwa i adres)</t>
    </r>
  </si>
  <si>
    <t>Miesiąc</t>
  </si>
  <si>
    <t>RAZEM</t>
  </si>
  <si>
    <t>Razem</t>
  </si>
  <si>
    <t>Sporządził ………………………………………</t>
  </si>
  <si>
    <t>telefon kontaktowy……………………………..</t>
  </si>
  <si>
    <t>e-mail:……………………………………………</t>
  </si>
  <si>
    <t>Koszty bieżące</t>
  </si>
  <si>
    <t>Koszty majątkowe</t>
  </si>
  <si>
    <t>Dofinansowanie tworzenia</t>
  </si>
  <si>
    <t>L.p.</t>
  </si>
  <si>
    <r>
      <t xml:space="preserve">Resortowy program rozwoju instytucji opieki nad dziećmi 
w wieku do lat 3 „MALUCH+” 2019
 </t>
    </r>
    <r>
      <rPr>
        <b/>
        <sz val="11"/>
        <color indexed="8"/>
        <rFont val="Times New Roman"/>
        <family val="1"/>
        <charset val="238"/>
      </rPr>
      <t>KOSZTORYS REALIZACJI ZADANIA – MODUŁ 3</t>
    </r>
  </si>
  <si>
    <t>Nr bieżącej transzy</t>
  </si>
  <si>
    <t>Wnioskowana kwota</t>
  </si>
  <si>
    <t>Dofinansowanie tworzenia, z tego:</t>
  </si>
  <si>
    <t>zadanie realizowane na podstawie umowy 
z Wojewodą Mazowieckim nr</t>
  </si>
  <si>
    <t>Numer dokumentu księgowego</t>
  </si>
  <si>
    <t>Data dokumentu księgowego</t>
  </si>
  <si>
    <t>Data zapłaty</t>
  </si>
  <si>
    <t>Oznaczenie transakcji na wyciągu bankowym/raporcie kasowym</t>
  </si>
  <si>
    <t>Nr poz. kosztorysu</t>
  </si>
  <si>
    <t>Środki dofinansowania</t>
  </si>
  <si>
    <t>Środki własne</t>
  </si>
  <si>
    <t>8</t>
  </si>
  <si>
    <t>9</t>
  </si>
  <si>
    <t>10</t>
  </si>
  <si>
    <t>Oświadczenia Beneficjenta</t>
  </si>
  <si>
    <t xml:space="preserve">1. Oświadczam, iż wyżej wymienione faktury lub inne dokumenty księgowe o równoważnej wartości dowodowej dotyczą wyłącznie realizacji zadania określonego umową z Mazowieckim Urzędem Wojewódzkim, do której przedkładane jest niniejsze rozliczenie.  
</t>
  </si>
  <si>
    <t xml:space="preserve">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 </t>
  </si>
  <si>
    <t xml:space="preserve">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  </t>
  </si>
  <si>
    <t>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</si>
  <si>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t>Rodzaj wydatku (bieżący/majątkowy)</t>
  </si>
  <si>
    <t>bieżący</t>
  </si>
  <si>
    <t>majątkowy</t>
  </si>
  <si>
    <t>Tabela 1 – Koszty tworzenia</t>
  </si>
  <si>
    <r>
      <t xml:space="preserve">zadanie realizowane od dnia: 
</t>
    </r>
    <r>
      <rPr>
        <sz val="9"/>
        <color theme="1"/>
        <rFont val="Times New Roman"/>
        <family val="1"/>
        <charset val="238"/>
      </rPr>
      <t>(podać datę z § 1 ust. 15 umowy)</t>
    </r>
  </si>
  <si>
    <r>
      <t xml:space="preserve">data zakończenia rzeczowej realizacji zadania:
</t>
    </r>
    <r>
      <rPr>
        <sz val="9"/>
        <color theme="1"/>
        <rFont val="Times New Roman"/>
        <family val="1"/>
        <charset val="238"/>
      </rPr>
      <t>(nie później niż 31 grudnia 2019 r.)</t>
    </r>
  </si>
  <si>
    <t>"</t>
  </si>
  <si>
    <t>poz.</t>
  </si>
  <si>
    <t>koszt ogółem</t>
  </si>
  <si>
    <t>dof. bieżące</t>
  </si>
  <si>
    <t>śr. własne</t>
  </si>
  <si>
    <t>dof. majątk.</t>
  </si>
  <si>
    <t>dofinans.</t>
  </si>
  <si>
    <t>weryfikacja z kosztorysem - koszty tworzenia</t>
  </si>
  <si>
    <t>rejestru żłobków i klubów dziecięcych</t>
  </si>
  <si>
    <t>wykazu dziennych opiekunów</t>
  </si>
  <si>
    <t>W związku z realizacją powyższego zadania wykonawcom zostały naliczone kary umowne (TAK/NIE)</t>
  </si>
  <si>
    <r>
      <t>Środki ze źródeł innych niż dofinansowanie, przeznaczone na realizację zadania</t>
    </r>
    <r>
      <rPr>
        <sz val="10"/>
        <rFont val="Times New Roman"/>
        <family val="1"/>
        <charset val="238"/>
      </rPr>
      <t xml:space="preserve"> (tworzenia i funkcjonowania łącznie, w tym z opłat rodziców i ze środków własnych)</t>
    </r>
  </si>
  <si>
    <t>W tym środki z opłat rodziców</t>
  </si>
  <si>
    <t>Wystawca dokumentu księgowego</t>
  </si>
  <si>
    <t>11</t>
  </si>
  <si>
    <t>Koszty kwalifikowane (kol. 10 + kol. 11)</t>
  </si>
  <si>
    <t>………………………………………………………</t>
  </si>
  <si>
    <t>nr rozliczanej transzy:</t>
  </si>
  <si>
    <r>
      <t xml:space="preserve">2) </t>
    </r>
    <r>
      <rPr>
        <sz val="9"/>
        <color theme="1"/>
        <rFont val="Times New Roman"/>
        <family val="1"/>
        <charset val="238"/>
      </rPr>
      <t>W w przypadku, gdy liczba wykorzystanych miejsc w danym miesiącu wynosiła poniżej 60% miejsc utworzonych z Programu, proszę załączyć do sprawozdania potwierdzenie przelewu zwrotu odpowiedniej części dotacji.</t>
    </r>
  </si>
  <si>
    <r>
      <t xml:space="preserve">1) </t>
    </r>
    <r>
      <rPr>
        <sz val="9"/>
        <color theme="1"/>
        <rFont val="Times New Roman"/>
        <family val="1"/>
        <charset val="238"/>
      </rPr>
      <t>Sprawozdanie należy składać do dnia 31 stycznia każdego roku za rok poprzedni, corocznie po upływie kolejnego roku zaliczającego się do okresu trwałości projektu, określonego w umowie o przyznaniu dotacji.</t>
    </r>
  </si>
  <si>
    <t>* Niepotrzebne skreślić</t>
  </si>
  <si>
    <t xml:space="preserve">                          (miejscowość, data, podpis)</t>
  </si>
  <si>
    <t>...............................................................</t>
  </si>
  <si>
    <t>Poświadczenie złożenia sprawozdania:</t>
  </si>
  <si>
    <t xml:space="preserve">                                            </t>
  </si>
  <si>
    <t xml:space="preserve"> </t>
  </si>
  <si>
    <t>(pieczęć podmiotu)</t>
  </si>
  <si>
    <t>…………………………………</t>
  </si>
  <si>
    <t>....................................................</t>
  </si>
  <si>
    <r>
      <t xml:space="preserve">Oświadczam, że w związku z realizacją powyższego zadania </t>
    </r>
    <r>
      <rPr>
        <u/>
        <sz val="10"/>
        <color theme="1"/>
        <rFont val="Times New Roman"/>
        <family val="1"/>
        <charset val="238"/>
      </rPr>
      <t>mam możliwość</t>
    </r>
    <r>
      <rPr>
        <sz val="10"/>
        <color theme="1"/>
        <rFont val="Times New Roman"/>
        <family val="1"/>
        <charset val="238"/>
      </rPr>
      <t>/</t>
    </r>
    <r>
      <rPr>
        <u/>
        <sz val="10"/>
        <color theme="1"/>
        <rFont val="Times New Roman"/>
        <family val="1"/>
        <charset val="238"/>
      </rPr>
      <t>nadal nie mam możliwości</t>
    </r>
    <r>
      <rPr>
        <sz val="10"/>
        <color theme="1"/>
        <rFont val="Times New Roman"/>
        <family val="1"/>
        <charset val="238"/>
      </rPr>
      <t>* odzyskiwania/odliczania podatku VAT na zasadach obowiązującego w Polsce prawa w zakresie podatku od towarów 
i usług. Jednocześnie zobowiązuję się do zwrotu zrefundowanej w ramach zadania części poniesionego podatku VAT, jeżeli zaistnieją przesłanki umożliwiające odzyskanie tego podatku przez …………………...(nazwa podmiotu).</t>
    </r>
  </si>
  <si>
    <t>Oświadczenie Beneficjenta:</t>
  </si>
  <si>
    <r>
      <t>3.</t>
    </r>
    <r>
      <rPr>
        <sz val="7"/>
        <color theme="1"/>
        <rFont val="Times New Roman"/>
        <family val="1"/>
        <charset val="238"/>
      </rPr>
      <t> </t>
    </r>
    <r>
      <rPr>
        <sz val="12"/>
        <color theme="1"/>
        <rFont val="Times New Roman"/>
        <family val="1"/>
        <charset val="238"/>
      </rPr>
      <t xml:space="preserve">Uwagi: </t>
    </r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</si>
  <si>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</si>
  <si>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</si>
  <si>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</si>
  <si>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</si>
  <si>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</si>
  <si>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</si>
  <si>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</si>
  <si>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</si>
  <si>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</si>
  <si>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</si>
  <si>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</si>
  <si>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</si>
  <si>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kwota 
do zwrotu (bez uwzględnienia ewentualnych odsetek)</t>
  </si>
  <si>
    <t>liczba nieobsadzonych miejsc w miesiącach niespełniających kryterium trwałości</t>
  </si>
  <si>
    <t>kwota 
na 1 miejsce utworzone 
w odniesieniu 
do okresu trwałości</t>
  </si>
  <si>
    <t>okres trwałości w miesiącach</t>
  </si>
  <si>
    <t>data wpisu instytucji/miejsc 
do rejestru żłobków 
i klubów dziecięcych 
lub wykazu dziennych opiekunów</t>
  </si>
  <si>
    <t>kwota 
na 1 utworzone miejsce</t>
  </si>
  <si>
    <t>kwota otrzymanego 
z Mazowieckiego Urzędu Wojewódzkiego 
w Warszawie dofinansowania ogółem 
po uwzględnieniu zwrotów</t>
  </si>
  <si>
    <r>
      <t>Stosunek liczby miejsc wykorzystanych („obsadzonych”) do liczby miejsc utworzonych w ramach dofinansowania z Programu (w %)</t>
    </r>
    <r>
      <rPr>
        <vertAlign val="superscript"/>
        <sz val="9"/>
        <color theme="1"/>
        <rFont val="Times New Roman"/>
        <family val="1"/>
        <charset val="238"/>
      </rPr>
      <t>2)</t>
    </r>
  </si>
  <si>
    <t>Liczba miejsc wykorzystanych („obsadzonych”)</t>
  </si>
  <si>
    <t>2. Liczba miejsc, o których mowa w pkt. 1, wykorzystanych („obsadzonych”) w poszczególnych miesiącach roku, którego dotyczy sprawozdanie:</t>
  </si>
  <si>
    <t xml:space="preserve">1. Liczba miejsc opieki nad małymi dziećmi utworzona w ramach otrzymanego dofinansowania: </t>
  </si>
  <si>
    <t>Z UDZIAŁEM PROGRAMU „MALUCH”:</t>
  </si>
  <si>
    <t>UTWORZENIE I ZAPEWNIENIE FUNKCJONOWANIA MIEJSC</t>
  </si>
  <si>
    <t>………………………………….................................</t>
  </si>
  <si>
    <t>Data złożenia sprawozdania:</t>
  </si>
  <si>
    <t xml:space="preserve">Okres sprawozdawczy: </t>
  </si>
  <si>
    <t xml:space="preserve">       </t>
  </si>
  <si>
    <t xml:space="preserve">  (nazwa podmiotu przyjmującego dotację)</t>
  </si>
  <si>
    <t xml:space="preserve">              </t>
  </si>
  <si>
    <t>określonego umową nr ……… o realizację zadania zawartą w dniu ........................... pomiędzy Wojewodą Mazowieckim a .........................................................................................</t>
  </si>
  <si>
    <t xml:space="preserve"> (nazwa i adres instytucji)</t>
  </si>
  <si>
    <t>......................................................................................................................................................</t>
  </si>
  <si>
    <t>w:</t>
  </si>
  <si>
    <t>„MALUCH +” 2019</t>
  </si>
  <si>
    <t xml:space="preserve">Programu rozwoju instytucji opieki nad dziećmi w wieku do lat 3 </t>
  </si>
  <si>
    <t xml:space="preserve">z udziałem </t>
  </si>
  <si>
    <t xml:space="preserve">dotyczącego utworzenia miejsc opieki </t>
  </si>
  <si>
    <r>
      <rPr>
        <b/>
        <u/>
        <sz val="12"/>
        <color theme="1"/>
        <rFont val="Times New Roman"/>
        <family val="1"/>
        <charset val="238"/>
      </rPr>
      <t>SPRAWOZDANIE</t>
    </r>
    <r>
      <rPr>
        <b/>
        <sz val="12"/>
        <color theme="1"/>
        <rFont val="Times New Roman"/>
        <family val="1"/>
        <charset val="238"/>
      </rPr>
      <t>/</t>
    </r>
    <r>
      <rPr>
        <b/>
        <u/>
        <sz val="12"/>
        <color theme="1"/>
        <rFont val="Times New Roman"/>
        <family val="1"/>
        <charset val="238"/>
      </rPr>
      <t>KOREKTA SPRAWOZDANIA</t>
    </r>
    <r>
      <rPr>
        <b/>
        <sz val="12"/>
        <color theme="1"/>
        <rFont val="Times New Roman"/>
        <family val="1"/>
        <charset val="238"/>
      </rPr>
      <t>*</t>
    </r>
    <r>
      <rPr>
        <b/>
        <vertAlign val="superscript"/>
        <sz val="9"/>
        <color theme="1"/>
        <rFont val="Times New Roman"/>
        <family val="1"/>
        <charset val="238"/>
      </rPr>
      <t>1)</t>
    </r>
  </si>
  <si>
    <t xml:space="preserve">      (pieczęć podmiotu)</t>
  </si>
  <si>
    <t>..................................................</t>
  </si>
  <si>
    <t>Resortowy program rozwoju instytucji opieki nad dziećmi w wieku do lat 3 „MALUCH+” 2019</t>
  </si>
  <si>
    <r>
      <t xml:space="preserve">Resortowy program rozwoju instytucji opieki nad dziećmi 
w wieku do lat 3 „MALUCH+” 2019
 </t>
    </r>
    <r>
      <rPr>
        <b/>
        <sz val="11"/>
        <color indexed="8"/>
        <rFont val="Times New Roman"/>
        <family val="1"/>
        <charset val="238"/>
      </rPr>
      <t>WNIOSEK O TRANSZĘ – MODUŁ 3</t>
    </r>
  </si>
  <si>
    <t>Z TRWAŁOŚCI ZADANIA</t>
  </si>
  <si>
    <t>Sprawozdania należy składać osobiście lub nadsyłać listem poleconym w terminie 
do dnia 31 stycznia za rok poprzedni pod adresem organu zlecającego zadanie.</t>
  </si>
  <si>
    <t>(podpis/y osoby/osób upoważnionej/upoważnionych)</t>
  </si>
  <si>
    <t>realizowanego w okresie:</t>
  </si>
  <si>
    <t>* Warunkiem otrzymania prawidłowego wyniku jest wpisanie poprawnych danych w pole oznaczone na niebiesko (E36). Po obliczeniu kwoty do zwrotu należy ustalić na podstawie</t>
  </si>
  <si>
    <t>Nr transzy</t>
  </si>
  <si>
    <t>Koszty pośrednie związane z tworzeniem instytucji (w tym koszty szkolenia, naboru personelu i dzieci, promocji, koszty obsługi księgowej, prawnej, z wyłączeniem zakupu 
i utrzymania samochodu oraz zakupu paliwa) 
— maksymalnie 15% całości kosztów tworzenia.</t>
  </si>
  <si>
    <r>
      <t xml:space="preserve">   umowy, czy należny jest także zwrot odsetek, do którego obliczenia można wykorzystać jeden z dostępnych w Internecie kalkulatorów odsetek od zaległości podatkowych. </t>
    </r>
    <r>
      <rPr>
        <b/>
        <i/>
        <u/>
        <sz val="8"/>
        <color theme="1"/>
        <rFont val="Times New Roman"/>
        <family val="1"/>
        <charset val="238"/>
      </rPr>
      <t xml:space="preserve">Zwrotów </t>
    </r>
  </si>
  <si>
    <r>
      <t>tabelka pomocnicza (</t>
    </r>
    <r>
      <rPr>
        <b/>
        <i/>
        <u/>
        <sz val="9"/>
        <color theme="1"/>
        <rFont val="Times New Roman"/>
        <family val="1"/>
        <charset val="238"/>
      </rPr>
      <t>orientacyjna</t>
    </r>
    <r>
      <rPr>
        <i/>
        <sz val="9"/>
        <color theme="1"/>
        <rFont val="Times New Roman"/>
        <family val="1"/>
        <charset val="238"/>
      </rPr>
      <t>) dla Beneficjenta*</t>
    </r>
  </si>
  <si>
    <r>
      <t xml:space="preserve">   </t>
    </r>
    <r>
      <rPr>
        <b/>
        <i/>
        <u/>
        <sz val="8"/>
        <color theme="1"/>
        <rFont val="Times New Roman"/>
        <family val="1"/>
        <charset val="238"/>
      </rPr>
      <t>należy dokonywać wyłącznie po ustaleniu kwoty do zwrotu przez właściwą komórkę Mazowieckiego Urzędu Wojewódzkiego w Warszawie</t>
    </r>
    <r>
      <rPr>
        <b/>
        <i/>
        <sz val="8"/>
        <color theme="1"/>
        <rFont val="Times New Roman"/>
        <family val="1"/>
        <charset val="238"/>
      </rPr>
      <t>.</t>
    </r>
  </si>
  <si>
    <t>* Koszty majątkowe stanowią koszty związane z zakupem środków trwałych o wartości jednostkowej powyżej 10 000 zł albo stanowiących pierwsze wyposażenie, o wartości jednostkowej poniżej 10 000 zł, budową lub ulepszeniem posiadanych środków trwałych, zwiększającym ich wartość księgową</t>
  </si>
  <si>
    <t>Razem transza na tworzenie:</t>
  </si>
  <si>
    <r>
      <t xml:space="preserve">Określone w ustawie Prawo budowlane (zwanej dalej: „PB”): 
— budowa polegająca na odbudowie, rozbudowie, nadbudowie — z wyłączeniem kosztów budowy w zakresie wykonania nowego obiektu budowlanego; 
— przebudowa;
— inne roboty budowlane, z wyłączeniem remontu
wraz z kosztami związanymi z uzyskaniem niezbędnych pozwoleń, uzgodnień oraz kosztami niezbędnej dokumentacji. 
</t>
    </r>
    <r>
      <rPr>
        <i/>
        <sz val="9"/>
        <rFont val="Times New Roman"/>
        <family val="1"/>
        <charset val="238"/>
      </rPr>
      <t>(W przypadkach wskazanych w ustawie PB konieczne jest uzyskanie pozwolenia na budowę lub dokonanie zgłoszenia organowi administracji architektoniczno-budowlanej.)</t>
    </r>
  </si>
  <si>
    <t>data wpisu do rejestru 
lub wykazu:</t>
  </si>
  <si>
    <r>
      <t xml:space="preserve">Resortowy program rozwoju instytucji opieki nad dziećmi 
w wieku do lat 3 „MALUCH+” 2019
</t>
    </r>
    <r>
      <rPr>
        <b/>
        <sz val="11"/>
        <color indexed="8"/>
        <rFont val="Times New Roman"/>
        <family val="1"/>
        <charset val="238"/>
      </rPr>
      <t>ROZLICZENIE PONIESIONYCH KOSZTÓW – MODUŁ 3</t>
    </r>
  </si>
  <si>
    <r>
      <t xml:space="preserve">Resortowy program rozwoju instytucji opieki nad dziećmi 
w wieku do lat 3 „MALUCH+” 2019
</t>
    </r>
    <r>
      <rPr>
        <b/>
        <sz val="11"/>
        <color indexed="8"/>
        <rFont val="Times New Roman"/>
        <family val="1"/>
        <charset val="238"/>
      </rPr>
      <t>ROZLICZENIE UDOKUMENTOWANYCH KOSZTÓW – MODUŁ 3</t>
    </r>
  </si>
  <si>
    <r>
      <rPr>
        <sz val="10"/>
        <rFont val="Times New Roman"/>
        <family val="1"/>
        <charset val="238"/>
      </rPr>
      <t xml:space="preserve">Jeżeli </t>
    </r>
    <r>
      <rPr>
        <b/>
        <sz val="10"/>
        <rFont val="Times New Roman"/>
        <family val="1"/>
        <charset val="238"/>
      </rPr>
      <t>TAK</t>
    </r>
    <r>
      <rPr>
        <sz val="10"/>
        <rFont val="Times New Roman"/>
        <family val="1"/>
        <charset val="238"/>
      </rPr>
      <t>, należy podać łączną kwotę naliczonych kar</t>
    </r>
  </si>
  <si>
    <t>Dotyczy całości środków na realizację zadania</t>
  </si>
  <si>
    <t>liczba faktycznie utworzonych miejsc</t>
  </si>
  <si>
    <r>
      <t xml:space="preserve">Resortowy program 
rozwoju instytucji opieki nad dziećmi 
w wieku do lat 3 „MALUCH+” 2019
 </t>
    </r>
    <r>
      <rPr>
        <b/>
        <sz val="11"/>
        <color indexed="8"/>
        <rFont val="Times New Roman"/>
        <family val="1"/>
        <charset val="238"/>
      </rPr>
      <t>HARMONOGRAM ZAPOTRZEBOWANIA NA ŚRODKI FINANSOWE – MODUŁ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</si>
</sst>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mmmm"/>
    <numFmt numFmtId="166" formatCode="&quot;od &quot;dd/mm/yyyy"/>
    <numFmt numFmtId="167" formatCode="&quot;do &quot;dd/mm/yyyy"/>
    <numFmt numFmtId="168" formatCode="#,##0.000\ &quot;zł&quot;;[Red]\-#,##0.000\ &quot;zł&quot;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i/>
      <u/>
      <sz val="8"/>
      <color theme="1"/>
      <name val="Times New Roman"/>
      <family val="1"/>
      <charset val="238"/>
    </font>
    <font>
      <b/>
      <i/>
      <u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D6E4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/>
      </patternFill>
    </fill>
    <fill>
      <patternFill patternType="solid">
        <fgColor rgb="FFAAD6E4"/>
        <bgColor theme="4" tint="0.59999389629810485"/>
      </patternFill>
    </fill>
    <fill>
      <patternFill patternType="solid">
        <fgColor rgb="FFAAD6E4"/>
        <bgColor theme="9" tint="0.5999938962981048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8" tint="-0.24994659260841701"/>
      </left>
      <right style="medium">
        <color indexed="64"/>
      </right>
      <top style="thin">
        <color theme="8" tint="-0.24994659260841701"/>
      </top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8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8" tint="-0.24994659260841701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theme="8" tint="-0.24994659260841701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Dot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 style="dashed">
        <color theme="6" tint="-0.499984740745262"/>
      </diagonal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mediumDashDotDot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 style="dashed">
        <color theme="6" tint="-0.499984740745262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0">
    <xf numFmtId="0" fontId="0" fillId="0" borderId="0" xfId="0"/>
    <xf numFmtId="0" fontId="2" fillId="0" borderId="0" xfId="0" applyFont="1"/>
    <xf numFmtId="0" fontId="28" fillId="0" borderId="0" xfId="0" applyFont="1" applyBorder="1" applyAlignment="1">
      <alignment vertical="center"/>
    </xf>
    <xf numFmtId="0" fontId="3" fillId="0" borderId="0" xfId="0" applyFont="1" applyFill="1" applyProtection="1">
      <protection hidden="1"/>
    </xf>
    <xf numFmtId="0" fontId="16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2" fillId="0" borderId="0" xfId="0" applyFont="1" applyFill="1" applyProtection="1">
      <protection hidden="1"/>
    </xf>
    <xf numFmtId="0" fontId="13" fillId="0" borderId="10" xfId="0" applyFont="1" applyFill="1" applyBorder="1" applyAlignment="1" applyProtection="1">
      <alignment horizontal="right" vertical="center"/>
      <protection hidden="1"/>
    </xf>
    <xf numFmtId="0" fontId="21" fillId="0" borderId="9" xfId="0" applyFont="1" applyFill="1" applyBorder="1" applyProtection="1">
      <protection hidden="1"/>
    </xf>
    <xf numFmtId="0" fontId="6" fillId="0" borderId="7" xfId="0" applyFont="1" applyFill="1" applyBorder="1" applyAlignment="1" applyProtection="1">
      <alignment horizontal="center" vertical="top" wrapText="1"/>
      <protection hidden="1"/>
    </xf>
    <xf numFmtId="0" fontId="6" fillId="0" borderId="7" xfId="0" applyNumberFormat="1" applyFont="1" applyFill="1" applyBorder="1" applyAlignment="1" applyProtection="1">
      <alignment horizontal="center" vertical="top" wrapText="1"/>
      <protection hidden="1"/>
    </xf>
    <xf numFmtId="0" fontId="6" fillId="0" borderId="21" xfId="0" applyFont="1" applyFill="1" applyBorder="1" applyAlignment="1" applyProtection="1">
      <alignment horizontal="center" vertical="top" wrapText="1"/>
      <protection hidden="1"/>
    </xf>
    <xf numFmtId="0" fontId="11" fillId="0" borderId="36" xfId="0" applyFont="1" applyFill="1" applyBorder="1" applyAlignment="1" applyProtection="1">
      <alignment vertical="top"/>
      <protection hidden="1"/>
    </xf>
    <xf numFmtId="0" fontId="2" fillId="0" borderId="36" xfId="0" applyFont="1" applyFill="1" applyBorder="1" applyProtection="1">
      <protection hidden="1"/>
    </xf>
    <xf numFmtId="0" fontId="2" fillId="0" borderId="37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6" fillId="0" borderId="8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29" xfId="0" applyFont="1" applyFill="1" applyBorder="1" applyAlignment="1" applyProtection="1">
      <alignment vertical="top" wrapText="1"/>
      <protection hidden="1"/>
    </xf>
    <xf numFmtId="0" fontId="6" fillId="0" borderId="29" xfId="0" applyFont="1" applyFill="1" applyBorder="1" applyAlignment="1" applyProtection="1">
      <alignment horizontal="center" vertical="top" wrapText="1"/>
      <protection hidden="1"/>
    </xf>
    <xf numFmtId="0" fontId="6" fillId="0" borderId="33" xfId="0" applyFont="1" applyFill="1" applyBorder="1" applyAlignment="1" applyProtection="1">
      <alignment vertical="top" wrapText="1"/>
      <protection hidden="1"/>
    </xf>
    <xf numFmtId="0" fontId="2" fillId="0" borderId="31" xfId="0" applyFont="1" applyFill="1" applyBorder="1" applyProtection="1">
      <protection hidden="1"/>
    </xf>
    <xf numFmtId="0" fontId="7" fillId="0" borderId="8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Protection="1">
      <protection hidden="1"/>
    </xf>
    <xf numFmtId="0" fontId="2" fillId="0" borderId="30" xfId="0" applyFont="1" applyFill="1" applyBorder="1" applyProtection="1">
      <protection hidden="1"/>
    </xf>
    <xf numFmtId="0" fontId="6" fillId="0" borderId="35" xfId="0" applyFont="1" applyFill="1" applyBorder="1" applyAlignment="1" applyProtection="1">
      <alignment horizontal="left" vertical="top" wrapText="1"/>
      <protection hidden="1"/>
    </xf>
    <xf numFmtId="0" fontId="6" fillId="0" borderId="32" xfId="0" applyFont="1" applyFill="1" applyBorder="1" applyAlignment="1" applyProtection="1">
      <alignment horizontal="center" vertical="top" wrapText="1"/>
      <protection hidden="1"/>
    </xf>
    <xf numFmtId="0" fontId="6" fillId="0" borderId="28" xfId="0" applyFont="1" applyFill="1" applyBorder="1" applyAlignment="1" applyProtection="1">
      <alignment horizontal="center" vertical="top" wrapText="1"/>
      <protection hidden="1"/>
    </xf>
    <xf numFmtId="0" fontId="7" fillId="0" borderId="22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Protection="1">
      <protection hidden="1"/>
    </xf>
    <xf numFmtId="0" fontId="10" fillId="0" borderId="38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Fill="1" applyBorder="1" applyAlignment="1" applyProtection="1">
      <alignment horizontal="left" vertical="center" wrapText="1"/>
      <protection hidden="1"/>
    </xf>
    <xf numFmtId="0" fontId="10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horizontal="left" vertical="center" wrapText="1"/>
      <protection hidden="1"/>
    </xf>
    <xf numFmtId="0" fontId="7" fillId="0" borderId="14" xfId="2" applyFont="1" applyFill="1" applyBorder="1" applyAlignment="1" applyProtection="1">
      <alignment horizontal="justify" vertical="center" wrapText="1"/>
      <protection hidden="1"/>
    </xf>
    <xf numFmtId="0" fontId="10" fillId="0" borderId="39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Protection="1">
      <protection hidden="1"/>
    </xf>
    <xf numFmtId="0" fontId="18" fillId="0" borderId="0" xfId="0" applyFont="1" applyBorder="1" applyProtection="1">
      <protection locked="0"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protection hidden="1"/>
    </xf>
    <xf numFmtId="0" fontId="17" fillId="0" borderId="0" xfId="0" applyFont="1" applyFill="1" applyBorder="1" applyAlignment="1" applyProtection="1">
      <protection hidden="1"/>
    </xf>
    <xf numFmtId="0" fontId="18" fillId="0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165" fontId="7" fillId="0" borderId="53" xfId="0" applyNumberFormat="1" applyFont="1" applyBorder="1" applyAlignment="1" applyProtection="1">
      <alignment horizontal="center" vertical="center" wrapText="1"/>
      <protection hidden="1"/>
    </xf>
    <xf numFmtId="1" fontId="6" fillId="0" borderId="71" xfId="0" applyNumberFormat="1" applyFont="1" applyBorder="1" applyAlignment="1" applyProtection="1">
      <alignment horizontal="center" vertical="center" wrapText="1"/>
      <protection hidden="1"/>
    </xf>
    <xf numFmtId="8" fontId="6" fillId="0" borderId="54" xfId="1" applyNumberFormat="1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165" fontId="7" fillId="0" borderId="23" xfId="0" applyNumberFormat="1" applyFont="1" applyBorder="1" applyAlignment="1" applyProtection="1">
      <alignment horizontal="center" vertical="center" wrapText="1"/>
      <protection hidden="1"/>
    </xf>
    <xf numFmtId="1" fontId="6" fillId="0" borderId="72" xfId="0" applyNumberFormat="1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8" fontId="6" fillId="2" borderId="19" xfId="0" applyNumberFormat="1" applyFont="1" applyFill="1" applyBorder="1" applyAlignment="1" applyProtection="1">
      <alignment horizontal="center" vertical="center" wrapText="1"/>
      <protection hidden="1"/>
    </xf>
    <xf numFmtId="8" fontId="6" fillId="2" borderId="18" xfId="0" applyNumberFormat="1" applyFont="1" applyFill="1" applyBorder="1" applyAlignment="1" applyProtection="1">
      <alignment horizontal="center" vertical="center" wrapText="1"/>
      <protection hidden="1"/>
    </xf>
    <xf numFmtId="8" fontId="6" fillId="0" borderId="55" xfId="1" applyNumberFormat="1" applyFont="1" applyBorder="1" applyAlignment="1" applyProtection="1">
      <alignment horizontal="center" vertical="center" wrapText="1"/>
      <protection hidden="1"/>
    </xf>
    <xf numFmtId="0" fontId="6" fillId="0" borderId="9" xfId="0" applyNumberFormat="1" applyFont="1" applyBorder="1" applyAlignment="1" applyProtection="1">
      <alignment horizontal="center" vertical="center" wrapText="1"/>
      <protection hidden="1"/>
    </xf>
    <xf numFmtId="8" fontId="6" fillId="0" borderId="17" xfId="1" applyNumberFormat="1" applyFont="1" applyBorder="1" applyAlignment="1" applyProtection="1">
      <alignment horizontal="center" vertical="center" wrapText="1"/>
      <protection hidden="1"/>
    </xf>
    <xf numFmtId="8" fontId="6" fillId="0" borderId="3" xfId="1" applyNumberFormat="1" applyFont="1" applyBorder="1" applyAlignment="1" applyProtection="1">
      <alignment horizontal="center" vertical="center" wrapText="1"/>
      <protection hidden="1"/>
    </xf>
    <xf numFmtId="8" fontId="6" fillId="0" borderId="4" xfId="1" applyNumberFormat="1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8" fontId="2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Protection="1">
      <protection hidden="1"/>
    </xf>
    <xf numFmtId="0" fontId="19" fillId="0" borderId="22" xfId="0" applyFont="1" applyBorder="1" applyAlignment="1" applyProtection="1">
      <protection hidden="1"/>
    </xf>
    <xf numFmtId="0" fontId="4" fillId="2" borderId="21" xfId="0" applyFont="1" applyFill="1" applyBorder="1" applyAlignment="1" applyProtection="1">
      <alignment vertical="center"/>
      <protection hidden="1"/>
    </xf>
    <xf numFmtId="0" fontId="4" fillId="2" borderId="20" xfId="0" applyFont="1" applyFill="1" applyBorder="1" applyAlignment="1" applyProtection="1">
      <alignment vertical="center"/>
      <protection hidden="1"/>
    </xf>
    <xf numFmtId="0" fontId="24" fillId="2" borderId="10" xfId="0" applyNumberFormat="1" applyFont="1" applyFill="1" applyBorder="1" applyAlignment="1" applyProtection="1">
      <alignment horizontal="center" vertical="center"/>
      <protection hidden="1"/>
    </xf>
    <xf numFmtId="0" fontId="13" fillId="0" borderId="10" xfId="0" applyFont="1" applyFill="1" applyBorder="1" applyAlignment="1" applyProtection="1">
      <alignment horizontal="left" vertical="center" wrapText="1"/>
      <protection hidden="1"/>
    </xf>
    <xf numFmtId="0" fontId="25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0" fillId="0" borderId="56" xfId="0" applyFont="1" applyBorder="1" applyAlignment="1" applyProtection="1">
      <alignment horizontal="center" vertical="center"/>
      <protection hidden="1"/>
    </xf>
    <xf numFmtId="0" fontId="2" fillId="2" borderId="14" xfId="0" applyNumberFormat="1" applyFont="1" applyFill="1" applyBorder="1" applyAlignment="1" applyProtection="1">
      <alignment horizontal="center" vertical="center"/>
      <protection hidden="1"/>
    </xf>
    <xf numFmtId="8" fontId="2" fillId="2" borderId="14" xfId="0" applyNumberFormat="1" applyFont="1" applyFill="1" applyBorder="1" applyProtection="1">
      <protection hidden="1"/>
    </xf>
    <xf numFmtId="0" fontId="10" fillId="0" borderId="59" xfId="0" applyFont="1" applyFill="1" applyBorder="1" applyAlignment="1" applyProtection="1">
      <alignment horizontal="center" vertical="center" wrapText="1"/>
      <protection hidden="1"/>
    </xf>
    <xf numFmtId="8" fontId="10" fillId="2" borderId="60" xfId="1" applyNumberFormat="1" applyFont="1" applyFill="1" applyBorder="1" applyAlignment="1" applyProtection="1">
      <alignment horizontal="center" vertical="center" wrapText="1"/>
      <protection hidden="1"/>
    </xf>
    <xf numFmtId="8" fontId="10" fillId="2" borderId="61" xfId="1" applyNumberFormat="1" applyFont="1" applyFill="1" applyBorder="1" applyAlignment="1" applyProtection="1">
      <alignment horizontal="center" vertical="center" wrapText="1"/>
      <protection hidden="1"/>
    </xf>
    <xf numFmtId="8" fontId="10" fillId="2" borderId="5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58" xfId="0" applyFont="1" applyFill="1" applyBorder="1" applyAlignment="1" applyProtection="1">
      <alignment horizontal="center" vertical="center" wrapText="1"/>
      <protection hidden="1"/>
    </xf>
    <xf numFmtId="8" fontId="10" fillId="2" borderId="7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62" xfId="0" applyFont="1" applyFill="1" applyBorder="1" applyAlignment="1" applyProtection="1">
      <alignment horizontal="center" vertical="center" wrapText="1"/>
      <protection hidden="1"/>
    </xf>
    <xf numFmtId="8" fontId="10" fillId="2" borderId="63" xfId="1" applyNumberFormat="1" applyFont="1" applyFill="1" applyBorder="1" applyAlignment="1" applyProtection="1">
      <alignment horizontal="center" vertical="center" wrapText="1"/>
      <protection hidden="1"/>
    </xf>
    <xf numFmtId="8" fontId="10" fillId="2" borderId="64" xfId="1" applyNumberFormat="1" applyFont="1" applyFill="1" applyBorder="1" applyAlignment="1" applyProtection="1">
      <alignment horizontal="center" vertical="center" wrapText="1"/>
      <protection hidden="1"/>
    </xf>
    <xf numFmtId="0" fontId="27" fillId="0" borderId="65" xfId="0" applyFont="1" applyFill="1" applyBorder="1" applyAlignment="1" applyProtection="1">
      <alignment horizontal="center" vertical="center" wrapText="1"/>
      <protection hidden="1"/>
    </xf>
    <xf numFmtId="8" fontId="27" fillId="2" borderId="66" xfId="1" applyNumberFormat="1" applyFont="1" applyFill="1" applyBorder="1" applyAlignment="1" applyProtection="1">
      <alignment horizontal="center" vertical="center" wrapText="1"/>
      <protection hidden="1"/>
    </xf>
    <xf numFmtId="8" fontId="27" fillId="2" borderId="67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Protection="1">
      <protection hidden="1"/>
    </xf>
    <xf numFmtId="10" fontId="32" fillId="0" borderId="68" xfId="5" applyNumberFormat="1" applyFont="1" applyBorder="1" applyAlignment="1" applyProtection="1">
      <alignment horizontal="right" vertical="center" wrapText="1" indent="13"/>
      <protection hidden="1"/>
    </xf>
    <xf numFmtId="44" fontId="20" fillId="9" borderId="12" xfId="1" applyFont="1" applyFill="1" applyBorder="1" applyProtection="1">
      <protection hidden="1"/>
    </xf>
    <xf numFmtId="14" fontId="20" fillId="9" borderId="40" xfId="1" applyNumberFormat="1" applyFont="1" applyFill="1" applyBorder="1" applyProtection="1">
      <protection hidden="1"/>
    </xf>
    <xf numFmtId="1" fontId="20" fillId="9" borderId="40" xfId="1" applyNumberFormat="1" applyFont="1" applyFill="1" applyBorder="1" applyProtection="1">
      <protection hidden="1"/>
    </xf>
    <xf numFmtId="44" fontId="20" fillId="9" borderId="40" xfId="1" applyFont="1" applyFill="1" applyBorder="1" applyProtection="1">
      <protection hidden="1"/>
    </xf>
    <xf numFmtId="10" fontId="32" fillId="0" borderId="0" xfId="5" applyNumberFormat="1" applyFont="1" applyBorder="1" applyAlignment="1" applyProtection="1">
      <alignment horizontal="right" vertical="center" wrapText="1" indent="13"/>
      <protection hidden="1"/>
    </xf>
    <xf numFmtId="8" fontId="10" fillId="0" borderId="16" xfId="1" applyNumberFormat="1" applyFont="1" applyFill="1" applyBorder="1" applyAlignment="1" applyProtection="1">
      <alignment horizontal="right" vertical="center" wrapText="1" indent="2"/>
      <protection hidden="1"/>
    </xf>
    <xf numFmtId="8" fontId="10" fillId="0" borderId="14" xfId="1" applyNumberFormat="1" applyFont="1" applyFill="1" applyBorder="1" applyAlignment="1" applyProtection="1">
      <alignment horizontal="right" vertical="center" wrapText="1" indent="2"/>
      <protection hidden="1"/>
    </xf>
    <xf numFmtId="8" fontId="10" fillId="0" borderId="18" xfId="1" applyNumberFormat="1" applyFont="1" applyFill="1" applyBorder="1" applyAlignment="1" applyProtection="1">
      <alignment horizontal="right" vertical="center" wrapText="1" indent="2"/>
      <protection hidden="1"/>
    </xf>
    <xf numFmtId="8" fontId="10" fillId="0" borderId="12" xfId="1" applyNumberFormat="1" applyFont="1" applyFill="1" applyBorder="1" applyAlignment="1" applyProtection="1">
      <alignment horizontal="right" vertical="center" wrapText="1" indent="2"/>
      <protection hidden="1"/>
    </xf>
    <xf numFmtId="0" fontId="22" fillId="0" borderId="5" xfId="0" applyFont="1" applyFill="1" applyBorder="1" applyAlignment="1" applyProtection="1">
      <alignment horizontal="right" vertical="center" wrapText="1"/>
      <protection hidden="1"/>
    </xf>
    <xf numFmtId="0" fontId="25" fillId="0" borderId="9" xfId="0" applyFont="1" applyFill="1" applyBorder="1" applyAlignment="1" applyProtection="1">
      <alignment horizontal="right" vertical="center" wrapText="1"/>
      <protection hidden="1"/>
    </xf>
    <xf numFmtId="8" fontId="25" fillId="0" borderId="6" xfId="0" applyNumberFormat="1" applyFont="1" applyFill="1" applyBorder="1" applyAlignment="1" applyProtection="1">
      <alignment horizontal="right" vertical="center" wrapText="1" indent="2"/>
      <protection hidden="1"/>
    </xf>
    <xf numFmtId="0" fontId="25" fillId="0" borderId="0" xfId="0" applyFont="1" applyFill="1" applyProtection="1">
      <protection hidden="1"/>
    </xf>
    <xf numFmtId="14" fontId="13" fillId="2" borderId="10" xfId="0" applyNumberFormat="1" applyFont="1" applyFill="1" applyBorder="1" applyAlignment="1" applyProtection="1">
      <alignment vertical="center"/>
      <protection hidden="1"/>
    </xf>
    <xf numFmtId="0" fontId="23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10" xfId="0" applyNumberFormat="1" applyFont="1" applyFill="1" applyBorder="1" applyAlignment="1" applyProtection="1">
      <alignment horizontal="center" vertical="center"/>
      <protection hidden="1"/>
    </xf>
    <xf numFmtId="0" fontId="7" fillId="0" borderId="12" xfId="2" applyFont="1" applyFill="1" applyBorder="1" applyAlignment="1" applyProtection="1">
      <alignment horizontal="justify" vertical="center" wrapText="1"/>
      <protection locked="0"/>
    </xf>
    <xf numFmtId="8" fontId="10" fillId="3" borderId="16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14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12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42" xfId="1" applyNumberFormat="1" applyFont="1" applyFill="1" applyBorder="1" applyAlignment="1" applyProtection="1">
      <alignment horizontal="right" vertical="center" wrapText="1" indent="2"/>
    </xf>
    <xf numFmtId="8" fontId="10" fillId="3" borderId="34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23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41" xfId="1" applyNumberFormat="1" applyFont="1" applyFill="1" applyBorder="1" applyAlignment="1" applyProtection="1">
      <alignment horizontal="right" vertical="center" wrapText="1" indent="2"/>
    </xf>
    <xf numFmtId="8" fontId="10" fillId="3" borderId="40" xfId="1" applyNumberFormat="1" applyFont="1" applyFill="1" applyBorder="1" applyAlignment="1" applyProtection="1">
      <alignment horizontal="right" vertical="center" wrapText="1" indent="2"/>
      <protection locked="0"/>
    </xf>
    <xf numFmtId="0" fontId="18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8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" fillId="3" borderId="14" xfId="0" applyFont="1" applyFill="1" applyBorder="1" applyProtection="1">
      <protection locked="0"/>
    </xf>
    <xf numFmtId="14" fontId="2" fillId="3" borderId="14" xfId="0" applyNumberFormat="1" applyFont="1" applyFill="1" applyBorder="1" applyProtection="1">
      <protection locked="0"/>
    </xf>
    <xf numFmtId="8" fontId="2" fillId="3" borderId="14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8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right" vertical="center"/>
    </xf>
    <xf numFmtId="0" fontId="3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horizontal="center" vertical="center"/>
    </xf>
    <xf numFmtId="166" fontId="32" fillId="0" borderId="0" xfId="0" applyNumberFormat="1" applyFont="1" applyAlignment="1" applyProtection="1">
      <alignment horizontal="left" vertical="center"/>
    </xf>
    <xf numFmtId="167" fontId="32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 indent="15"/>
    </xf>
    <xf numFmtId="0" fontId="32" fillId="0" borderId="0" xfId="0" applyFont="1" applyAlignment="1" applyProtection="1">
      <alignment horizontal="left" vertical="center"/>
      <protection locked="0"/>
    </xf>
    <xf numFmtId="14" fontId="10" fillId="0" borderId="0" xfId="0" applyNumberFormat="1" applyFont="1" applyAlignment="1" applyProtection="1">
      <alignment horizontal="left"/>
    </xf>
    <xf numFmtId="0" fontId="33" fillId="0" borderId="11" xfId="0" applyFont="1" applyBorder="1" applyAlignment="1" applyProtection="1">
      <alignment horizontal="center" vertical="center" wrapText="1"/>
    </xf>
    <xf numFmtId="0" fontId="33" fillId="0" borderId="68" xfId="0" applyFont="1" applyBorder="1" applyAlignment="1" applyProtection="1">
      <alignment horizontal="center" vertical="center" wrapText="1"/>
    </xf>
    <xf numFmtId="44" fontId="20" fillId="8" borderId="24" xfId="1" applyFont="1" applyFill="1" applyBorder="1" applyAlignment="1" applyProtection="1">
      <alignment horizontal="center" vertical="center" wrapText="1"/>
    </xf>
    <xf numFmtId="44" fontId="20" fillId="8" borderId="53" xfId="1" applyFont="1" applyFill="1" applyBorder="1" applyAlignment="1" applyProtection="1">
      <alignment horizontal="center" vertical="center" wrapText="1"/>
    </xf>
    <xf numFmtId="0" fontId="32" fillId="3" borderId="11" xfId="0" applyFont="1" applyFill="1" applyBorder="1" applyAlignment="1" applyProtection="1">
      <alignment horizontal="center" vertical="center" wrapText="1"/>
      <protection locked="0"/>
    </xf>
    <xf numFmtId="44" fontId="20" fillId="3" borderId="12" xfId="1" applyFont="1" applyFill="1" applyBorder="1" applyProtection="1"/>
    <xf numFmtId="0" fontId="36" fillId="0" borderId="0" xfId="0" quotePrefix="1" applyFont="1" applyAlignment="1" applyProtection="1">
      <alignment vertical="center"/>
    </xf>
    <xf numFmtId="0" fontId="10" fillId="0" borderId="0" xfId="0" quotePrefix="1" applyFont="1" applyAlignment="1" applyProtection="1">
      <alignment horizontal="left"/>
    </xf>
    <xf numFmtId="0" fontId="33" fillId="0" borderId="22" xfId="0" applyFont="1" applyBorder="1" applyAlignment="1" applyProtection="1">
      <alignment horizontal="center" vertical="center" wrapText="1"/>
    </xf>
    <xf numFmtId="0" fontId="32" fillId="3" borderId="22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center"/>
    </xf>
    <xf numFmtId="0" fontId="32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NumberFormat="1" applyFont="1" applyProtection="1">
      <protection hidden="1"/>
    </xf>
    <xf numFmtId="0" fontId="13" fillId="0" borderId="14" xfId="0" applyNumberFormat="1" applyFont="1" applyBorder="1" applyAlignment="1" applyProtection="1">
      <alignment horizontal="center" vertical="center" wrapText="1"/>
      <protection hidden="1"/>
    </xf>
    <xf numFmtId="0" fontId="10" fillId="0" borderId="24" xfId="0" applyNumberFormat="1" applyFont="1" applyBorder="1" applyAlignment="1" applyProtection="1">
      <alignment horizontal="center" vertical="center"/>
      <protection hidden="1"/>
    </xf>
    <xf numFmtId="0" fontId="2" fillId="7" borderId="14" xfId="0" applyNumberFormat="1" applyFont="1" applyFill="1" applyBorder="1" applyProtection="1">
      <protection locked="0"/>
    </xf>
    <xf numFmtId="49" fontId="18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23" xfId="0" applyFont="1" applyBorder="1" applyProtection="1">
      <protection hidden="1"/>
    </xf>
    <xf numFmtId="0" fontId="45" fillId="0" borderId="25" xfId="0" applyFont="1" applyBorder="1" applyProtection="1">
      <protection hidden="1"/>
    </xf>
    <xf numFmtId="0" fontId="46" fillId="0" borderId="25" xfId="0" applyFont="1" applyBorder="1" applyAlignment="1" applyProtection="1">
      <alignment horizontal="left" vertical="center" wrapText="1"/>
      <protection hidden="1"/>
    </xf>
    <xf numFmtId="0" fontId="45" fillId="0" borderId="25" xfId="0" applyNumberFormat="1" applyFont="1" applyBorder="1" applyProtection="1">
      <protection hidden="1"/>
    </xf>
    <xf numFmtId="0" fontId="45" fillId="0" borderId="26" xfId="0" applyFont="1" applyBorder="1" applyProtection="1">
      <protection hidden="1"/>
    </xf>
    <xf numFmtId="8" fontId="45" fillId="0" borderId="14" xfId="0" applyNumberFormat="1" applyFont="1" applyBorder="1" applyProtection="1">
      <protection hidden="1"/>
    </xf>
    <xf numFmtId="0" fontId="25" fillId="0" borderId="5" xfId="0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Border="1" applyProtection="1">
      <protection hidden="1"/>
    </xf>
    <xf numFmtId="0" fontId="46" fillId="0" borderId="0" xfId="0" applyFont="1" applyBorder="1" applyAlignment="1" applyProtection="1">
      <alignment horizontal="left" vertical="center" wrapText="1"/>
      <protection hidden="1"/>
    </xf>
    <xf numFmtId="0" fontId="45" fillId="0" borderId="0" xfId="0" applyNumberFormat="1" applyFont="1" applyBorder="1" applyProtection="1">
      <protection hidden="1"/>
    </xf>
    <xf numFmtId="8" fontId="45" fillId="0" borderId="0" xfId="0" applyNumberFormat="1" applyFont="1" applyBorder="1" applyProtection="1">
      <protection hidden="1"/>
    </xf>
    <xf numFmtId="8" fontId="9" fillId="6" borderId="14" xfId="0" applyNumberFormat="1" applyFont="1" applyFill="1" applyBorder="1" applyAlignment="1" applyProtection="1">
      <alignment vertical="center" wrapText="1"/>
      <protection locked="0"/>
    </xf>
    <xf numFmtId="0" fontId="22" fillId="5" borderId="14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25" fillId="0" borderId="5" xfId="0" applyFont="1" applyFill="1" applyBorder="1" applyAlignment="1" applyProtection="1">
      <alignment horizontal="center" vertical="center" wrapText="1"/>
      <protection hidden="1"/>
    </xf>
    <xf numFmtId="14" fontId="11" fillId="3" borderId="5" xfId="0" applyNumberFormat="1" applyFont="1" applyFill="1" applyBorder="1" applyAlignment="1" applyProtection="1">
      <alignment horizontal="center" vertical="center"/>
      <protection locked="0"/>
    </xf>
    <xf numFmtId="14" fontId="4" fillId="2" borderId="9" xfId="0" applyNumberFormat="1" applyFont="1" applyFill="1" applyBorder="1" applyAlignment="1" applyProtection="1">
      <alignment vertical="center" wrapText="1"/>
      <protection hidden="1"/>
    </xf>
    <xf numFmtId="0" fontId="25" fillId="0" borderId="6" xfId="0" applyFont="1" applyFill="1" applyBorder="1" applyAlignment="1" applyProtection="1">
      <alignment horizontal="center" vertical="center" wrapText="1"/>
      <protection hidden="1"/>
    </xf>
    <xf numFmtId="1" fontId="25" fillId="3" borderId="10" xfId="0" applyNumberFormat="1" applyFont="1" applyFill="1" applyBorder="1" applyAlignment="1" applyProtection="1">
      <alignment horizontal="center" vertical="center"/>
      <protection locked="0"/>
    </xf>
    <xf numFmtId="0" fontId="13" fillId="3" borderId="10" xfId="0" applyNumberFormat="1" applyFont="1" applyFill="1" applyBorder="1" applyAlignment="1" applyProtection="1">
      <alignment horizontal="center" vertical="center"/>
      <protection locked="0"/>
    </xf>
    <xf numFmtId="168" fontId="45" fillId="0" borderId="14" xfId="0" applyNumberFormat="1" applyFont="1" applyBorder="1" applyProtection="1">
      <protection hidden="1"/>
    </xf>
    <xf numFmtId="0" fontId="10" fillId="0" borderId="0" xfId="0" applyFont="1" applyFill="1" applyAlignment="1" applyProtection="1">
      <alignment horizontal="left" vertical="top" wrapText="1"/>
      <protection hidden="1"/>
    </xf>
    <xf numFmtId="14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top" wrapText="1"/>
      <protection hidden="1"/>
    </xf>
    <xf numFmtId="0" fontId="15" fillId="0" borderId="10" xfId="0" applyFont="1" applyFill="1" applyBorder="1" applyAlignment="1" applyProtection="1">
      <alignment horizontal="center" vertical="top" wrapText="1"/>
      <protection hidden="1"/>
    </xf>
    <xf numFmtId="0" fontId="15" fillId="0" borderId="9" xfId="0" applyFont="1" applyFill="1" applyBorder="1" applyAlignment="1" applyProtection="1">
      <alignment horizontal="center" vertical="top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6" fillId="0" borderId="5" xfId="0" applyNumberFormat="1" applyFont="1" applyBorder="1" applyAlignment="1" applyProtection="1">
      <alignment horizontal="center" vertical="center" wrapText="1"/>
      <protection hidden="1"/>
    </xf>
    <xf numFmtId="0" fontId="6" fillId="0" borderId="10" xfId="0" applyNumberFormat="1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52" xfId="0" applyFont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45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NumberFormat="1" applyFont="1" applyBorder="1" applyAlignment="1" applyProtection="1">
      <alignment horizontal="center" vertical="center" wrapText="1"/>
      <protection hidden="1"/>
    </xf>
    <xf numFmtId="0" fontId="6" fillId="0" borderId="51" xfId="0" applyNumberFormat="1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6" fillId="0" borderId="48" xfId="0" applyFont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center" wrapText="1"/>
      <protection hidden="1"/>
    </xf>
    <xf numFmtId="0" fontId="15" fillId="0" borderId="10" xfId="0" applyFont="1" applyFill="1" applyBorder="1" applyAlignment="1" applyProtection="1">
      <alignment horizontal="center" vertical="center" wrapText="1"/>
      <protection hidden="1"/>
    </xf>
    <xf numFmtId="0" fontId="15" fillId="0" borderId="9" xfId="0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horizontal="center" vertical="center" wrapText="1"/>
      <protection hidden="1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8" fontId="13" fillId="4" borderId="74" xfId="0" applyNumberFormat="1" applyFont="1" applyFill="1" applyBorder="1" applyAlignment="1" applyProtection="1">
      <alignment horizontal="center" vertical="center" wrapText="1"/>
      <protection hidden="1"/>
    </xf>
    <xf numFmtId="8" fontId="13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23" fillId="4" borderId="6" xfId="0" applyFont="1" applyFill="1" applyBorder="1" applyAlignment="1" applyProtection="1">
      <alignment horizontal="center" vertical="center" wrapText="1"/>
      <protection hidden="1"/>
    </xf>
    <xf numFmtId="0" fontId="23" fillId="2" borderId="6" xfId="0" applyFont="1" applyFill="1" applyBorder="1" applyAlignment="1" applyProtection="1">
      <alignment horizontal="center" vertical="center" wrapText="1"/>
      <protection hidden="1"/>
    </xf>
    <xf numFmtId="8" fontId="2" fillId="2" borderId="74" xfId="0" applyNumberFormat="1" applyFont="1" applyFill="1" applyBorder="1" applyAlignment="1" applyProtection="1">
      <alignment horizontal="center" vertical="center" wrapText="1"/>
      <protection hidden="1"/>
    </xf>
    <xf numFmtId="8" fontId="2" fillId="2" borderId="7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left" vertical="top" wrapText="1"/>
      <protection hidden="1"/>
    </xf>
    <xf numFmtId="0" fontId="7" fillId="0" borderId="25" xfId="0" applyFont="1" applyBorder="1" applyAlignment="1" applyProtection="1">
      <alignment horizontal="left" vertical="top" wrapText="1"/>
      <protection hidden="1"/>
    </xf>
    <xf numFmtId="0" fontId="7" fillId="0" borderId="26" xfId="0" applyFont="1" applyBorder="1" applyAlignment="1" applyProtection="1">
      <alignment horizontal="left" vertical="top" wrapText="1"/>
      <protection hidden="1"/>
    </xf>
    <xf numFmtId="0" fontId="25" fillId="0" borderId="56" xfId="0" applyFont="1" applyBorder="1" applyAlignment="1" applyProtection="1">
      <alignment horizontal="center" vertical="center" wrapText="1"/>
      <protection hidden="1"/>
    </xf>
    <xf numFmtId="0" fontId="22" fillId="5" borderId="23" xfId="0" applyFont="1" applyFill="1" applyBorder="1" applyAlignment="1" applyProtection="1">
      <alignment horizontal="center" vertical="center" wrapText="1"/>
      <protection hidden="1"/>
    </xf>
    <xf numFmtId="0" fontId="22" fillId="5" borderId="25" xfId="0" applyFont="1" applyFill="1" applyBorder="1" applyAlignment="1" applyProtection="1">
      <alignment horizontal="center" vertical="center" wrapText="1"/>
      <protection hidden="1"/>
    </xf>
    <xf numFmtId="0" fontId="22" fillId="5" borderId="26" xfId="0" applyFont="1" applyFill="1" applyBorder="1" applyAlignment="1" applyProtection="1">
      <alignment horizontal="center" vertical="center" wrapText="1"/>
      <protection hidden="1"/>
    </xf>
    <xf numFmtId="8" fontId="28" fillId="3" borderId="23" xfId="0" applyNumberFormat="1" applyFont="1" applyFill="1" applyBorder="1" applyAlignment="1" applyProtection="1">
      <alignment horizontal="center" vertical="center" wrapText="1"/>
      <protection locked="0"/>
    </xf>
    <xf numFmtId="8" fontId="28" fillId="3" borderId="25" xfId="0" applyNumberFormat="1" applyFont="1" applyFill="1" applyBorder="1" applyAlignment="1" applyProtection="1">
      <alignment horizontal="center" vertical="center" wrapText="1"/>
      <protection locked="0"/>
    </xf>
    <xf numFmtId="8" fontId="28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14" xfId="0" applyFont="1" applyFill="1" applyBorder="1" applyAlignment="1" applyProtection="1">
      <alignment horizontal="center" vertical="center" wrapText="1"/>
      <protection locked="0"/>
    </xf>
    <xf numFmtId="0" fontId="22" fillId="5" borderId="14" xfId="0" applyFont="1" applyFill="1" applyBorder="1" applyAlignment="1" applyProtection="1">
      <alignment horizontal="center" vertical="center" wrapText="1"/>
      <protection hidden="1"/>
    </xf>
    <xf numFmtId="8" fontId="9" fillId="6" borderId="23" xfId="0" applyNumberFormat="1" applyFont="1" applyFill="1" applyBorder="1" applyAlignment="1" applyProtection="1">
      <alignment horizontal="center" vertical="center" wrapText="1"/>
      <protection locked="0"/>
    </xf>
    <xf numFmtId="8" fontId="9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/>
      <protection hidden="1"/>
    </xf>
    <xf numFmtId="0" fontId="45" fillId="0" borderId="25" xfId="0" applyFont="1" applyBorder="1" applyAlignment="1" applyProtection="1">
      <alignment horizontal="center" vertical="center"/>
      <protection hidden="1"/>
    </xf>
    <xf numFmtId="0" fontId="45" fillId="0" borderId="26" xfId="0" applyFont="1" applyBorder="1" applyAlignment="1" applyProtection="1">
      <alignment horizontal="center" vertical="center"/>
      <protection hidden="1"/>
    </xf>
    <xf numFmtId="0" fontId="4" fillId="2" borderId="46" xfId="0" applyFont="1" applyFill="1" applyBorder="1" applyAlignment="1" applyProtection="1">
      <alignment horizontal="center" vertical="center" wrapText="1"/>
      <protection hidden="1"/>
    </xf>
    <xf numFmtId="0" fontId="4" fillId="2" borderId="47" xfId="0" applyFont="1" applyFill="1" applyBorder="1" applyAlignment="1" applyProtection="1">
      <alignment horizontal="center" vertical="center" wrapText="1"/>
      <protection hidden="1"/>
    </xf>
    <xf numFmtId="0" fontId="4" fillId="2" borderId="48" xfId="0" applyFont="1" applyFill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3" fillId="0" borderId="25" xfId="0" applyFont="1" applyBorder="1" applyAlignment="1" applyProtection="1">
      <alignment horizontal="center" vertical="center" wrapText="1"/>
      <protection hidden="1"/>
    </xf>
    <xf numFmtId="0" fontId="23" fillId="0" borderId="26" xfId="0" applyFont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top" wrapText="1"/>
      <protection hidden="1"/>
    </xf>
    <xf numFmtId="0" fontId="15" fillId="0" borderId="10" xfId="0" applyFont="1" applyBorder="1" applyAlignment="1" applyProtection="1">
      <alignment horizontal="center" vertical="top" wrapText="1"/>
      <protection hidden="1"/>
    </xf>
    <xf numFmtId="0" fontId="15" fillId="0" borderId="9" xfId="0" applyFont="1" applyBorder="1" applyAlignment="1" applyProtection="1">
      <alignment horizontal="center" vertical="top" wrapText="1"/>
      <protection hidden="1"/>
    </xf>
    <xf numFmtId="14" fontId="24" fillId="2" borderId="10" xfId="0" applyNumberFormat="1" applyFont="1" applyFill="1" applyBorder="1" applyAlignment="1" applyProtection="1">
      <alignment horizontal="center" vertical="center"/>
      <protection hidden="1"/>
    </xf>
    <xf numFmtId="1" fontId="25" fillId="3" borderId="10" xfId="0" applyNumberFormat="1" applyFont="1" applyFill="1" applyBorder="1" applyAlignment="1" applyProtection="1">
      <alignment horizontal="center" vertical="center"/>
      <protection locked="0"/>
    </xf>
    <xf numFmtId="1" fontId="25" fillId="3" borderId="9" xfId="0" applyNumberFormat="1" applyFont="1" applyFill="1" applyBorder="1" applyAlignment="1" applyProtection="1">
      <alignment horizontal="center" vertical="center"/>
      <protection locked="0"/>
    </xf>
    <xf numFmtId="14" fontId="22" fillId="3" borderId="5" xfId="0" applyNumberFormat="1" applyFont="1" applyFill="1" applyBorder="1" applyAlignment="1" applyProtection="1">
      <alignment horizontal="center" vertical="center"/>
      <protection locked="0"/>
    </xf>
    <xf numFmtId="14" fontId="22" fillId="3" borderId="9" xfId="0" applyNumberFormat="1" applyFont="1" applyFill="1" applyBorder="1" applyAlignment="1" applyProtection="1">
      <alignment horizontal="center" vertical="center"/>
      <protection locked="0"/>
    </xf>
    <xf numFmtId="14" fontId="25" fillId="3" borderId="5" xfId="0" applyNumberFormat="1" applyFont="1" applyFill="1" applyBorder="1" applyAlignment="1" applyProtection="1">
      <alignment horizontal="center" vertical="center"/>
      <protection locked="0"/>
    </xf>
    <xf numFmtId="14" fontId="25" fillId="3" borderId="9" xfId="0" applyNumberFormat="1" applyFont="1" applyFill="1" applyBorder="1" applyAlignment="1" applyProtection="1">
      <alignment horizontal="center" vertical="center"/>
      <protection locked="0"/>
    </xf>
    <xf numFmtId="14" fontId="22" fillId="2" borderId="5" xfId="0" applyNumberFormat="1" applyFont="1" applyFill="1" applyBorder="1" applyAlignment="1" applyProtection="1">
      <alignment horizontal="center" vertical="center"/>
    </xf>
    <xf numFmtId="14" fontId="22" fillId="2" borderId="9" xfId="0" applyNumberFormat="1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 wrapText="1"/>
      <protection hidden="1"/>
    </xf>
    <xf numFmtId="0" fontId="25" fillId="0" borderId="9" xfId="0" applyFont="1" applyFill="1" applyBorder="1" applyAlignment="1" applyProtection="1">
      <alignment horizontal="center" vertical="center" wrapText="1"/>
      <protection hidden="1"/>
    </xf>
    <xf numFmtId="14" fontId="25" fillId="2" borderId="5" xfId="0" applyNumberFormat="1" applyFont="1" applyFill="1" applyBorder="1" applyAlignment="1" applyProtection="1">
      <alignment horizontal="center" vertical="center"/>
    </xf>
    <xf numFmtId="14" fontId="25" fillId="2" borderId="9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/>
    </xf>
    <xf numFmtId="0" fontId="33" fillId="0" borderId="0" xfId="0" applyFont="1" applyAlignment="1" applyProtection="1">
      <alignment horizontal="center" wrapText="1"/>
    </xf>
    <xf numFmtId="0" fontId="0" fillId="0" borderId="69" xfId="0" applyBorder="1" applyAlignment="1" applyProtection="1">
      <alignment horizontal="center" wrapText="1"/>
      <protection locked="0"/>
    </xf>
    <xf numFmtId="0" fontId="37" fillId="0" borderId="0" xfId="0" applyFont="1" applyAlignment="1" applyProtection="1">
      <alignment horizontal="left"/>
    </xf>
    <xf numFmtId="0" fontId="31" fillId="0" borderId="0" xfId="0" applyFont="1" applyAlignment="1" applyProtection="1">
      <alignment horizontal="left"/>
    </xf>
    <xf numFmtId="0" fontId="37" fillId="0" borderId="0" xfId="0" applyFont="1" applyAlignment="1" applyProtection="1">
      <alignment horizontal="left" vertical="top"/>
    </xf>
    <xf numFmtId="0" fontId="31" fillId="0" borderId="0" xfId="0" applyFont="1" applyAlignment="1" applyProtection="1">
      <alignment horizontal="left" vertical="top"/>
    </xf>
    <xf numFmtId="0" fontId="42" fillId="0" borderId="0" xfId="0" applyFont="1" applyAlignment="1" applyProtection="1">
      <alignment horizontal="left" vertical="top"/>
    </xf>
    <xf numFmtId="0" fontId="27" fillId="0" borderId="0" xfId="0" applyFont="1" applyAlignment="1" applyProtection="1">
      <alignment horizontal="left" vertical="top"/>
    </xf>
    <xf numFmtId="0" fontId="32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left" vertical="top" wrapText="1"/>
    </xf>
    <xf numFmtId="1" fontId="32" fillId="3" borderId="7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</xf>
    <xf numFmtId="14" fontId="2" fillId="3" borderId="14" xfId="0" applyNumberFormat="1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8" fontId="2" fillId="2" borderId="14" xfId="0" applyNumberFormat="1" applyFont="1" applyFill="1" applyBorder="1" applyAlignment="1" applyProtection="1">
      <alignment horizontal="right" vertical="center" indent="1"/>
      <protection hidden="1"/>
    </xf>
    <xf numFmtId="8" fontId="2" fillId="3" borderId="14" xfId="0" applyNumberFormat="1" applyFont="1" applyFill="1" applyBorder="1" applyAlignment="1" applyProtection="1">
      <alignment horizontal="right" vertical="center" indent="1"/>
      <protection locked="0"/>
    </xf>
    <xf numFmtId="8" fontId="45" fillId="0" borderId="14" xfId="0" applyNumberFormat="1" applyFont="1" applyBorder="1" applyAlignment="1" applyProtection="1">
      <alignment horizontal="right" indent="1"/>
      <protection hidden="1"/>
    </xf>
    <xf numFmtId="8" fontId="10" fillId="2" borderId="60" xfId="1" applyNumberFormat="1" applyFont="1" applyFill="1" applyBorder="1" applyAlignment="1" applyProtection="1">
      <alignment horizontal="right" vertical="center"/>
      <protection hidden="1"/>
    </xf>
    <xf numFmtId="8" fontId="10" fillId="2" borderId="61" xfId="1" applyNumberFormat="1" applyFont="1" applyFill="1" applyBorder="1" applyAlignment="1" applyProtection="1">
      <alignment horizontal="right" vertical="center"/>
      <protection hidden="1"/>
    </xf>
    <xf numFmtId="8" fontId="10" fillId="2" borderId="57" xfId="1" applyNumberFormat="1" applyFont="1" applyFill="1" applyBorder="1" applyAlignment="1" applyProtection="1">
      <alignment horizontal="right" vertical="center"/>
      <protection hidden="1"/>
    </xf>
    <xf numFmtId="8" fontId="10" fillId="2" borderId="73" xfId="1" applyNumberFormat="1" applyFont="1" applyFill="1" applyBorder="1" applyAlignment="1" applyProtection="1">
      <alignment horizontal="right" vertical="center"/>
      <protection hidden="1"/>
    </xf>
    <xf numFmtId="8" fontId="10" fillId="2" borderId="63" xfId="1" applyNumberFormat="1" applyFont="1" applyFill="1" applyBorder="1" applyAlignment="1" applyProtection="1">
      <alignment horizontal="right" vertical="center"/>
      <protection hidden="1"/>
    </xf>
    <xf numFmtId="8" fontId="10" fillId="2" borderId="64" xfId="1" applyNumberFormat="1" applyFont="1" applyFill="1" applyBorder="1" applyAlignment="1" applyProtection="1">
      <alignment horizontal="right" vertical="center"/>
      <protection hidden="1"/>
    </xf>
    <xf numFmtId="8" fontId="27" fillId="2" borderId="66" xfId="1" applyNumberFormat="1" applyFont="1" applyFill="1" applyBorder="1" applyAlignment="1" applyProtection="1">
      <alignment horizontal="center" vertical="center"/>
      <protection hidden="1"/>
    </xf>
    <xf numFmtId="8" fontId="27" fillId="2" borderId="67" xfId="1" applyNumberFormat="1" applyFont="1" applyFill="1" applyBorder="1" applyAlignment="1" applyProtection="1">
      <alignment horizontal="center" vertical="center"/>
      <protection hidden="1"/>
    </xf>
    <xf numFmtId="49" fontId="2" fillId="3" borderId="14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Dziesiętny 2" xfId="4"/>
    <cellStyle name="Normalny" xfId="0" builtinId="0"/>
    <cellStyle name="Normalny 2" xfId="2"/>
    <cellStyle name="Procentowy" xfId="5" builtinId="5"/>
    <cellStyle name="Walutowy" xfId="1" builtinId="4"/>
    <cellStyle name="Walutowy 2" xfId="3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alignment horizontal="righ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alignment horizontal="righ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alignment horizontal="righ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>
          <bgColor rgb="FFAAD6E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>
          <bgColor rgb="FFAAD6E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right" vertical="center" textRotation="0" wrapText="1" indent="1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hidden="0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hidden="0"/>
    </dxf>
    <dxf>
      <border outline="0"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0"/>
    </dxf>
    <dxf>
      <font>
        <color theme="0"/>
      </font>
    </dxf>
    <dxf>
      <font>
        <color theme="0"/>
      </font>
    </dxf>
    <dxf>
      <font>
        <b/>
        <i val="0"/>
        <color theme="4" tint="-0.24994659260841701"/>
      </font>
      <fill>
        <patternFill>
          <bgColor rgb="FFFF7C8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8" formatCode="#,##0.000\ &quot;zł&quot;;[Red]\-#,##0.0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>
          <bgColor rgb="FFAAD6E4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bottom style="thin">
          <color rgb="FF000000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rgb="FF000000"/>
        </top>
      </border>
      <protection locked="1" hidden="1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border outline="0">
        <bottom style="thin">
          <color indexed="64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indexed="64"/>
        </top>
      </border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</font>
      <border outline="0">
        <right style="thin">
          <color indexed="64"/>
        </right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2" defaultTableStyle="TableStyleMedium2" defaultPivotStyle="PivotStyleLight16">
    <tableStyle name="Koszty funkcjonowania" pivot="0" count="0"/>
    <tableStyle name="Koszty tworzenia" pivot="0" count="0"/>
  </tableStyles>
  <colors>
    <mruColors>
      <color rgb="FF1170D9"/>
      <color rgb="FFAAD6E4"/>
      <color rgb="FF828E0C"/>
      <color rgb="FFE2F155"/>
      <color rgb="FFBDDAF9"/>
      <color rgb="FF7CB5F4"/>
      <color rgb="FF4697F0"/>
      <color rgb="FF0D58AB"/>
      <color rgb="FFDAED27"/>
      <color rgb="FFB5C6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827616" cy="731941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30" y="263854"/>
          <a:ext cx="827616" cy="7319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87992</xdr:colOff>
      <xdr:row>1</xdr:row>
      <xdr:rowOff>38172</xdr:rowOff>
    </xdr:from>
    <xdr:ext cx="715424" cy="632719"/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905" y="245237"/>
          <a:ext cx="715424" cy="63271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23533</xdr:colOff>
      <xdr:row>1</xdr:row>
      <xdr:rowOff>26894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6" y="225677"/>
          <a:ext cx="751417" cy="66455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23533</xdr:colOff>
      <xdr:row>1</xdr:row>
      <xdr:rowOff>26894</xdr:rowOff>
    </xdr:from>
    <xdr:ext cx="751417" cy="664551"/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133" y="226919"/>
          <a:ext cx="751417" cy="66455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646045</xdr:colOff>
      <xdr:row>0</xdr:row>
      <xdr:rowOff>47625</xdr:rowOff>
    </xdr:from>
    <xdr:ext cx="1664804" cy="855179"/>
    <xdr:pic>
      <xdr:nvPicPr>
        <xdr:cNvPr id="2" name="Obraz 1" descr="C:\Users\mwalenta\AppData\Local\Microsoft\Windows\INetCache\Content.Outlook\NUMJYHSO\maluch+ logo nowe pozio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370" y="47625"/>
          <a:ext cx="1664804" cy="8551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3" name="koszty_tworzenia" displayName="koszty_tworzenia" ref="B13:H22" totalsRowCount="1" headerRowDxfId="139" dataDxfId="138" totalsRowDxfId="136" tableBorderDxfId="137" totalsRowBorderDxfId="135" dataCellStyle="Walutowy" totalsRowCellStyle="Walutowy">
  <autoFilter ref="B13:H21"/>
  <tableColumns count="7">
    <tableColumn id="1" name="1" totalsRowLabel="Ogółem" dataDxfId="134" totalsRowDxfId="133"/>
    <tableColumn id="2" name="2" dataDxfId="132" totalsRowDxfId="131"/>
    <tableColumn id="3" name="3" totalsRowFunction="sum" dataDxfId="130" totalsRowDxfId="129" dataCellStyle="Walutowy"/>
    <tableColumn id="4" name="4" totalsRowFunction="sum" dataDxfId="128" totalsRowDxfId="127" dataCellStyle="Walutowy"/>
    <tableColumn id="5" name="5" totalsRowFunction="sum" dataDxfId="126" totalsRowDxfId="125" dataCellStyle="Walutowy">
      <calculatedColumnFormula>SUM(koszty_tworzenia[[#This Row],[6]],koszty_tworzenia[[#This Row],[7]])</calculatedColumnFormula>
    </tableColumn>
    <tableColumn id="6" name="6" totalsRowFunction="sum" dataDxfId="124" totalsRowDxfId="123" dataCellStyle="Walutowy"/>
    <tableColumn id="7" name="7" totalsRowFunction="sum" dataDxfId="122" totalsRowDxfId="121" dataCellStyle="Walutow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B9:L31" totalsRowCount="1" headerRowDxfId="92" dataDxfId="90" totalsRowDxfId="89" headerRowBorderDxfId="91" totalsRowBorderDxfId="88">
  <autoFilter ref="B9:L30"/>
  <tableColumns count="11">
    <tableColumn id="1" name="1" totalsRowLabel="Suma" dataDxfId="13" totalsRowDxfId="10">
      <calculatedColumnFormula>ROW(B10)-ROW($B$9)</calculatedColumnFormula>
    </tableColumn>
    <tableColumn id="2" name="2" dataDxfId="11" totalsRowDxfId="9"/>
    <tableColumn id="3" name="3" dataDxfId="12" totalsRowDxfId="8"/>
    <tableColumn id="8" name="4" dataDxfId="21" totalsRowDxfId="7"/>
    <tableColumn id="4" name="5" dataDxfId="20" totalsRowDxfId="6"/>
    <tableColumn id="5" name="6" dataDxfId="19" totalsRowDxfId="5"/>
    <tableColumn id="6" name="7" dataDxfId="18" totalsRowDxfId="4"/>
    <tableColumn id="7" name="8" dataDxfId="17" totalsRowDxfId="3"/>
    <tableColumn id="9" name="9" totalsRowFunction="sum" dataDxfId="16" totalsRowDxfId="2">
      <calculatedColumnFormula>Tabela1[[#This Row],[10]]+Tabela1[[#This Row],[11]]</calculatedColumnFormula>
    </tableColumn>
    <tableColumn id="10" name="10" totalsRowFunction="sum" dataDxfId="15" totalsRowDxfId="1"/>
    <tableColumn id="11" name="11" totalsRowFunction="sum" dataDxfId="14" totalsRow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13" displayName="Tabela13" ref="B9:L31" totalsRowCount="1" headerRowDxfId="73" dataDxfId="71" totalsRowDxfId="70" headerRowBorderDxfId="72" totalsRowBorderDxfId="69">
  <autoFilter ref="B9:L30"/>
  <tableColumns count="11">
    <tableColumn id="1" name="1" totalsRowLabel="Suma" dataDxfId="68" totalsRowDxfId="67">
      <calculatedColumnFormula>ROW(B10)-ROW($B$9)</calculatedColumnFormula>
    </tableColumn>
    <tableColumn id="2" name="2" dataDxfId="66" totalsRowDxfId="65"/>
    <tableColumn id="3" name="3" dataDxfId="64" totalsRowDxfId="63"/>
    <tableColumn id="8" name="4" dataDxfId="62" totalsRowDxfId="61"/>
    <tableColumn id="4" name="5" dataDxfId="60" totalsRowDxfId="59"/>
    <tableColumn id="5" name="6" dataDxfId="58" totalsRowDxfId="57"/>
    <tableColumn id="6" name="7" dataDxfId="56" totalsRowDxfId="55"/>
    <tableColumn id="7" name="8" dataDxfId="54" totalsRowDxfId="53"/>
    <tableColumn id="9" name="9" totalsRowFunction="sum" dataDxfId="52" totalsRowDxfId="51">
      <calculatedColumnFormula>Tabela13[[#This Row],[10]]+Tabela13[[#This Row],[11]]</calculatedColumnFormula>
    </tableColumn>
    <tableColumn id="10" name="10" totalsRowFunction="sum" dataDxfId="50" totalsRowDxfId="49"/>
    <tableColumn id="11" name="11" totalsRowFunction="sum" dataDxfId="48" totalsRowDxfId="4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2" displayName="Tabela2" ref="E35:K36" totalsRowShown="0" headerRowDxfId="40" dataDxfId="38" headerRowBorderDxfId="39" tableBorderDxfId="37" totalsRowBorderDxfId="36" headerRowCellStyle="Walutowy" dataCellStyle="Walutowy">
  <autoFilter ref="E35:K36"/>
  <tableColumns count="7">
    <tableColumn id="2" name="kwota otrzymanego _x000a_z Mazowieckiego Urzędu Wojewódzkiego _x000a_w Warszawie dofinansowania ogółem _x000a_po uwzględnieniu zwrotów" dataDxfId="35" dataCellStyle="Walutowy"/>
    <tableColumn id="3" name="kwota _x000a_na 1 utworzone miejsce" dataDxfId="34" dataCellStyle="Walutowy">
      <calculatedColumnFormula>IFERROR(Tabela2[kwota otrzymanego 
z Mazowieckiego Urzędu Wojewódzkiego 
w Warszawie dofinansowania ogółem 
po uwzględnieniu zwrotów]/liczba_miejsc_utworz,)</calculatedColumnFormula>
    </tableColumn>
    <tableColumn id="7" name="data wpisu instytucji/miejsc _x000a_do rejestru żłobków _x000a_i klubów dziecięcych _x000a_lub wykazu dziennych opiekunów" dataDxfId="33" dataCellStyle="Walutowy">
      <calculatedColumnFormula>wpis</calculatedColumnFormula>
    </tableColumn>
    <tableColumn id="8" name="okres trwałości w miesiącach" dataDxfId="32" dataCellStyle="Walutowy">
      <calculatedColumnFormula>IF(wpis="","",IF(AND(DATEDIF(MAX(wpis,"31.12.2019"),"31.12.2024","m")&lt;60,DATE(YEAR(wpis),MONTH(wpis),DAY(wpis))-DATE(YEAR(wpis),MONTH(wpis),1)&gt;0),1,0)+DATEDIF(MAX(wpis,"31.12.2019"),"31.12.2024","m"))</calculatedColumnFormula>
    </tableColumn>
    <tableColumn id="4" name="kwota _x000a_na 1 miejsce utworzone _x000a_w odniesieniu _x000a_do okresu trwałości" dataDxfId="31" dataCellStyle="Walutowy">
      <calculatedColumnFormula>ROUND(Tabela2[kwota 
na 1 utworzone miejsce]/60,2)</calculatedColumnFormula>
    </tableColumn>
    <tableColumn id="6" name="liczba nieobsadzonych miejsc w miesiącach niespełniających kryterium trwałości" dataDxfId="30" dataCellStyle="Walutowy">
      <calculatedColumnFormula>COUNTIF(trwałość,"&lt;0,6")*liczba_miejsc_utworz-SUMIF(trwałość,"&lt;0,6",obsada)-COUNTIF(obsada,"")*liczba_miejsc_utworz</calculatedColumnFormula>
    </tableColumn>
    <tableColumn id="5" name="kwota _x000a_do zwrotu (bez uwzględnienia ewentualnych odsetek)" dataDxfId="29" dataCellStyle="Walutowy">
      <calculatedColumnFormula>Tabela2[kwota 
na 1 miejsce utworzone 
w odniesieniu 
do okresu trwałości]*Tabela2[liczba nieobsadzonych miejsc w miesiącach niespełniających kryterium trwałości]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ela3" displayName="Tabela3" ref="A35:C47" totalsRowShown="0" headerRowDxfId="28" dataDxfId="26" headerRowBorderDxfId="27" tableBorderDxfId="25">
  <autoFilter ref="A35:C47"/>
  <tableColumns count="3">
    <tableColumn id="1" name="Miesiąc" dataDxfId="24"/>
    <tableColumn id="2" name="Liczba miejsc wykorzystanych („obsadzonych”)" dataDxfId="23"/>
    <tableColumn id="3" name="Stosunek liczby miejsc wykorzystanych („obsadzonych”) do liczby miejsc utworzonych w ramach dofinansowania z Programu (w %)2)" dataDxfId="22" dataCellStyle="Procentowy">
      <calculatedColumnFormula>ROUND(B36/liczba_miejsc_utworz,4)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BDDAF9"/>
    <pageSetUpPr fitToPage="1"/>
  </sheetPr>
  <dimension ref="A1:WUC44"/>
  <sheetViews>
    <sheetView showGridLines="0" showZeros="0" tabSelected="1" zoomScaleNormal="100" zoomScaleSheetLayoutView="110" workbookViewId="0">
      <selection activeCell="C14" sqref="C14"/>
    </sheetView>
  </sheetViews>
  <sheetFormatPr defaultColWidth="0" defaultRowHeight="15" zeroHeight="1" x14ac:dyDescent="0.25"/>
  <cols>
    <col min="1" max="1" width="3.42578125" style="7" customWidth="1"/>
    <col min="2" max="2" width="14.28515625" style="7" customWidth="1"/>
    <col min="3" max="3" width="35.28515625" style="7" customWidth="1"/>
    <col min="4" max="4" width="17.5703125" style="7" customWidth="1"/>
    <col min="5" max="5" width="18.28515625" style="7" customWidth="1"/>
    <col min="6" max="6" width="18.42578125" style="7" customWidth="1"/>
    <col min="7" max="8" width="17.42578125" style="7" customWidth="1"/>
    <col min="9" max="9" width="9.140625" style="7" customWidth="1"/>
    <col min="10" max="10" width="9.140625" style="7" hidden="1"/>
    <col min="11" max="11" width="10.5703125" style="7" hidden="1"/>
    <col min="12" max="219" width="9.140625" style="7" hidden="1"/>
    <col min="220" max="220" width="3.42578125" style="7" hidden="1"/>
    <col min="221" max="221" width="6" style="7" hidden="1"/>
    <col min="222" max="222" width="30.7109375" style="7" hidden="1"/>
    <col min="223" max="225" width="18.140625" style="7" hidden="1"/>
    <col min="226" max="475" width="9.140625" style="7" hidden="1"/>
    <col min="476" max="476" width="3.42578125" style="7" hidden="1"/>
    <col min="477" max="477" width="6" style="7" hidden="1"/>
    <col min="478" max="478" width="30.7109375" style="7" hidden="1"/>
    <col min="479" max="481" width="18.140625" style="7" hidden="1"/>
    <col min="482" max="731" width="9.140625" style="7" hidden="1"/>
    <col min="732" max="732" width="3.42578125" style="7" hidden="1"/>
    <col min="733" max="733" width="6" style="7" hidden="1"/>
    <col min="734" max="734" width="30.7109375" style="7" hidden="1"/>
    <col min="735" max="737" width="18.140625" style="7" hidden="1"/>
    <col min="738" max="987" width="9.140625" style="7" hidden="1"/>
    <col min="988" max="988" width="3.42578125" style="7" hidden="1"/>
    <col min="989" max="989" width="6" style="7" hidden="1"/>
    <col min="990" max="990" width="30.7109375" style="7" hidden="1"/>
    <col min="991" max="993" width="18.140625" style="7" hidden="1"/>
    <col min="994" max="1243" width="9.140625" style="7" hidden="1"/>
    <col min="1244" max="1244" width="3.42578125" style="7" hidden="1"/>
    <col min="1245" max="1245" width="6" style="7" hidden="1"/>
    <col min="1246" max="1246" width="30.7109375" style="7" hidden="1"/>
    <col min="1247" max="1249" width="18.140625" style="7" hidden="1"/>
    <col min="1250" max="1499" width="9.140625" style="7" hidden="1"/>
    <col min="1500" max="1500" width="3.42578125" style="7" hidden="1"/>
    <col min="1501" max="1501" width="6" style="7" hidden="1"/>
    <col min="1502" max="1502" width="30.7109375" style="7" hidden="1"/>
    <col min="1503" max="1505" width="18.140625" style="7" hidden="1"/>
    <col min="1506" max="1755" width="9.140625" style="7" hidden="1"/>
    <col min="1756" max="1756" width="3.42578125" style="7" hidden="1"/>
    <col min="1757" max="1757" width="6" style="7" hidden="1"/>
    <col min="1758" max="1758" width="30.7109375" style="7" hidden="1"/>
    <col min="1759" max="1761" width="18.140625" style="7" hidden="1"/>
    <col min="1762" max="2011" width="9.140625" style="7" hidden="1"/>
    <col min="2012" max="2012" width="3.42578125" style="7" hidden="1"/>
    <col min="2013" max="2013" width="6" style="7" hidden="1"/>
    <col min="2014" max="2014" width="30.7109375" style="7" hidden="1"/>
    <col min="2015" max="2017" width="18.140625" style="7" hidden="1"/>
    <col min="2018" max="2267" width="9.140625" style="7" hidden="1"/>
    <col min="2268" max="2268" width="3.42578125" style="7" hidden="1"/>
    <col min="2269" max="2269" width="6" style="7" hidden="1"/>
    <col min="2270" max="2270" width="30.7109375" style="7" hidden="1"/>
    <col min="2271" max="2273" width="18.140625" style="7" hidden="1"/>
    <col min="2274" max="2523" width="9.140625" style="7" hidden="1"/>
    <col min="2524" max="2524" width="3.42578125" style="7" hidden="1"/>
    <col min="2525" max="2525" width="6" style="7" hidden="1"/>
    <col min="2526" max="2526" width="30.7109375" style="7" hidden="1"/>
    <col min="2527" max="2529" width="18.140625" style="7" hidden="1"/>
    <col min="2530" max="2779" width="9.140625" style="7" hidden="1"/>
    <col min="2780" max="2780" width="3.42578125" style="7" hidden="1"/>
    <col min="2781" max="2781" width="6" style="7" hidden="1"/>
    <col min="2782" max="2782" width="30.7109375" style="7" hidden="1"/>
    <col min="2783" max="2785" width="18.140625" style="7" hidden="1"/>
    <col min="2786" max="3035" width="9.140625" style="7" hidden="1"/>
    <col min="3036" max="3036" width="3.42578125" style="7" hidden="1"/>
    <col min="3037" max="3037" width="6" style="7" hidden="1"/>
    <col min="3038" max="3038" width="30.7109375" style="7" hidden="1"/>
    <col min="3039" max="3041" width="18.140625" style="7" hidden="1"/>
    <col min="3042" max="3291" width="9.140625" style="7" hidden="1"/>
    <col min="3292" max="3292" width="3.42578125" style="7" hidden="1"/>
    <col min="3293" max="3293" width="6" style="7" hidden="1"/>
    <col min="3294" max="3294" width="30.7109375" style="7" hidden="1"/>
    <col min="3295" max="3297" width="18.140625" style="7" hidden="1"/>
    <col min="3298" max="3547" width="9.140625" style="7" hidden="1"/>
    <col min="3548" max="3548" width="3.42578125" style="7" hidden="1"/>
    <col min="3549" max="3549" width="6" style="7" hidden="1"/>
    <col min="3550" max="3550" width="30.7109375" style="7" hidden="1"/>
    <col min="3551" max="3553" width="18.140625" style="7" hidden="1"/>
    <col min="3554" max="3803" width="9.140625" style="7" hidden="1"/>
    <col min="3804" max="3804" width="3.42578125" style="7" hidden="1"/>
    <col min="3805" max="3805" width="6" style="7" hidden="1"/>
    <col min="3806" max="3806" width="30.7109375" style="7" hidden="1"/>
    <col min="3807" max="3809" width="18.140625" style="7" hidden="1"/>
    <col min="3810" max="4059" width="9.140625" style="7" hidden="1"/>
    <col min="4060" max="4060" width="3.42578125" style="7" hidden="1"/>
    <col min="4061" max="4061" width="6" style="7" hidden="1"/>
    <col min="4062" max="4062" width="30.7109375" style="7" hidden="1"/>
    <col min="4063" max="4065" width="18.140625" style="7" hidden="1"/>
    <col min="4066" max="4315" width="9.140625" style="7" hidden="1"/>
    <col min="4316" max="4316" width="3.42578125" style="7" hidden="1"/>
    <col min="4317" max="4317" width="6" style="7" hidden="1"/>
    <col min="4318" max="4318" width="30.7109375" style="7" hidden="1"/>
    <col min="4319" max="4321" width="18.140625" style="7" hidden="1"/>
    <col min="4322" max="4571" width="9.140625" style="7" hidden="1"/>
    <col min="4572" max="4572" width="3.42578125" style="7" hidden="1"/>
    <col min="4573" max="4573" width="6" style="7" hidden="1"/>
    <col min="4574" max="4574" width="30.7109375" style="7" hidden="1"/>
    <col min="4575" max="4577" width="18.140625" style="7" hidden="1"/>
    <col min="4578" max="4827" width="9.140625" style="7" hidden="1"/>
    <col min="4828" max="4828" width="3.42578125" style="7" hidden="1"/>
    <col min="4829" max="4829" width="6" style="7" hidden="1"/>
    <col min="4830" max="4830" width="30.7109375" style="7" hidden="1"/>
    <col min="4831" max="4833" width="18.140625" style="7" hidden="1"/>
    <col min="4834" max="5083" width="9.140625" style="7" hidden="1"/>
    <col min="5084" max="5084" width="3.42578125" style="7" hidden="1"/>
    <col min="5085" max="5085" width="6" style="7" hidden="1"/>
    <col min="5086" max="5086" width="30.7109375" style="7" hidden="1"/>
    <col min="5087" max="5089" width="18.140625" style="7" hidden="1"/>
    <col min="5090" max="5339" width="9.140625" style="7" hidden="1"/>
    <col min="5340" max="5340" width="3.42578125" style="7" hidden="1"/>
    <col min="5341" max="5341" width="6" style="7" hidden="1"/>
    <col min="5342" max="5342" width="30.7109375" style="7" hidden="1"/>
    <col min="5343" max="5345" width="18.140625" style="7" hidden="1"/>
    <col min="5346" max="5595" width="9.140625" style="7" hidden="1"/>
    <col min="5596" max="5596" width="3.42578125" style="7" hidden="1"/>
    <col min="5597" max="5597" width="6" style="7" hidden="1"/>
    <col min="5598" max="5598" width="30.7109375" style="7" hidden="1"/>
    <col min="5599" max="5601" width="18.140625" style="7" hidden="1"/>
    <col min="5602" max="5851" width="9.140625" style="7" hidden="1"/>
    <col min="5852" max="5852" width="3.42578125" style="7" hidden="1"/>
    <col min="5853" max="5853" width="6" style="7" hidden="1"/>
    <col min="5854" max="5854" width="30.7109375" style="7" hidden="1"/>
    <col min="5855" max="5857" width="18.140625" style="7" hidden="1"/>
    <col min="5858" max="6107" width="9.140625" style="7" hidden="1"/>
    <col min="6108" max="6108" width="3.42578125" style="7" hidden="1"/>
    <col min="6109" max="6109" width="6" style="7" hidden="1"/>
    <col min="6110" max="6110" width="30.7109375" style="7" hidden="1"/>
    <col min="6111" max="6113" width="18.140625" style="7" hidden="1"/>
    <col min="6114" max="6363" width="9.140625" style="7" hidden="1"/>
    <col min="6364" max="6364" width="3.42578125" style="7" hidden="1"/>
    <col min="6365" max="6365" width="6" style="7" hidden="1"/>
    <col min="6366" max="6366" width="30.7109375" style="7" hidden="1"/>
    <col min="6367" max="6369" width="18.140625" style="7" hidden="1"/>
    <col min="6370" max="6619" width="9.140625" style="7" hidden="1"/>
    <col min="6620" max="6620" width="3.42578125" style="7" hidden="1"/>
    <col min="6621" max="6621" width="6" style="7" hidden="1"/>
    <col min="6622" max="6622" width="30.7109375" style="7" hidden="1"/>
    <col min="6623" max="6625" width="18.140625" style="7" hidden="1"/>
    <col min="6626" max="6875" width="9.140625" style="7" hidden="1"/>
    <col min="6876" max="6876" width="3.42578125" style="7" hidden="1"/>
    <col min="6877" max="6877" width="6" style="7" hidden="1"/>
    <col min="6878" max="6878" width="30.7109375" style="7" hidden="1"/>
    <col min="6879" max="6881" width="18.140625" style="7" hidden="1"/>
    <col min="6882" max="7131" width="9.140625" style="7" hidden="1"/>
    <col min="7132" max="7132" width="3.42578125" style="7" hidden="1"/>
    <col min="7133" max="7133" width="6" style="7" hidden="1"/>
    <col min="7134" max="7134" width="30.7109375" style="7" hidden="1"/>
    <col min="7135" max="7137" width="18.140625" style="7" hidden="1"/>
    <col min="7138" max="7387" width="9.140625" style="7" hidden="1"/>
    <col min="7388" max="7388" width="3.42578125" style="7" hidden="1"/>
    <col min="7389" max="7389" width="6" style="7" hidden="1"/>
    <col min="7390" max="7390" width="30.7109375" style="7" hidden="1"/>
    <col min="7391" max="7393" width="18.140625" style="7" hidden="1"/>
    <col min="7394" max="7643" width="9.140625" style="7" hidden="1"/>
    <col min="7644" max="7644" width="3.42578125" style="7" hidden="1"/>
    <col min="7645" max="7645" width="6" style="7" hidden="1"/>
    <col min="7646" max="7646" width="30.7109375" style="7" hidden="1"/>
    <col min="7647" max="7649" width="18.140625" style="7" hidden="1"/>
    <col min="7650" max="7899" width="9.140625" style="7" hidden="1"/>
    <col min="7900" max="7900" width="3.42578125" style="7" hidden="1"/>
    <col min="7901" max="7901" width="6" style="7" hidden="1"/>
    <col min="7902" max="7902" width="30.7109375" style="7" hidden="1"/>
    <col min="7903" max="7905" width="18.140625" style="7" hidden="1"/>
    <col min="7906" max="8155" width="9.140625" style="7" hidden="1"/>
    <col min="8156" max="8156" width="3.42578125" style="7" hidden="1"/>
    <col min="8157" max="8157" width="6" style="7" hidden="1"/>
    <col min="8158" max="8158" width="30.7109375" style="7" hidden="1"/>
    <col min="8159" max="8161" width="18.140625" style="7" hidden="1"/>
    <col min="8162" max="8411" width="9.140625" style="7" hidden="1"/>
    <col min="8412" max="8412" width="3.42578125" style="7" hidden="1"/>
    <col min="8413" max="8413" width="6" style="7" hidden="1"/>
    <col min="8414" max="8414" width="30.7109375" style="7" hidden="1"/>
    <col min="8415" max="8417" width="18.140625" style="7" hidden="1"/>
    <col min="8418" max="8667" width="9.140625" style="7" hidden="1"/>
    <col min="8668" max="8668" width="3.42578125" style="7" hidden="1"/>
    <col min="8669" max="8669" width="6" style="7" hidden="1"/>
    <col min="8670" max="8670" width="30.7109375" style="7" hidden="1"/>
    <col min="8671" max="8673" width="18.140625" style="7" hidden="1"/>
    <col min="8674" max="8923" width="9.140625" style="7" hidden="1"/>
    <col min="8924" max="8924" width="3.42578125" style="7" hidden="1"/>
    <col min="8925" max="8925" width="6" style="7" hidden="1"/>
    <col min="8926" max="8926" width="30.7109375" style="7" hidden="1"/>
    <col min="8927" max="8929" width="18.140625" style="7" hidden="1"/>
    <col min="8930" max="9179" width="9.140625" style="7" hidden="1"/>
    <col min="9180" max="9180" width="3.42578125" style="7" hidden="1"/>
    <col min="9181" max="9181" width="6" style="7" hidden="1"/>
    <col min="9182" max="9182" width="30.7109375" style="7" hidden="1"/>
    <col min="9183" max="9185" width="18.140625" style="7" hidden="1"/>
    <col min="9186" max="9435" width="9.140625" style="7" hidden="1"/>
    <col min="9436" max="9436" width="3.42578125" style="7" hidden="1"/>
    <col min="9437" max="9437" width="6" style="7" hidden="1"/>
    <col min="9438" max="9438" width="30.7109375" style="7" hidden="1"/>
    <col min="9439" max="9441" width="18.140625" style="7" hidden="1"/>
    <col min="9442" max="9691" width="9.140625" style="7" hidden="1"/>
    <col min="9692" max="9692" width="3.42578125" style="7" hidden="1"/>
    <col min="9693" max="9693" width="6" style="7" hidden="1"/>
    <col min="9694" max="9694" width="30.7109375" style="7" hidden="1"/>
    <col min="9695" max="9697" width="18.140625" style="7" hidden="1"/>
    <col min="9698" max="9947" width="9.140625" style="7" hidden="1"/>
    <col min="9948" max="9948" width="3.42578125" style="7" hidden="1"/>
    <col min="9949" max="9949" width="6" style="7" hidden="1"/>
    <col min="9950" max="9950" width="30.7109375" style="7" hidden="1"/>
    <col min="9951" max="9953" width="18.140625" style="7" hidden="1"/>
    <col min="9954" max="10203" width="9.140625" style="7" hidden="1"/>
    <col min="10204" max="10204" width="3.42578125" style="7" hidden="1"/>
    <col min="10205" max="10205" width="6" style="7" hidden="1"/>
    <col min="10206" max="10206" width="30.7109375" style="7" hidden="1"/>
    <col min="10207" max="10209" width="18.140625" style="7" hidden="1"/>
    <col min="10210" max="10459" width="9.140625" style="7" hidden="1"/>
    <col min="10460" max="10460" width="3.42578125" style="7" hidden="1"/>
    <col min="10461" max="10461" width="6" style="7" hidden="1"/>
    <col min="10462" max="10462" width="30.7109375" style="7" hidden="1"/>
    <col min="10463" max="10465" width="18.140625" style="7" hidden="1"/>
    <col min="10466" max="10715" width="9.140625" style="7" hidden="1"/>
    <col min="10716" max="10716" width="3.42578125" style="7" hidden="1"/>
    <col min="10717" max="10717" width="6" style="7" hidden="1"/>
    <col min="10718" max="10718" width="30.7109375" style="7" hidden="1"/>
    <col min="10719" max="10721" width="18.140625" style="7" hidden="1"/>
    <col min="10722" max="10971" width="9.140625" style="7" hidden="1"/>
    <col min="10972" max="10972" width="3.42578125" style="7" hidden="1"/>
    <col min="10973" max="10973" width="6" style="7" hidden="1"/>
    <col min="10974" max="10974" width="30.7109375" style="7" hidden="1"/>
    <col min="10975" max="10977" width="18.140625" style="7" hidden="1"/>
    <col min="10978" max="11227" width="9.140625" style="7" hidden="1"/>
    <col min="11228" max="11228" width="3.42578125" style="7" hidden="1"/>
    <col min="11229" max="11229" width="6" style="7" hidden="1"/>
    <col min="11230" max="11230" width="30.7109375" style="7" hidden="1"/>
    <col min="11231" max="11233" width="18.140625" style="7" hidden="1"/>
    <col min="11234" max="11483" width="9.140625" style="7" hidden="1"/>
    <col min="11484" max="11484" width="3.42578125" style="7" hidden="1"/>
    <col min="11485" max="11485" width="6" style="7" hidden="1"/>
    <col min="11486" max="11486" width="30.7109375" style="7" hidden="1"/>
    <col min="11487" max="11489" width="18.140625" style="7" hidden="1"/>
    <col min="11490" max="11739" width="9.140625" style="7" hidden="1"/>
    <col min="11740" max="11740" width="3.42578125" style="7" hidden="1"/>
    <col min="11741" max="11741" width="6" style="7" hidden="1"/>
    <col min="11742" max="11742" width="30.7109375" style="7" hidden="1"/>
    <col min="11743" max="11745" width="18.140625" style="7" hidden="1"/>
    <col min="11746" max="11995" width="9.140625" style="7" hidden="1"/>
    <col min="11996" max="11996" width="3.42578125" style="7" hidden="1"/>
    <col min="11997" max="11997" width="6" style="7" hidden="1"/>
    <col min="11998" max="11998" width="30.7109375" style="7" hidden="1"/>
    <col min="11999" max="12001" width="18.140625" style="7" hidden="1"/>
    <col min="12002" max="12251" width="9.140625" style="7" hidden="1"/>
    <col min="12252" max="12252" width="3.42578125" style="7" hidden="1"/>
    <col min="12253" max="12253" width="6" style="7" hidden="1"/>
    <col min="12254" max="12254" width="30.7109375" style="7" hidden="1"/>
    <col min="12255" max="12257" width="18.140625" style="7" hidden="1"/>
    <col min="12258" max="12507" width="9.140625" style="7" hidden="1"/>
    <col min="12508" max="12508" width="3.42578125" style="7" hidden="1"/>
    <col min="12509" max="12509" width="6" style="7" hidden="1"/>
    <col min="12510" max="12510" width="30.7109375" style="7" hidden="1"/>
    <col min="12511" max="12513" width="18.140625" style="7" hidden="1"/>
    <col min="12514" max="12763" width="9.140625" style="7" hidden="1"/>
    <col min="12764" max="12764" width="3.42578125" style="7" hidden="1"/>
    <col min="12765" max="12765" width="6" style="7" hidden="1"/>
    <col min="12766" max="12766" width="30.7109375" style="7" hidden="1"/>
    <col min="12767" max="12769" width="18.140625" style="7" hidden="1"/>
    <col min="12770" max="13019" width="9.140625" style="7" hidden="1"/>
    <col min="13020" max="13020" width="3.42578125" style="7" hidden="1"/>
    <col min="13021" max="13021" width="6" style="7" hidden="1"/>
    <col min="13022" max="13022" width="30.7109375" style="7" hidden="1"/>
    <col min="13023" max="13025" width="18.140625" style="7" hidden="1"/>
    <col min="13026" max="13275" width="9.140625" style="7" hidden="1"/>
    <col min="13276" max="13276" width="3.42578125" style="7" hidden="1"/>
    <col min="13277" max="13277" width="6" style="7" hidden="1"/>
    <col min="13278" max="13278" width="30.7109375" style="7" hidden="1"/>
    <col min="13279" max="13281" width="18.140625" style="7" hidden="1"/>
    <col min="13282" max="13531" width="9.140625" style="7" hidden="1"/>
    <col min="13532" max="13532" width="3.42578125" style="7" hidden="1"/>
    <col min="13533" max="13533" width="6" style="7" hidden="1"/>
    <col min="13534" max="13534" width="30.7109375" style="7" hidden="1"/>
    <col min="13535" max="13537" width="18.140625" style="7" hidden="1"/>
    <col min="13538" max="13787" width="9.140625" style="7" hidden="1"/>
    <col min="13788" max="13788" width="3.42578125" style="7" hidden="1"/>
    <col min="13789" max="13789" width="6" style="7" hidden="1"/>
    <col min="13790" max="13790" width="30.7109375" style="7" hidden="1"/>
    <col min="13791" max="13793" width="18.140625" style="7" hidden="1"/>
    <col min="13794" max="14043" width="9.140625" style="7" hidden="1"/>
    <col min="14044" max="14044" width="3.42578125" style="7" hidden="1"/>
    <col min="14045" max="14045" width="6" style="7" hidden="1"/>
    <col min="14046" max="14046" width="30.7109375" style="7" hidden="1"/>
    <col min="14047" max="14049" width="18.140625" style="7" hidden="1"/>
    <col min="14050" max="14299" width="9.140625" style="7" hidden="1"/>
    <col min="14300" max="14300" width="3.42578125" style="7" hidden="1"/>
    <col min="14301" max="14301" width="6" style="7" hidden="1"/>
    <col min="14302" max="14302" width="30.7109375" style="7" hidden="1"/>
    <col min="14303" max="14305" width="18.140625" style="7" hidden="1"/>
    <col min="14306" max="14555" width="9.140625" style="7" hidden="1"/>
    <col min="14556" max="14556" width="3.42578125" style="7" hidden="1"/>
    <col min="14557" max="14557" width="6" style="7" hidden="1"/>
    <col min="14558" max="14558" width="30.7109375" style="7" hidden="1"/>
    <col min="14559" max="14561" width="18.140625" style="7" hidden="1"/>
    <col min="14562" max="14811" width="9.140625" style="7" hidden="1"/>
    <col min="14812" max="14812" width="3.42578125" style="7" hidden="1"/>
    <col min="14813" max="14813" width="6" style="7" hidden="1"/>
    <col min="14814" max="14814" width="30.7109375" style="7" hidden="1"/>
    <col min="14815" max="14817" width="18.140625" style="7" hidden="1"/>
    <col min="14818" max="15067" width="9.140625" style="7" hidden="1"/>
    <col min="15068" max="15068" width="3.42578125" style="7" hidden="1"/>
    <col min="15069" max="15069" width="6" style="7" hidden="1"/>
    <col min="15070" max="15070" width="30.7109375" style="7" hidden="1"/>
    <col min="15071" max="15073" width="18.140625" style="7" hidden="1"/>
    <col min="15074" max="15323" width="9.140625" style="7" hidden="1"/>
    <col min="15324" max="15324" width="3.42578125" style="7" hidden="1"/>
    <col min="15325" max="15325" width="6" style="7" hidden="1"/>
    <col min="15326" max="15326" width="30.7109375" style="7" hidden="1"/>
    <col min="15327" max="15329" width="18.140625" style="7" hidden="1"/>
    <col min="15330" max="15579" width="9.140625" style="7" hidden="1"/>
    <col min="15580" max="15580" width="3.42578125" style="7" hidden="1"/>
    <col min="15581" max="15581" width="6" style="7" hidden="1"/>
    <col min="15582" max="15582" width="30.7109375" style="7" hidden="1"/>
    <col min="15583" max="15585" width="18.140625" style="7" hidden="1"/>
    <col min="15586" max="15835" width="9.140625" style="7" hidden="1"/>
    <col min="15836" max="15836" width="3.42578125" style="7" hidden="1"/>
    <col min="15837" max="15837" width="6" style="7" hidden="1"/>
    <col min="15838" max="15838" width="30.7109375" style="7" hidden="1"/>
    <col min="15839" max="15841" width="18.140625" style="7" hidden="1"/>
    <col min="15842" max="16091" width="9.140625" style="7" hidden="1"/>
    <col min="16092" max="16092" width="3.42578125" style="7" hidden="1"/>
    <col min="16093" max="16093" width="6" style="7" hidden="1"/>
    <col min="16094" max="16094" width="30.7109375" style="7" hidden="1"/>
    <col min="16095" max="16097" width="18.140625" style="7" hidden="1"/>
    <col min="16098" max="16384" width="9.140625" style="7" hidden="1"/>
  </cols>
  <sheetData>
    <row r="1" spans="1:8" s="3" customFormat="1" ht="16.5" thickBot="1" x14ac:dyDescent="0.3">
      <c r="B1" s="4"/>
      <c r="C1" s="5"/>
      <c r="D1" s="6"/>
      <c r="E1" s="6"/>
      <c r="F1" s="6"/>
      <c r="G1" s="6"/>
    </row>
    <row r="2" spans="1:8" s="3" customFormat="1" ht="65.25" customHeight="1" thickBot="1" x14ac:dyDescent="0.3">
      <c r="B2" s="211" t="s">
        <v>53</v>
      </c>
      <c r="C2" s="212"/>
      <c r="D2" s="212"/>
      <c r="E2" s="212"/>
      <c r="F2" s="212"/>
      <c r="G2" s="212"/>
      <c r="H2" s="213"/>
    </row>
    <row r="3" spans="1:8" s="3" customFormat="1" ht="39.75" customHeight="1" thickBot="1" x14ac:dyDescent="0.3">
      <c r="B3" s="216" t="s">
        <v>15</v>
      </c>
      <c r="C3" s="217"/>
      <c r="D3" s="204"/>
      <c r="E3" s="204"/>
      <c r="F3" s="204"/>
      <c r="G3" s="204"/>
      <c r="H3" s="205"/>
    </row>
    <row r="4" spans="1:8" s="3" customFormat="1" ht="23.25" customHeight="1" thickBot="1" x14ac:dyDescent="0.3">
      <c r="B4" s="214" t="s">
        <v>34</v>
      </c>
      <c r="C4" s="215"/>
      <c r="D4" s="204"/>
      <c r="E4" s="204"/>
      <c r="F4" s="204"/>
      <c r="G4" s="204"/>
      <c r="H4" s="205"/>
    </row>
    <row r="5" spans="1:8" s="3" customFormat="1" ht="42" customHeight="1" thickBot="1" x14ac:dyDescent="0.3">
      <c r="B5" s="214" t="s">
        <v>42</v>
      </c>
      <c r="C5" s="215"/>
      <c r="D5" s="204"/>
      <c r="E5" s="204"/>
      <c r="F5" s="204"/>
      <c r="G5" s="204"/>
      <c r="H5" s="205"/>
    </row>
    <row r="6" spans="1:8" s="3" customFormat="1" ht="15.75" thickBot="1" x14ac:dyDescent="0.3">
      <c r="B6" s="202" t="s">
        <v>8</v>
      </c>
      <c r="C6" s="203"/>
      <c r="D6" s="204"/>
      <c r="E6" s="204"/>
      <c r="F6" s="204"/>
      <c r="G6" s="204"/>
      <c r="H6" s="205"/>
    </row>
    <row r="7" spans="1:8" ht="33" customHeight="1" thickBot="1" x14ac:dyDescent="0.3">
      <c r="B7" s="206" t="s">
        <v>14</v>
      </c>
      <c r="C7" s="207"/>
      <c r="D7" s="198"/>
      <c r="E7" s="8" t="s">
        <v>7</v>
      </c>
      <c r="F7" s="201"/>
      <c r="G7" s="201"/>
      <c r="H7" s="9"/>
    </row>
    <row r="8" spans="1:8" ht="15.75" thickBot="1" x14ac:dyDescent="0.3"/>
    <row r="9" spans="1:8" s="3" customFormat="1" ht="50.25" customHeight="1" thickBot="1" x14ac:dyDescent="0.3">
      <c r="B9" s="208" t="s">
        <v>20</v>
      </c>
      <c r="C9" s="209"/>
      <c r="D9" s="209"/>
      <c r="E9" s="209"/>
      <c r="F9" s="209"/>
      <c r="G9" s="209"/>
      <c r="H9" s="210"/>
    </row>
    <row r="10" spans="1:8" ht="27.75" customHeight="1" x14ac:dyDescent="0.25">
      <c r="B10" s="10" t="s">
        <v>11</v>
      </c>
      <c r="C10" s="11" t="s">
        <v>21</v>
      </c>
      <c r="D10" s="12" t="s">
        <v>24</v>
      </c>
      <c r="E10" s="13" t="s">
        <v>22</v>
      </c>
      <c r="F10" s="14"/>
      <c r="G10" s="14"/>
      <c r="H10" s="15"/>
    </row>
    <row r="11" spans="1:8" ht="36.75" customHeight="1" x14ac:dyDescent="0.25">
      <c r="B11" s="16"/>
      <c r="C11" s="17"/>
      <c r="D11" s="18"/>
      <c r="E11" s="19" t="s">
        <v>6</v>
      </c>
      <c r="F11" s="20" t="s">
        <v>23</v>
      </c>
      <c r="G11" s="21" t="s">
        <v>19</v>
      </c>
      <c r="H11" s="22"/>
    </row>
    <row r="12" spans="1:8" ht="18" customHeight="1" thickBot="1" x14ac:dyDescent="0.3">
      <c r="B12" s="16"/>
      <c r="C12" s="23"/>
      <c r="D12" s="24"/>
      <c r="E12" s="25"/>
      <c r="F12" s="26"/>
      <c r="G12" s="27" t="s">
        <v>39</v>
      </c>
      <c r="H12" s="28" t="s">
        <v>40</v>
      </c>
    </row>
    <row r="13" spans="1:8" ht="15.75" thickBot="1" x14ac:dyDescent="0.3">
      <c r="B13" s="29" t="s">
        <v>25</v>
      </c>
      <c r="C13" s="30" t="s">
        <v>26</v>
      </c>
      <c r="D13" s="30" t="s">
        <v>27</v>
      </c>
      <c r="E13" s="30" t="s">
        <v>28</v>
      </c>
      <c r="F13" s="30" t="s">
        <v>29</v>
      </c>
      <c r="G13" s="30" t="s">
        <v>30</v>
      </c>
      <c r="H13" s="31" t="s">
        <v>31</v>
      </c>
    </row>
    <row r="14" spans="1:8" ht="195" customHeight="1" x14ac:dyDescent="0.25">
      <c r="A14" s="32"/>
      <c r="B14" s="33">
        <v>1</v>
      </c>
      <c r="C14" s="34" t="s">
        <v>167</v>
      </c>
      <c r="D14" s="109">
        <f>SUM(koszty_tworzenia[[#This Row],[4]],koszty_tworzenia[[#This Row],[5]])</f>
        <v>0</v>
      </c>
      <c r="E14" s="121"/>
      <c r="F14" s="109">
        <f>SUM(koszty_tworzenia[[#This Row],[6]],koszty_tworzenia[[#This Row],[7]])</f>
        <v>0</v>
      </c>
      <c r="G14" s="124"/>
      <c r="H14" s="125"/>
    </row>
    <row r="15" spans="1:8" x14ac:dyDescent="0.25">
      <c r="A15" s="32"/>
      <c r="B15" s="35">
        <v>2</v>
      </c>
      <c r="C15" s="36" t="s">
        <v>16</v>
      </c>
      <c r="D15" s="110">
        <f>SUM(koszty_tworzenia[[#This Row],[4]],koszty_tworzenia[[#This Row],[5]])</f>
        <v>0</v>
      </c>
      <c r="E15" s="122"/>
      <c r="F15" s="110">
        <f>SUM(koszty_tworzenia[[#This Row],[6]],koszty_tworzenia[[#This Row],[7]])</f>
        <v>0</v>
      </c>
      <c r="G15" s="126"/>
      <c r="H15" s="127"/>
    </row>
    <row r="16" spans="1:8" ht="42.75" customHeight="1" x14ac:dyDescent="0.25">
      <c r="B16" s="35">
        <v>3</v>
      </c>
      <c r="C16" s="36" t="s">
        <v>17</v>
      </c>
      <c r="D16" s="110">
        <f>SUM(koszty_tworzenia[[#This Row],[4]],koszty_tworzenia[[#This Row],[5]])</f>
        <v>0</v>
      </c>
      <c r="E16" s="122"/>
      <c r="F16" s="110">
        <f>SUM(koszty_tworzenia[[#This Row],[6]],koszty_tworzenia[[#This Row],[7]])</f>
        <v>0</v>
      </c>
      <c r="G16" s="126"/>
      <c r="H16" s="126"/>
    </row>
    <row r="17" spans="2:9" x14ac:dyDescent="0.25">
      <c r="B17" s="35">
        <v>4</v>
      </c>
      <c r="C17" s="36" t="s">
        <v>4</v>
      </c>
      <c r="D17" s="110">
        <f>SUM(koszty_tworzenia[[#This Row],[4]],koszty_tworzenia[[#This Row],[5]])</f>
        <v>0</v>
      </c>
      <c r="E17" s="122"/>
      <c r="F17" s="110">
        <f>SUM(koszty_tworzenia[[#This Row],[6]],koszty_tworzenia[[#This Row],[7]])</f>
        <v>0</v>
      </c>
      <c r="G17" s="126"/>
      <c r="H17" s="126"/>
    </row>
    <row r="18" spans="2:9" ht="24" x14ac:dyDescent="0.25">
      <c r="B18" s="35">
        <v>5</v>
      </c>
      <c r="C18" s="36" t="s">
        <v>38</v>
      </c>
      <c r="D18" s="110">
        <f>SUM(koszty_tworzenia[[#This Row],[4]],koszty_tworzenia[[#This Row],[5]])</f>
        <v>0</v>
      </c>
      <c r="E18" s="122"/>
      <c r="F18" s="110">
        <f>SUM(koszty_tworzenia[[#This Row],[6]],koszty_tworzenia[[#This Row],[7]])</f>
        <v>0</v>
      </c>
      <c r="G18" s="126"/>
      <c r="H18" s="126"/>
    </row>
    <row r="19" spans="2:9" ht="24" x14ac:dyDescent="0.25">
      <c r="B19" s="35">
        <v>6</v>
      </c>
      <c r="C19" s="36" t="s">
        <v>18</v>
      </c>
      <c r="D19" s="110">
        <f>SUM(koszty_tworzenia[[#This Row],[4]],koszty_tworzenia[[#This Row],[5]])</f>
        <v>0</v>
      </c>
      <c r="E19" s="122"/>
      <c r="F19" s="110">
        <f>SUM(koszty_tworzenia[[#This Row],[6]],koszty_tworzenia[[#This Row],[7]])</f>
        <v>0</v>
      </c>
      <c r="G19" s="126"/>
      <c r="H19" s="126"/>
    </row>
    <row r="20" spans="2:9" ht="75" customHeight="1" x14ac:dyDescent="0.25">
      <c r="B20" s="35">
        <v>7</v>
      </c>
      <c r="C20" s="37" t="s">
        <v>161</v>
      </c>
      <c r="D20" s="110">
        <f>SUM(koszty_tworzenia[[#This Row],[4]],koszty_tworzenia[[#This Row],[5]])</f>
        <v>0</v>
      </c>
      <c r="E20" s="122"/>
      <c r="F20" s="110">
        <f>SUM(koszty_tworzenia[[#This Row],[6]],koszty_tworzenia[[#This Row],[7]])</f>
        <v>0</v>
      </c>
      <c r="G20" s="126"/>
      <c r="H20" s="126"/>
    </row>
    <row r="21" spans="2:9" ht="19.5" customHeight="1" thickBot="1" x14ac:dyDescent="0.3">
      <c r="B21" s="38">
        <v>8</v>
      </c>
      <c r="C21" s="120" t="s">
        <v>13</v>
      </c>
      <c r="D21" s="111">
        <f>SUM(koszty_tworzenia[[#This Row],[4]],koszty_tworzenia[[#This Row],[5]])</f>
        <v>0</v>
      </c>
      <c r="E21" s="123"/>
      <c r="F21" s="112">
        <f>SUM(koszty_tworzenia[[#This Row],[6]],koszty_tworzenia[[#This Row],[7]])</f>
        <v>0</v>
      </c>
      <c r="G21" s="128"/>
      <c r="H21" s="128"/>
    </row>
    <row r="22" spans="2:9" s="116" customFormat="1" ht="22.5" customHeight="1" thickBot="1" x14ac:dyDescent="0.25">
      <c r="B22" s="113" t="s">
        <v>33</v>
      </c>
      <c r="C22" s="114"/>
      <c r="D22" s="115">
        <f>SUBTOTAL(109,koszty_tworzenia[3])</f>
        <v>0</v>
      </c>
      <c r="E22" s="115">
        <f>SUBTOTAL(109,koszty_tworzenia[4])</f>
        <v>0</v>
      </c>
      <c r="F22" s="115">
        <f>SUBTOTAL(109,koszty_tworzenia[5])</f>
        <v>0</v>
      </c>
      <c r="G22" s="115">
        <f>SUBTOTAL(109,koszty_tworzenia[6])</f>
        <v>0</v>
      </c>
      <c r="H22" s="115">
        <f>SUBTOTAL(109,koszty_tworzenia[7])</f>
        <v>0</v>
      </c>
    </row>
    <row r="23" spans="2:9" s="39" customFormat="1" ht="26.25" customHeight="1" x14ac:dyDescent="0.25">
      <c r="B23" s="129" t="s">
        <v>46</v>
      </c>
      <c r="C23" s="41"/>
      <c r="D23" s="41"/>
      <c r="E23" s="42"/>
      <c r="F23" s="42"/>
      <c r="G23" s="42"/>
      <c r="H23" s="42"/>
    </row>
    <row r="24" spans="2:9" s="43" customFormat="1" x14ac:dyDescent="0.25">
      <c r="B24" s="129" t="s">
        <v>47</v>
      </c>
      <c r="C24" s="41"/>
      <c r="D24" s="129" t="s">
        <v>48</v>
      </c>
      <c r="E24" s="42"/>
      <c r="F24" s="42"/>
      <c r="G24" s="42"/>
      <c r="H24" s="42"/>
    </row>
    <row r="25" spans="2:9" s="43" customFormat="1" x14ac:dyDescent="0.25">
      <c r="B25" s="44"/>
      <c r="C25" s="39"/>
      <c r="D25" s="39"/>
      <c r="E25" s="39"/>
      <c r="F25" s="39"/>
      <c r="G25" s="45"/>
      <c r="H25" s="39"/>
      <c r="I25" s="39"/>
    </row>
    <row r="26" spans="2:9" s="43" customFormat="1" x14ac:dyDescent="0.25">
      <c r="B26" s="130" t="s">
        <v>2</v>
      </c>
      <c r="C26" s="39"/>
      <c r="D26" s="130" t="s">
        <v>12</v>
      </c>
      <c r="E26" s="39"/>
      <c r="F26" s="45"/>
      <c r="G26" s="45"/>
      <c r="H26" s="39"/>
    </row>
    <row r="27" spans="2:9" s="43" customFormat="1" x14ac:dyDescent="0.25">
      <c r="B27" s="46" t="s">
        <v>1</v>
      </c>
      <c r="C27" s="47"/>
      <c r="D27" s="48" t="s">
        <v>0</v>
      </c>
      <c r="E27" s="49"/>
      <c r="F27" s="45"/>
    </row>
    <row r="28" spans="2:9" x14ac:dyDescent="0.25">
      <c r="B28" s="50"/>
      <c r="C28" s="50"/>
      <c r="D28" s="50"/>
      <c r="E28" s="50"/>
      <c r="F28" s="43"/>
      <c r="G28" s="43"/>
      <c r="H28" s="43"/>
      <c r="I28" s="43"/>
    </row>
    <row r="29" spans="2:9" x14ac:dyDescent="0.25">
      <c r="B29" s="43"/>
      <c r="C29" s="43"/>
      <c r="D29" s="43"/>
      <c r="E29" s="43"/>
      <c r="F29" s="43"/>
    </row>
    <row r="30" spans="2:9" ht="25.5" customHeight="1" x14ac:dyDescent="0.25">
      <c r="B30" s="200" t="s">
        <v>165</v>
      </c>
      <c r="C30" s="200"/>
      <c r="D30" s="200"/>
      <c r="E30" s="200"/>
      <c r="F30" s="200"/>
      <c r="G30" s="200"/>
      <c r="H30" s="200"/>
    </row>
    <row r="31" spans="2:9" x14ac:dyDescent="0.25">
      <c r="B31" s="200" t="s">
        <v>41</v>
      </c>
      <c r="C31" s="200"/>
      <c r="D31" s="200"/>
      <c r="E31" s="200"/>
      <c r="F31" s="200"/>
      <c r="G31" s="200"/>
      <c r="H31" s="200"/>
    </row>
    <row r="32" spans="2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sheetProtection algorithmName="SHA-512" hashValue="ItYb05cm1E1MBuJCwLqXjCPQ3REtj24vW8XELc5a0j7Y6GQIWWYHhgYWirNyGq8AHuiDJJ3vA1McNnL4XdshDA==" saltValue="NO1vHdB+CST4UeSShTF3uA==" spinCount="100000" sheet="1" objects="1" scenarios="1" formatRows="0"/>
  <mergeCells count="14">
    <mergeCell ref="B2:H2"/>
    <mergeCell ref="D3:H3"/>
    <mergeCell ref="D5:H5"/>
    <mergeCell ref="B4:C4"/>
    <mergeCell ref="D4:H4"/>
    <mergeCell ref="B3:C3"/>
    <mergeCell ref="B5:C5"/>
    <mergeCell ref="B30:H30"/>
    <mergeCell ref="B31:H31"/>
    <mergeCell ref="F7:G7"/>
    <mergeCell ref="B6:C6"/>
    <mergeCell ref="D6:H6"/>
    <mergeCell ref="B7:C7"/>
    <mergeCell ref="B9:H9"/>
  </mergeCells>
  <conditionalFormatting sqref="F22">
    <cfRule type="expression" dxfId="143" priority="6">
      <formula>IF(OR(AND(forma_opieki="dzienny opiekun",(suma_dofin_tworzenie/liczba_miejsc)&gt;5000),AND(OR(forma_opieki="żłobek",forma_opieki="klub dziecięcy"),(suma_dofin_tworzenie/liczba_miejsc)&gt;10000)),1)</formula>
    </cfRule>
    <cfRule type="expression" dxfId="142" priority="13">
      <formula>IF($F$22&gt;0.8*$D$22,1)</formula>
    </cfRule>
  </conditionalFormatting>
  <conditionalFormatting sqref="D20">
    <cfRule type="expression" dxfId="141" priority="10">
      <formula>IF($D$20&gt;0.15*$D$22,1)</formula>
    </cfRule>
  </conditionalFormatting>
  <conditionalFormatting sqref="D6:H6">
    <cfRule type="expression" dxfId="140" priority="5">
      <formula>IF(OR(AND(forma_opieki="dzienny opiekun",(suma_dofin_tworzenie/liczba_miejsc)&gt;5000),AND(OR(forma_opieki="żłobek",forma_opieki="klub dziecięcy"),(suma_dofin_tworzenie/liczba_miejsc)&gt;10000)),1)</formula>
    </cfRule>
  </conditionalFormatting>
  <conditionalFormatting sqref="R18">
    <cfRule type="iconSet" priority="1">
      <iconSet iconSet="3Symbols2">
        <cfvo type="percent" val="0"/>
        <cfvo type="percent" val="33"/>
        <cfvo type="percent" val="&quot;'Kosztorys nowy'!$H$22&quot;"/>
      </iconSet>
    </cfRule>
  </conditionalFormatting>
  <dataValidations count="6">
    <dataValidation type="date" allowBlank="1" showInputMessage="1" showErrorMessage="1" sqref="D8">
      <formula1>43466</formula1>
      <formula2>43830</formula2>
    </dataValidation>
    <dataValidation type="date" allowBlank="1" showInputMessage="1" showErrorMessage="1" promptTitle="data umowy" prompt="Należy podać dzień zawarcia umowy w formacie daty" sqref="F7:G8">
      <formula1>43595</formula1>
      <formula2>43830</formula2>
    </dataValidation>
    <dataValidation type="custom" allowBlank="1" showInputMessage="1" showErrorMessage="1" promptTitle="dane finansowe" prompt="Wpisuje się kwoty w złotych z maksymalnie dwoma miejscami po przecinku." sqref="H16:H21 H14 D14:F21 G15:G21">
      <formula1>IF(D14=TRUNC(D14,2),1)</formula1>
    </dataValidation>
    <dataValidation type="custom" allowBlank="1" showInputMessage="1" showErrorMessage="1" promptTitle="wartość niemożliwa" prompt="kosztów majątkowych remontu brak" sqref="H15">
      <formula1>"brak"</formula1>
    </dataValidation>
    <dataValidation type="custom" allowBlank="1" showInputMessage="1" showErrorMessage="1" promptTitle="wartość niemożliwa" prompt="kosztów bieżących inwestycji brak" sqref="G14">
      <formula1>"brak"</formula1>
    </dataValidation>
    <dataValidation type="whole" allowBlank="1" showInputMessage="1" showErrorMessage="1" sqref="D6:H6">
      <formula1>0</formula1>
      <formula2>150</formula2>
    </dataValidation>
  </dataValidations>
  <printOptions horizontalCentered="1" verticalCentered="1"/>
  <pageMargins left="0.25" right="0.25" top="0.75" bottom="0.75" header="0.3" footer="0.3"/>
  <pageSetup paperSize="9" scale="71" orientation="portrait" r:id="rId1"/>
  <headerFooter differentFirst="1">
    <firstHeader>&amp;R&amp;"Times New Roman,Pogrubiona"&amp;13Zał. nr 1 do umowy
&amp;"Times New Roman,Normalny"(moduł 3)</first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Arkusz3!$B$3:$B$5</xm:f>
          </x14:formula1>
          <xm:sqref>D4:H4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7CB5F4"/>
    <pageSetUpPr fitToPage="1"/>
  </sheetPr>
  <dimension ref="A1:WVA30"/>
  <sheetViews>
    <sheetView showGridLines="0" zoomScale="115" zoomScaleNormal="115" workbookViewId="0">
      <selection activeCell="H3" sqref="H3"/>
    </sheetView>
  </sheetViews>
  <sheetFormatPr defaultColWidth="0" defaultRowHeight="15" zeroHeight="1" x14ac:dyDescent="0.25"/>
  <cols>
    <col min="1" max="1" width="3.42578125" style="54" customWidth="1"/>
    <col min="2" max="2" width="7.28515625" style="54" customWidth="1"/>
    <col min="3" max="3" width="16.85546875" style="54" customWidth="1"/>
    <col min="4" max="4" width="13.7109375" style="54" customWidth="1"/>
    <col min="5" max="5" width="11" style="54" customWidth="1"/>
    <col min="6" max="6" width="11.85546875" style="54" customWidth="1"/>
    <col min="7" max="7" width="14.85546875" style="54" customWidth="1"/>
    <col min="8" max="8" width="16" style="54" customWidth="1"/>
    <col min="9" max="9" width="16" style="54" hidden="1" customWidth="1"/>
    <col min="10" max="10" width="12.7109375" style="54" hidden="1" customWidth="1"/>
    <col min="11" max="11" width="10.5703125" style="54" hidden="1" customWidth="1"/>
    <col min="12" max="243" width="9.140625" style="54" hidden="1"/>
    <col min="244" max="244" width="3.42578125" style="54" hidden="1"/>
    <col min="245" max="245" width="6" style="54" hidden="1"/>
    <col min="246" max="246" width="30.7109375" style="54" hidden="1"/>
    <col min="247" max="249" width="18.140625" style="54" hidden="1"/>
    <col min="250" max="499" width="9.140625" style="54" hidden="1"/>
    <col min="500" max="500" width="3.42578125" style="54" hidden="1"/>
    <col min="501" max="501" width="6" style="54" hidden="1"/>
    <col min="502" max="502" width="30.7109375" style="54" hidden="1"/>
    <col min="503" max="505" width="18.140625" style="54" hidden="1"/>
    <col min="506" max="755" width="9.140625" style="54" hidden="1"/>
    <col min="756" max="756" width="3.42578125" style="54" hidden="1"/>
    <col min="757" max="757" width="6" style="54" hidden="1"/>
    <col min="758" max="758" width="30.7109375" style="54" hidden="1"/>
    <col min="759" max="761" width="18.140625" style="54" hidden="1"/>
    <col min="762" max="1011" width="9.140625" style="54" hidden="1"/>
    <col min="1012" max="1012" width="3.42578125" style="54" hidden="1"/>
    <col min="1013" max="1013" width="6" style="54" hidden="1"/>
    <col min="1014" max="1014" width="30.7109375" style="54" hidden="1"/>
    <col min="1015" max="1017" width="18.140625" style="54" hidden="1"/>
    <col min="1018" max="1267" width="9.140625" style="54" hidden="1"/>
    <col min="1268" max="1268" width="3.42578125" style="54" hidden="1"/>
    <col min="1269" max="1269" width="6" style="54" hidden="1"/>
    <col min="1270" max="1270" width="30.7109375" style="54" hidden="1"/>
    <col min="1271" max="1273" width="18.140625" style="54" hidden="1"/>
    <col min="1274" max="1523" width="9.140625" style="54" hidden="1"/>
    <col min="1524" max="1524" width="3.42578125" style="54" hidden="1"/>
    <col min="1525" max="1525" width="6" style="54" hidden="1"/>
    <col min="1526" max="1526" width="30.7109375" style="54" hidden="1"/>
    <col min="1527" max="1529" width="18.140625" style="54" hidden="1"/>
    <col min="1530" max="1779" width="9.140625" style="54" hidden="1"/>
    <col min="1780" max="1780" width="3.42578125" style="54" hidden="1"/>
    <col min="1781" max="1781" width="6" style="54" hidden="1"/>
    <col min="1782" max="1782" width="30.7109375" style="54" hidden="1"/>
    <col min="1783" max="1785" width="18.140625" style="54" hidden="1"/>
    <col min="1786" max="2035" width="9.140625" style="54" hidden="1"/>
    <col min="2036" max="2036" width="3.42578125" style="54" hidden="1"/>
    <col min="2037" max="2037" width="6" style="54" hidden="1"/>
    <col min="2038" max="2038" width="30.7109375" style="54" hidden="1"/>
    <col min="2039" max="2041" width="18.140625" style="54" hidden="1"/>
    <col min="2042" max="2291" width="9.140625" style="54" hidden="1"/>
    <col min="2292" max="2292" width="3.42578125" style="54" hidden="1"/>
    <col min="2293" max="2293" width="6" style="54" hidden="1"/>
    <col min="2294" max="2294" width="30.7109375" style="54" hidden="1"/>
    <col min="2295" max="2297" width="18.140625" style="54" hidden="1"/>
    <col min="2298" max="2547" width="9.140625" style="54" hidden="1"/>
    <col min="2548" max="2548" width="3.42578125" style="54" hidden="1"/>
    <col min="2549" max="2549" width="6" style="54" hidden="1"/>
    <col min="2550" max="2550" width="30.7109375" style="54" hidden="1"/>
    <col min="2551" max="2553" width="18.140625" style="54" hidden="1"/>
    <col min="2554" max="2803" width="9.140625" style="54" hidden="1"/>
    <col min="2804" max="2804" width="3.42578125" style="54" hidden="1"/>
    <col min="2805" max="2805" width="6" style="54" hidden="1"/>
    <col min="2806" max="2806" width="30.7109375" style="54" hidden="1"/>
    <col min="2807" max="2809" width="18.140625" style="54" hidden="1"/>
    <col min="2810" max="3059" width="9.140625" style="54" hidden="1"/>
    <col min="3060" max="3060" width="3.42578125" style="54" hidden="1"/>
    <col min="3061" max="3061" width="6" style="54" hidden="1"/>
    <col min="3062" max="3062" width="30.7109375" style="54" hidden="1"/>
    <col min="3063" max="3065" width="18.140625" style="54" hidden="1"/>
    <col min="3066" max="3315" width="9.140625" style="54" hidden="1"/>
    <col min="3316" max="3316" width="3.42578125" style="54" hidden="1"/>
    <col min="3317" max="3317" width="6" style="54" hidden="1"/>
    <col min="3318" max="3318" width="30.7109375" style="54" hidden="1"/>
    <col min="3319" max="3321" width="18.140625" style="54" hidden="1"/>
    <col min="3322" max="3571" width="9.140625" style="54" hidden="1"/>
    <col min="3572" max="3572" width="3.42578125" style="54" hidden="1"/>
    <col min="3573" max="3573" width="6" style="54" hidden="1"/>
    <col min="3574" max="3574" width="30.7109375" style="54" hidden="1"/>
    <col min="3575" max="3577" width="18.140625" style="54" hidden="1"/>
    <col min="3578" max="3827" width="9.140625" style="54" hidden="1"/>
    <col min="3828" max="3828" width="3.42578125" style="54" hidden="1"/>
    <col min="3829" max="3829" width="6" style="54" hidden="1"/>
    <col min="3830" max="3830" width="30.7109375" style="54" hidden="1"/>
    <col min="3831" max="3833" width="18.140625" style="54" hidden="1"/>
    <col min="3834" max="4083" width="9.140625" style="54" hidden="1"/>
    <col min="4084" max="4084" width="3.42578125" style="54" hidden="1"/>
    <col min="4085" max="4085" width="6" style="54" hidden="1"/>
    <col min="4086" max="4086" width="30.7109375" style="54" hidden="1"/>
    <col min="4087" max="4089" width="18.140625" style="54" hidden="1"/>
    <col min="4090" max="4339" width="9.140625" style="54" hidden="1"/>
    <col min="4340" max="4340" width="3.42578125" style="54" hidden="1"/>
    <col min="4341" max="4341" width="6" style="54" hidden="1"/>
    <col min="4342" max="4342" width="30.7109375" style="54" hidden="1"/>
    <col min="4343" max="4345" width="18.140625" style="54" hidden="1"/>
    <col min="4346" max="4595" width="9.140625" style="54" hidden="1"/>
    <col min="4596" max="4596" width="3.42578125" style="54" hidden="1"/>
    <col min="4597" max="4597" width="6" style="54" hidden="1"/>
    <col min="4598" max="4598" width="30.7109375" style="54" hidden="1"/>
    <col min="4599" max="4601" width="18.140625" style="54" hidden="1"/>
    <col min="4602" max="4851" width="9.140625" style="54" hidden="1"/>
    <col min="4852" max="4852" width="3.42578125" style="54" hidden="1"/>
    <col min="4853" max="4853" width="6" style="54" hidden="1"/>
    <col min="4854" max="4854" width="30.7109375" style="54" hidden="1"/>
    <col min="4855" max="4857" width="18.140625" style="54" hidden="1"/>
    <col min="4858" max="5107" width="9.140625" style="54" hidden="1"/>
    <col min="5108" max="5108" width="3.42578125" style="54" hidden="1"/>
    <col min="5109" max="5109" width="6" style="54" hidden="1"/>
    <col min="5110" max="5110" width="30.7109375" style="54" hidden="1"/>
    <col min="5111" max="5113" width="18.140625" style="54" hidden="1"/>
    <col min="5114" max="5363" width="9.140625" style="54" hidden="1"/>
    <col min="5364" max="5364" width="3.42578125" style="54" hidden="1"/>
    <col min="5365" max="5365" width="6" style="54" hidden="1"/>
    <col min="5366" max="5366" width="30.7109375" style="54" hidden="1"/>
    <col min="5367" max="5369" width="18.140625" style="54" hidden="1"/>
    <col min="5370" max="5619" width="9.140625" style="54" hidden="1"/>
    <col min="5620" max="5620" width="3.42578125" style="54" hidden="1"/>
    <col min="5621" max="5621" width="6" style="54" hidden="1"/>
    <col min="5622" max="5622" width="30.7109375" style="54" hidden="1"/>
    <col min="5623" max="5625" width="18.140625" style="54" hidden="1"/>
    <col min="5626" max="5875" width="9.140625" style="54" hidden="1"/>
    <col min="5876" max="5876" width="3.42578125" style="54" hidden="1"/>
    <col min="5877" max="5877" width="6" style="54" hidden="1"/>
    <col min="5878" max="5878" width="30.7109375" style="54" hidden="1"/>
    <col min="5879" max="5881" width="18.140625" style="54" hidden="1"/>
    <col min="5882" max="6131" width="9.140625" style="54" hidden="1"/>
    <col min="6132" max="6132" width="3.42578125" style="54" hidden="1"/>
    <col min="6133" max="6133" width="6" style="54" hidden="1"/>
    <col min="6134" max="6134" width="30.7109375" style="54" hidden="1"/>
    <col min="6135" max="6137" width="18.140625" style="54" hidden="1"/>
    <col min="6138" max="6387" width="9.140625" style="54" hidden="1"/>
    <col min="6388" max="6388" width="3.42578125" style="54" hidden="1"/>
    <col min="6389" max="6389" width="6" style="54" hidden="1"/>
    <col min="6390" max="6390" width="30.7109375" style="54" hidden="1"/>
    <col min="6391" max="6393" width="18.140625" style="54" hidden="1"/>
    <col min="6394" max="6643" width="9.140625" style="54" hidden="1"/>
    <col min="6644" max="6644" width="3.42578125" style="54" hidden="1"/>
    <col min="6645" max="6645" width="6" style="54" hidden="1"/>
    <col min="6646" max="6646" width="30.7109375" style="54" hidden="1"/>
    <col min="6647" max="6649" width="18.140625" style="54" hidden="1"/>
    <col min="6650" max="6899" width="9.140625" style="54" hidden="1"/>
    <col min="6900" max="6900" width="3.42578125" style="54" hidden="1"/>
    <col min="6901" max="6901" width="6" style="54" hidden="1"/>
    <col min="6902" max="6902" width="30.7109375" style="54" hidden="1"/>
    <col min="6903" max="6905" width="18.140625" style="54" hidden="1"/>
    <col min="6906" max="7155" width="9.140625" style="54" hidden="1"/>
    <col min="7156" max="7156" width="3.42578125" style="54" hidden="1"/>
    <col min="7157" max="7157" width="6" style="54" hidden="1"/>
    <col min="7158" max="7158" width="30.7109375" style="54" hidden="1"/>
    <col min="7159" max="7161" width="18.140625" style="54" hidden="1"/>
    <col min="7162" max="7411" width="9.140625" style="54" hidden="1"/>
    <col min="7412" max="7412" width="3.42578125" style="54" hidden="1"/>
    <col min="7413" max="7413" width="6" style="54" hidden="1"/>
    <col min="7414" max="7414" width="30.7109375" style="54" hidden="1"/>
    <col min="7415" max="7417" width="18.140625" style="54" hidden="1"/>
    <col min="7418" max="7667" width="9.140625" style="54" hidden="1"/>
    <col min="7668" max="7668" width="3.42578125" style="54" hidden="1"/>
    <col min="7669" max="7669" width="6" style="54" hidden="1"/>
    <col min="7670" max="7670" width="30.7109375" style="54" hidden="1"/>
    <col min="7671" max="7673" width="18.140625" style="54" hidden="1"/>
    <col min="7674" max="7923" width="9.140625" style="54" hidden="1"/>
    <col min="7924" max="7924" width="3.42578125" style="54" hidden="1"/>
    <col min="7925" max="7925" width="6" style="54" hidden="1"/>
    <col min="7926" max="7926" width="30.7109375" style="54" hidden="1"/>
    <col min="7927" max="7929" width="18.140625" style="54" hidden="1"/>
    <col min="7930" max="8179" width="9.140625" style="54" hidden="1"/>
    <col min="8180" max="8180" width="3.42578125" style="54" hidden="1"/>
    <col min="8181" max="8181" width="6" style="54" hidden="1"/>
    <col min="8182" max="8182" width="30.7109375" style="54" hidden="1"/>
    <col min="8183" max="8185" width="18.140625" style="54" hidden="1"/>
    <col min="8186" max="8435" width="9.140625" style="54" hidden="1"/>
    <col min="8436" max="8436" width="3.42578125" style="54" hidden="1"/>
    <col min="8437" max="8437" width="6" style="54" hidden="1"/>
    <col min="8438" max="8438" width="30.7109375" style="54" hidden="1"/>
    <col min="8439" max="8441" width="18.140625" style="54" hidden="1"/>
    <col min="8442" max="8691" width="9.140625" style="54" hidden="1"/>
    <col min="8692" max="8692" width="3.42578125" style="54" hidden="1"/>
    <col min="8693" max="8693" width="6" style="54" hidden="1"/>
    <col min="8694" max="8694" width="30.7109375" style="54" hidden="1"/>
    <col min="8695" max="8697" width="18.140625" style="54" hidden="1"/>
    <col min="8698" max="8947" width="9.140625" style="54" hidden="1"/>
    <col min="8948" max="8948" width="3.42578125" style="54" hidden="1"/>
    <col min="8949" max="8949" width="6" style="54" hidden="1"/>
    <col min="8950" max="8950" width="30.7109375" style="54" hidden="1"/>
    <col min="8951" max="8953" width="18.140625" style="54" hidden="1"/>
    <col min="8954" max="9203" width="9.140625" style="54" hidden="1"/>
    <col min="9204" max="9204" width="3.42578125" style="54" hidden="1"/>
    <col min="9205" max="9205" width="6" style="54" hidden="1"/>
    <col min="9206" max="9206" width="30.7109375" style="54" hidden="1"/>
    <col min="9207" max="9209" width="18.140625" style="54" hidden="1"/>
    <col min="9210" max="9459" width="9.140625" style="54" hidden="1"/>
    <col min="9460" max="9460" width="3.42578125" style="54" hidden="1"/>
    <col min="9461" max="9461" width="6" style="54" hidden="1"/>
    <col min="9462" max="9462" width="30.7109375" style="54" hidden="1"/>
    <col min="9463" max="9465" width="18.140625" style="54" hidden="1"/>
    <col min="9466" max="9715" width="9.140625" style="54" hidden="1"/>
    <col min="9716" max="9716" width="3.42578125" style="54" hidden="1"/>
    <col min="9717" max="9717" width="6" style="54" hidden="1"/>
    <col min="9718" max="9718" width="30.7109375" style="54" hidden="1"/>
    <col min="9719" max="9721" width="18.140625" style="54" hidden="1"/>
    <col min="9722" max="9971" width="9.140625" style="54" hidden="1"/>
    <col min="9972" max="9972" width="3.42578125" style="54" hidden="1"/>
    <col min="9973" max="9973" width="6" style="54" hidden="1"/>
    <col min="9974" max="9974" width="30.7109375" style="54" hidden="1"/>
    <col min="9975" max="9977" width="18.140625" style="54" hidden="1"/>
    <col min="9978" max="10227" width="9.140625" style="54" hidden="1"/>
    <col min="10228" max="10228" width="3.42578125" style="54" hidden="1"/>
    <col min="10229" max="10229" width="6" style="54" hidden="1"/>
    <col min="10230" max="10230" width="30.7109375" style="54" hidden="1"/>
    <col min="10231" max="10233" width="18.140625" style="54" hidden="1"/>
    <col min="10234" max="10483" width="9.140625" style="54" hidden="1"/>
    <col min="10484" max="10484" width="3.42578125" style="54" hidden="1"/>
    <col min="10485" max="10485" width="6" style="54" hidden="1"/>
    <col min="10486" max="10486" width="30.7109375" style="54" hidden="1"/>
    <col min="10487" max="10489" width="18.140625" style="54" hidden="1"/>
    <col min="10490" max="10739" width="9.140625" style="54" hidden="1"/>
    <col min="10740" max="10740" width="3.42578125" style="54" hidden="1"/>
    <col min="10741" max="10741" width="6" style="54" hidden="1"/>
    <col min="10742" max="10742" width="30.7109375" style="54" hidden="1"/>
    <col min="10743" max="10745" width="18.140625" style="54" hidden="1"/>
    <col min="10746" max="10995" width="9.140625" style="54" hidden="1"/>
    <col min="10996" max="10996" width="3.42578125" style="54" hidden="1"/>
    <col min="10997" max="10997" width="6" style="54" hidden="1"/>
    <col min="10998" max="10998" width="30.7109375" style="54" hidden="1"/>
    <col min="10999" max="11001" width="18.140625" style="54" hidden="1"/>
    <col min="11002" max="11251" width="9.140625" style="54" hidden="1"/>
    <col min="11252" max="11252" width="3.42578125" style="54" hidden="1"/>
    <col min="11253" max="11253" width="6" style="54" hidden="1"/>
    <col min="11254" max="11254" width="30.7109375" style="54" hidden="1"/>
    <col min="11255" max="11257" width="18.140625" style="54" hidden="1"/>
    <col min="11258" max="11507" width="9.140625" style="54" hidden="1"/>
    <col min="11508" max="11508" width="3.42578125" style="54" hidden="1"/>
    <col min="11509" max="11509" width="6" style="54" hidden="1"/>
    <col min="11510" max="11510" width="30.7109375" style="54" hidden="1"/>
    <col min="11511" max="11513" width="18.140625" style="54" hidden="1"/>
    <col min="11514" max="11763" width="9.140625" style="54" hidden="1"/>
    <col min="11764" max="11764" width="3.42578125" style="54" hidden="1"/>
    <col min="11765" max="11765" width="6" style="54" hidden="1"/>
    <col min="11766" max="11766" width="30.7109375" style="54" hidden="1"/>
    <col min="11767" max="11769" width="18.140625" style="54" hidden="1"/>
    <col min="11770" max="12019" width="9.140625" style="54" hidden="1"/>
    <col min="12020" max="12020" width="3.42578125" style="54" hidden="1"/>
    <col min="12021" max="12021" width="6" style="54" hidden="1"/>
    <col min="12022" max="12022" width="30.7109375" style="54" hidden="1"/>
    <col min="12023" max="12025" width="18.140625" style="54" hidden="1"/>
    <col min="12026" max="12275" width="9.140625" style="54" hidden="1"/>
    <col min="12276" max="12276" width="3.42578125" style="54" hidden="1"/>
    <col min="12277" max="12277" width="6" style="54" hidden="1"/>
    <col min="12278" max="12278" width="30.7109375" style="54" hidden="1"/>
    <col min="12279" max="12281" width="18.140625" style="54" hidden="1"/>
    <col min="12282" max="12531" width="9.140625" style="54" hidden="1"/>
    <col min="12532" max="12532" width="3.42578125" style="54" hidden="1"/>
    <col min="12533" max="12533" width="6" style="54" hidden="1"/>
    <col min="12534" max="12534" width="30.7109375" style="54" hidden="1"/>
    <col min="12535" max="12537" width="18.140625" style="54" hidden="1"/>
    <col min="12538" max="12787" width="9.140625" style="54" hidden="1"/>
    <col min="12788" max="12788" width="3.42578125" style="54" hidden="1"/>
    <col min="12789" max="12789" width="6" style="54" hidden="1"/>
    <col min="12790" max="12790" width="30.7109375" style="54" hidden="1"/>
    <col min="12791" max="12793" width="18.140625" style="54" hidden="1"/>
    <col min="12794" max="13043" width="9.140625" style="54" hidden="1"/>
    <col min="13044" max="13044" width="3.42578125" style="54" hidden="1"/>
    <col min="13045" max="13045" width="6" style="54" hidden="1"/>
    <col min="13046" max="13046" width="30.7109375" style="54" hidden="1"/>
    <col min="13047" max="13049" width="18.140625" style="54" hidden="1"/>
    <col min="13050" max="13299" width="9.140625" style="54" hidden="1"/>
    <col min="13300" max="13300" width="3.42578125" style="54" hidden="1"/>
    <col min="13301" max="13301" width="6" style="54" hidden="1"/>
    <col min="13302" max="13302" width="30.7109375" style="54" hidden="1"/>
    <col min="13303" max="13305" width="18.140625" style="54" hidden="1"/>
    <col min="13306" max="13555" width="9.140625" style="54" hidden="1"/>
    <col min="13556" max="13556" width="3.42578125" style="54" hidden="1"/>
    <col min="13557" max="13557" width="6" style="54" hidden="1"/>
    <col min="13558" max="13558" width="30.7109375" style="54" hidden="1"/>
    <col min="13559" max="13561" width="18.140625" style="54" hidden="1"/>
    <col min="13562" max="13811" width="9.140625" style="54" hidden="1"/>
    <col min="13812" max="13812" width="3.42578125" style="54" hidden="1"/>
    <col min="13813" max="13813" width="6" style="54" hidden="1"/>
    <col min="13814" max="13814" width="30.7109375" style="54" hidden="1"/>
    <col min="13815" max="13817" width="18.140625" style="54" hidden="1"/>
    <col min="13818" max="14067" width="9.140625" style="54" hidden="1"/>
    <col min="14068" max="14068" width="3.42578125" style="54" hidden="1"/>
    <col min="14069" max="14069" width="6" style="54" hidden="1"/>
    <col min="14070" max="14070" width="30.7109375" style="54" hidden="1"/>
    <col min="14071" max="14073" width="18.140625" style="54" hidden="1"/>
    <col min="14074" max="14323" width="9.140625" style="54" hidden="1"/>
    <col min="14324" max="14324" width="3.42578125" style="54" hidden="1"/>
    <col min="14325" max="14325" width="6" style="54" hidden="1"/>
    <col min="14326" max="14326" width="30.7109375" style="54" hidden="1"/>
    <col min="14327" max="14329" width="18.140625" style="54" hidden="1"/>
    <col min="14330" max="14579" width="9.140625" style="54" hidden="1"/>
    <col min="14580" max="14580" width="3.42578125" style="54" hidden="1"/>
    <col min="14581" max="14581" width="6" style="54" hidden="1"/>
    <col min="14582" max="14582" width="30.7109375" style="54" hidden="1"/>
    <col min="14583" max="14585" width="18.140625" style="54" hidden="1"/>
    <col min="14586" max="14835" width="9.140625" style="54" hidden="1"/>
    <col min="14836" max="14836" width="3.42578125" style="54" hidden="1"/>
    <col min="14837" max="14837" width="6" style="54" hidden="1"/>
    <col min="14838" max="14838" width="30.7109375" style="54" hidden="1"/>
    <col min="14839" max="14841" width="18.140625" style="54" hidden="1"/>
    <col min="14842" max="15091" width="9.140625" style="54" hidden="1"/>
    <col min="15092" max="15092" width="3.42578125" style="54" hidden="1"/>
    <col min="15093" max="15093" width="6" style="54" hidden="1"/>
    <col min="15094" max="15094" width="30.7109375" style="54" hidden="1"/>
    <col min="15095" max="15097" width="18.140625" style="54" hidden="1"/>
    <col min="15098" max="15347" width="9.140625" style="54" hidden="1"/>
    <col min="15348" max="15348" width="3.42578125" style="54" hidden="1"/>
    <col min="15349" max="15349" width="6" style="54" hidden="1"/>
    <col min="15350" max="15350" width="30.7109375" style="54" hidden="1"/>
    <col min="15351" max="15353" width="18.140625" style="54" hidden="1"/>
    <col min="15354" max="15603" width="9.140625" style="54" hidden="1"/>
    <col min="15604" max="15604" width="3.42578125" style="54" hidden="1"/>
    <col min="15605" max="15605" width="6" style="54" hidden="1"/>
    <col min="15606" max="15606" width="30.7109375" style="54" hidden="1"/>
    <col min="15607" max="15609" width="18.140625" style="54" hidden="1"/>
    <col min="15610" max="15859" width="9.140625" style="54" hidden="1"/>
    <col min="15860" max="15860" width="3.42578125" style="54" hidden="1"/>
    <col min="15861" max="15861" width="6" style="54" hidden="1"/>
    <col min="15862" max="15862" width="30.7109375" style="54" hidden="1"/>
    <col min="15863" max="15865" width="18.140625" style="54" hidden="1"/>
    <col min="15866" max="16115" width="9.140625" style="54" hidden="1"/>
    <col min="16116" max="16116" width="3.42578125" style="54" hidden="1"/>
    <col min="16117" max="16117" width="6" style="54" hidden="1"/>
    <col min="16118" max="16118" width="30.7109375" style="54" hidden="1"/>
    <col min="16119" max="16121" width="18.140625" style="54" hidden="1"/>
    <col min="16122" max="16384" width="9.140625" style="54" hidden="1"/>
  </cols>
  <sheetData>
    <row r="1" spans="2:8" s="3" customFormat="1" ht="16.5" thickBot="1" x14ac:dyDescent="0.3">
      <c r="B1" s="4"/>
      <c r="C1" s="5"/>
      <c r="D1" s="5"/>
      <c r="E1" s="6"/>
      <c r="F1" s="6"/>
      <c r="G1" s="6"/>
      <c r="H1" s="6"/>
    </row>
    <row r="2" spans="2:8" s="3" customFormat="1" ht="102" customHeight="1" thickBot="1" x14ac:dyDescent="0.3">
      <c r="B2" s="236" t="s">
        <v>174</v>
      </c>
      <c r="C2" s="237"/>
      <c r="D2" s="237"/>
      <c r="E2" s="237"/>
      <c r="F2" s="237"/>
      <c r="G2" s="238"/>
    </row>
    <row r="3" spans="2:8" s="3" customFormat="1" ht="39.75" customHeight="1" thickBot="1" x14ac:dyDescent="0.3">
      <c r="B3" s="202" t="s">
        <v>15</v>
      </c>
      <c r="C3" s="203"/>
      <c r="D3" s="203"/>
      <c r="E3" s="234">
        <f>nazwa_adres</f>
        <v>0</v>
      </c>
      <c r="F3" s="234"/>
      <c r="G3" s="235"/>
    </row>
    <row r="4" spans="2:8" s="3" customFormat="1" ht="23.25" customHeight="1" thickBot="1" x14ac:dyDescent="0.3">
      <c r="B4" s="202" t="s">
        <v>34</v>
      </c>
      <c r="C4" s="203"/>
      <c r="D4" s="203"/>
      <c r="E4" s="234">
        <f>forma_opieki</f>
        <v>0</v>
      </c>
      <c r="F4" s="234"/>
      <c r="G4" s="235"/>
    </row>
    <row r="5" spans="2:8" s="3" customFormat="1" ht="42" customHeight="1" thickBot="1" x14ac:dyDescent="0.3">
      <c r="B5" s="208" t="s">
        <v>42</v>
      </c>
      <c r="C5" s="209"/>
      <c r="D5" s="209"/>
      <c r="E5" s="234">
        <f>instytucja_opieki</f>
        <v>0</v>
      </c>
      <c r="F5" s="234"/>
      <c r="G5" s="235"/>
    </row>
    <row r="6" spans="2:8" s="3" customFormat="1" ht="42" customHeight="1" thickBot="1" x14ac:dyDescent="0.3">
      <c r="B6" s="239" t="s">
        <v>57</v>
      </c>
      <c r="C6" s="240"/>
      <c r="D6" s="234" t="str">
        <f>IF(nr_umowy="","",nr_umowy)</f>
        <v/>
      </c>
      <c r="E6" s="234"/>
      <c r="F6" s="192" t="s">
        <v>7</v>
      </c>
      <c r="G6" s="195" t="str">
        <f>IF(data_umowy="","",data_umowy)</f>
        <v/>
      </c>
    </row>
    <row r="7" spans="2:8" ht="21.75" customHeight="1" x14ac:dyDescent="0.25">
      <c r="B7" s="226" t="s">
        <v>52</v>
      </c>
      <c r="C7" s="228" t="s">
        <v>43</v>
      </c>
      <c r="D7" s="228" t="s">
        <v>160</v>
      </c>
      <c r="E7" s="231" t="s">
        <v>51</v>
      </c>
      <c r="F7" s="232"/>
      <c r="G7" s="233"/>
      <c r="H7" s="53"/>
    </row>
    <row r="8" spans="2:8" ht="42" customHeight="1" x14ac:dyDescent="0.25">
      <c r="B8" s="227"/>
      <c r="C8" s="229"/>
      <c r="D8" s="229"/>
      <c r="E8" s="220" t="s">
        <v>49</v>
      </c>
      <c r="F8" s="222" t="s">
        <v>50</v>
      </c>
      <c r="G8" s="224" t="s">
        <v>45</v>
      </c>
      <c r="H8" s="53"/>
    </row>
    <row r="9" spans="2:8" ht="32.25" customHeight="1" thickBot="1" x14ac:dyDescent="0.3">
      <c r="B9" s="221"/>
      <c r="C9" s="230"/>
      <c r="D9" s="230"/>
      <c r="E9" s="221" t="s">
        <v>5</v>
      </c>
      <c r="F9" s="223"/>
      <c r="G9" s="225"/>
      <c r="H9" s="53"/>
    </row>
    <row r="10" spans="2:8" ht="26.25" customHeight="1" x14ac:dyDescent="0.25">
      <c r="B10" s="58">
        <v>1</v>
      </c>
      <c r="C10" s="55">
        <v>43709</v>
      </c>
      <c r="D10" s="56" t="str">
        <f>IF(G10=0,"",1)</f>
        <v/>
      </c>
      <c r="E10" s="131"/>
      <c r="F10" s="132"/>
      <c r="G10" s="57">
        <f t="shared" ref="G10:G13" si="0">SUM(E10:F10)</f>
        <v>0</v>
      </c>
      <c r="H10" s="53"/>
    </row>
    <row r="11" spans="2:8" ht="26.25" customHeight="1" x14ac:dyDescent="0.25">
      <c r="B11" s="58">
        <v>2</v>
      </c>
      <c r="C11" s="59">
        <v>43739</v>
      </c>
      <c r="D11" s="60" t="str">
        <f>IF(G11=0,"",IF(MAX($D$10:D10)=0,1,MAX($D$10:D10)+1))</f>
        <v/>
      </c>
      <c r="E11" s="131"/>
      <c r="F11" s="132"/>
      <c r="G11" s="57">
        <f t="shared" si="0"/>
        <v>0</v>
      </c>
      <c r="H11" s="53"/>
    </row>
    <row r="12" spans="2:8" ht="26.25" customHeight="1" x14ac:dyDescent="0.25">
      <c r="B12" s="58">
        <v>3</v>
      </c>
      <c r="C12" s="55">
        <v>43770</v>
      </c>
      <c r="D12" s="60" t="str">
        <f>IF(G12=0,"",IF(MAX($D$10:D11)=0,1,MAX($D$10:D11)+1))</f>
        <v/>
      </c>
      <c r="E12" s="131"/>
      <c r="F12" s="132"/>
      <c r="G12" s="57">
        <f t="shared" si="0"/>
        <v>0</v>
      </c>
      <c r="H12" s="53"/>
    </row>
    <row r="13" spans="2:8" ht="26.25" customHeight="1" thickBot="1" x14ac:dyDescent="0.3">
      <c r="B13" s="61">
        <v>4</v>
      </c>
      <c r="C13" s="59">
        <v>43800</v>
      </c>
      <c r="D13" s="60" t="str">
        <f>IF(G13=0,"",IF(MAX($D$10:D12)=0,1,MAX($D$10:D12)+1))</f>
        <v/>
      </c>
      <c r="E13" s="62">
        <f>E14-SUM(E10:E12)</f>
        <v>0</v>
      </c>
      <c r="F13" s="63">
        <f>F14-SUM(F10:F12)</f>
        <v>0</v>
      </c>
      <c r="G13" s="64">
        <f t="shared" si="0"/>
        <v>0</v>
      </c>
      <c r="H13" s="53"/>
    </row>
    <row r="14" spans="2:8" ht="26.25" customHeight="1" thickBot="1" x14ac:dyDescent="0.3">
      <c r="B14" s="218" t="s">
        <v>44</v>
      </c>
      <c r="C14" s="219"/>
      <c r="D14" s="65"/>
      <c r="E14" s="66">
        <f>suma_bieżące</f>
        <v>0</v>
      </c>
      <c r="F14" s="67">
        <f>suma_majątkowe</f>
        <v>0</v>
      </c>
      <c r="G14" s="68">
        <f>SUM(G10:G13)</f>
        <v>0</v>
      </c>
      <c r="H14" s="53"/>
    </row>
    <row r="15" spans="2:8" ht="26.25" customHeight="1" x14ac:dyDescent="0.25">
      <c r="B15" s="129" t="s">
        <v>46</v>
      </c>
      <c r="C15" s="69"/>
      <c r="D15" s="41"/>
      <c r="E15" s="41"/>
      <c r="F15" s="42"/>
      <c r="G15" s="53"/>
    </row>
    <row r="16" spans="2:8" ht="26.25" customHeight="1" x14ac:dyDescent="0.25">
      <c r="B16" s="129" t="s">
        <v>47</v>
      </c>
      <c r="C16" s="69"/>
      <c r="D16" s="41"/>
      <c r="E16" s="129" t="s">
        <v>48</v>
      </c>
      <c r="F16" s="42"/>
      <c r="G16" s="53"/>
    </row>
    <row r="17" spans="2:16" ht="26.25" customHeight="1" x14ac:dyDescent="0.25">
      <c r="B17" s="44"/>
      <c r="C17" s="39"/>
      <c r="D17" s="39"/>
      <c r="E17" s="39"/>
      <c r="F17" s="39"/>
      <c r="G17" s="39"/>
      <c r="H17" s="53"/>
    </row>
    <row r="18" spans="2:16" ht="26.25" customHeight="1" x14ac:dyDescent="0.25">
      <c r="B18" s="130" t="s">
        <v>2</v>
      </c>
      <c r="C18" s="39"/>
      <c r="D18" s="130" t="s">
        <v>12</v>
      </c>
      <c r="E18" s="39"/>
      <c r="F18" s="45"/>
      <c r="G18" s="53"/>
    </row>
    <row r="19" spans="2:16" ht="26.25" customHeight="1" x14ac:dyDescent="0.25">
      <c r="B19" s="46" t="s">
        <v>1</v>
      </c>
      <c r="C19" s="47"/>
      <c r="D19" s="48" t="s">
        <v>0</v>
      </c>
      <c r="E19" s="49"/>
      <c r="F19" s="45"/>
      <c r="G19" s="53"/>
    </row>
    <row r="20" spans="2:16" ht="26.25" customHeight="1" x14ac:dyDescent="0.25">
      <c r="B20" s="50"/>
      <c r="C20" s="50"/>
      <c r="D20" s="50"/>
      <c r="E20" s="50"/>
      <c r="F20" s="50"/>
      <c r="G20" s="43"/>
      <c r="H20" s="53"/>
    </row>
    <row r="21" spans="2:16" ht="26.25" hidden="1" customHeight="1" x14ac:dyDescent="0.25">
      <c r="B21" s="53"/>
      <c r="C21" s="53"/>
      <c r="D21" s="53"/>
      <c r="E21" s="53"/>
      <c r="F21" s="53"/>
      <c r="G21" s="53"/>
      <c r="H21" s="53"/>
    </row>
    <row r="22" spans="2:16" ht="30" hidden="1" customHeight="1" x14ac:dyDescent="0.25">
      <c r="H22" s="53"/>
    </row>
    <row r="23" spans="2:16" s="53" customFormat="1" ht="35.25" hidden="1" customHeight="1" x14ac:dyDescent="0.25">
      <c r="B23" s="54"/>
      <c r="C23" s="54"/>
      <c r="D23" s="54"/>
      <c r="E23" s="54"/>
      <c r="F23" s="54"/>
      <c r="G23" s="54"/>
      <c r="H23" s="42"/>
      <c r="I23" s="42"/>
      <c r="J23" s="42"/>
      <c r="L23" s="70"/>
      <c r="M23" s="70"/>
      <c r="N23" s="70"/>
      <c r="O23" s="70"/>
      <c r="P23" s="70"/>
    </row>
    <row r="24" spans="2:16" s="53" customFormat="1" ht="35.25" hidden="1" customHeight="1" x14ac:dyDescent="0.25">
      <c r="B24" s="54"/>
      <c r="C24" s="54"/>
      <c r="D24" s="54"/>
      <c r="E24" s="54"/>
      <c r="F24" s="54"/>
      <c r="G24" s="54"/>
      <c r="H24" s="42"/>
      <c r="I24" s="42"/>
      <c r="J24" s="42"/>
      <c r="L24" s="70"/>
      <c r="M24" s="70"/>
      <c r="N24" s="70"/>
      <c r="O24" s="70"/>
      <c r="P24" s="70"/>
    </row>
    <row r="25" spans="2:16" s="39" customFormat="1" ht="32.25" hidden="1" customHeight="1" x14ac:dyDescent="0.25">
      <c r="B25" s="54"/>
      <c r="C25" s="54"/>
      <c r="D25" s="54"/>
      <c r="E25" s="54"/>
      <c r="F25" s="54"/>
      <c r="G25" s="54"/>
      <c r="H25" s="45"/>
    </row>
    <row r="26" spans="2:16" s="43" customFormat="1" hidden="1" x14ac:dyDescent="0.25">
      <c r="B26" s="54"/>
      <c r="C26" s="54"/>
      <c r="D26" s="54"/>
      <c r="E26" s="54"/>
      <c r="F26" s="54"/>
      <c r="G26" s="54"/>
      <c r="H26" s="45"/>
      <c r="I26" s="39"/>
    </row>
    <row r="27" spans="2:16" s="43" customFormat="1" hidden="1" x14ac:dyDescent="0.25">
      <c r="B27" s="54"/>
      <c r="C27" s="54"/>
      <c r="D27" s="54"/>
      <c r="E27" s="54"/>
      <c r="F27" s="54"/>
      <c r="G27" s="54"/>
    </row>
    <row r="28" spans="2:16" s="43" customFormat="1" hidden="1" x14ac:dyDescent="0.25">
      <c r="B28" s="54"/>
      <c r="C28" s="54"/>
      <c r="D28" s="54"/>
      <c r="E28" s="54"/>
      <c r="F28" s="54"/>
      <c r="G28" s="54"/>
    </row>
    <row r="29" spans="2:16" s="53" customFormat="1" hidden="1" x14ac:dyDescent="0.25">
      <c r="B29" s="54"/>
      <c r="C29" s="54"/>
      <c r="D29" s="54"/>
      <c r="E29" s="54"/>
      <c r="F29" s="54"/>
      <c r="G29" s="54"/>
    </row>
    <row r="30" spans="2:16" x14ac:dyDescent="0.25"/>
  </sheetData>
  <sheetProtection algorithmName="SHA-512" hashValue="o3cYupaYmPmhqhEApYq+Hf+zgUQqI1kU3fm/zcn5sJ7aXxA2aiknuyQxl4rDjZf0iE3SMi/wR25zFwCESHYPxA==" saltValue="LBLqNuOR9/2QT1MtdniyrA==" spinCount="100000" sheet="1" objects="1" scenarios="1"/>
  <mergeCells count="17">
    <mergeCell ref="E3:G3"/>
    <mergeCell ref="E4:G4"/>
    <mergeCell ref="E5:G5"/>
    <mergeCell ref="B2:G2"/>
    <mergeCell ref="D7:D9"/>
    <mergeCell ref="D6:E6"/>
    <mergeCell ref="B3:D3"/>
    <mergeCell ref="B4:D4"/>
    <mergeCell ref="B5:D5"/>
    <mergeCell ref="B6:C6"/>
    <mergeCell ref="B14:C14"/>
    <mergeCell ref="E8:E9"/>
    <mergeCell ref="F8:F9"/>
    <mergeCell ref="G8:G9"/>
    <mergeCell ref="B7:B9"/>
    <mergeCell ref="C7:C9"/>
    <mergeCell ref="E7:G7"/>
  </mergeCells>
  <conditionalFormatting sqref="E3 E5">
    <cfRule type="cellIs" dxfId="120" priority="16" operator="equal">
      <formula>0</formula>
    </cfRule>
  </conditionalFormatting>
  <conditionalFormatting sqref="E13:F13">
    <cfRule type="cellIs" dxfId="119" priority="9" operator="equal">
      <formula>0</formula>
    </cfRule>
  </conditionalFormatting>
  <conditionalFormatting sqref="E4">
    <cfRule type="cellIs" dxfId="118" priority="3" operator="equal">
      <formula>0</formula>
    </cfRule>
  </conditionalFormatting>
  <dataValidations count="2">
    <dataValidation type="custom" allowBlank="1" showInputMessage="1" showErrorMessage="1" sqref="F12">
      <formula1>IF(#REF!=TRUNC(#REF!,2),1)</formula1>
    </dataValidation>
    <dataValidation type="custom" allowBlank="1" showInputMessage="1" showErrorMessage="1" sqref="E10:E12 F10:F11">
      <formula1>IF(E10=TRUNC(E10,2),1)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differentFirst="1">
    <firstHeader>&amp;R&amp;"Times New Roman,Pogrubiona"&amp;13Zał. nr 2 do umowy
&amp;"Times New Roman,Normalny"(moduł 3)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4697F0"/>
    <pageSetUpPr fitToPage="1"/>
  </sheetPr>
  <dimension ref="A1:WVU16"/>
  <sheetViews>
    <sheetView showGridLines="0" zoomScaleNormal="100" workbookViewId="0">
      <selection activeCell="B2" sqref="B2:G2"/>
    </sheetView>
  </sheetViews>
  <sheetFormatPr defaultColWidth="0" defaultRowHeight="15" zeroHeight="1" x14ac:dyDescent="0.25"/>
  <cols>
    <col min="1" max="1" width="9.140625" style="71" customWidth="1"/>
    <col min="2" max="2" width="21.140625" style="71" customWidth="1"/>
    <col min="3" max="3" width="25" style="71" customWidth="1"/>
    <col min="4" max="4" width="19.140625" style="71" customWidth="1"/>
    <col min="5" max="5" width="7.28515625" style="71" customWidth="1"/>
    <col min="6" max="6" width="21.140625" style="71" customWidth="1"/>
    <col min="7" max="7" width="8.7109375" style="71" customWidth="1"/>
    <col min="8" max="8" width="10.42578125" style="71" customWidth="1"/>
    <col min="9" max="15" width="10.42578125" style="71" hidden="1"/>
    <col min="16" max="21" width="12.42578125" style="71" hidden="1"/>
    <col min="22" max="22" width="9" style="71" hidden="1"/>
    <col min="23" max="23" width="7.42578125" style="71" hidden="1"/>
    <col min="24" max="262" width="9.140625" style="71" hidden="1"/>
    <col min="263" max="263" width="3.42578125" style="71" hidden="1"/>
    <col min="264" max="264" width="6" style="71" hidden="1"/>
    <col min="265" max="265" width="30.7109375" style="71" hidden="1"/>
    <col min="266" max="268" width="18.140625" style="71" hidden="1"/>
    <col min="269" max="518" width="9.140625" style="71" hidden="1"/>
    <col min="519" max="519" width="3.42578125" style="71" hidden="1"/>
    <col min="520" max="520" width="6" style="71" hidden="1"/>
    <col min="521" max="521" width="30.7109375" style="71" hidden="1"/>
    <col min="522" max="524" width="18.140625" style="71" hidden="1"/>
    <col min="525" max="774" width="9.140625" style="71" hidden="1"/>
    <col min="775" max="775" width="3.42578125" style="71" hidden="1"/>
    <col min="776" max="776" width="6" style="71" hidden="1"/>
    <col min="777" max="777" width="30.7109375" style="71" hidden="1"/>
    <col min="778" max="780" width="18.140625" style="71" hidden="1"/>
    <col min="781" max="1030" width="9.140625" style="71" hidden="1"/>
    <col min="1031" max="1031" width="3.42578125" style="71" hidden="1"/>
    <col min="1032" max="1032" width="6" style="71" hidden="1"/>
    <col min="1033" max="1033" width="30.7109375" style="71" hidden="1"/>
    <col min="1034" max="1036" width="18.140625" style="71" hidden="1"/>
    <col min="1037" max="1286" width="9.140625" style="71" hidden="1"/>
    <col min="1287" max="1287" width="3.42578125" style="71" hidden="1"/>
    <col min="1288" max="1288" width="6" style="71" hidden="1"/>
    <col min="1289" max="1289" width="30.7109375" style="71" hidden="1"/>
    <col min="1290" max="1292" width="18.140625" style="71" hidden="1"/>
    <col min="1293" max="1542" width="9.140625" style="71" hidden="1"/>
    <col min="1543" max="1543" width="3.42578125" style="71" hidden="1"/>
    <col min="1544" max="1544" width="6" style="71" hidden="1"/>
    <col min="1545" max="1545" width="30.7109375" style="71" hidden="1"/>
    <col min="1546" max="1548" width="18.140625" style="71" hidden="1"/>
    <col min="1549" max="1798" width="9.140625" style="71" hidden="1"/>
    <col min="1799" max="1799" width="3.42578125" style="71" hidden="1"/>
    <col min="1800" max="1800" width="6" style="71" hidden="1"/>
    <col min="1801" max="1801" width="30.7109375" style="71" hidden="1"/>
    <col min="1802" max="1804" width="18.140625" style="71" hidden="1"/>
    <col min="1805" max="2054" width="9.140625" style="71" hidden="1"/>
    <col min="2055" max="2055" width="3.42578125" style="71" hidden="1"/>
    <col min="2056" max="2056" width="6" style="71" hidden="1"/>
    <col min="2057" max="2057" width="30.7109375" style="71" hidden="1"/>
    <col min="2058" max="2060" width="18.140625" style="71" hidden="1"/>
    <col min="2061" max="2310" width="9.140625" style="71" hidden="1"/>
    <col min="2311" max="2311" width="3.42578125" style="71" hidden="1"/>
    <col min="2312" max="2312" width="6" style="71" hidden="1"/>
    <col min="2313" max="2313" width="30.7109375" style="71" hidden="1"/>
    <col min="2314" max="2316" width="18.140625" style="71" hidden="1"/>
    <col min="2317" max="2566" width="9.140625" style="71" hidden="1"/>
    <col min="2567" max="2567" width="3.42578125" style="71" hidden="1"/>
    <col min="2568" max="2568" width="6" style="71" hidden="1"/>
    <col min="2569" max="2569" width="30.7109375" style="71" hidden="1"/>
    <col min="2570" max="2572" width="18.140625" style="71" hidden="1"/>
    <col min="2573" max="2822" width="9.140625" style="71" hidden="1"/>
    <col min="2823" max="2823" width="3.42578125" style="71" hidden="1"/>
    <col min="2824" max="2824" width="6" style="71" hidden="1"/>
    <col min="2825" max="2825" width="30.7109375" style="71" hidden="1"/>
    <col min="2826" max="2828" width="18.140625" style="71" hidden="1"/>
    <col min="2829" max="3078" width="9.140625" style="71" hidden="1"/>
    <col min="3079" max="3079" width="3.42578125" style="71" hidden="1"/>
    <col min="3080" max="3080" width="6" style="71" hidden="1"/>
    <col min="3081" max="3081" width="30.7109375" style="71" hidden="1"/>
    <col min="3082" max="3084" width="18.140625" style="71" hidden="1"/>
    <col min="3085" max="3334" width="9.140625" style="71" hidden="1"/>
    <col min="3335" max="3335" width="3.42578125" style="71" hidden="1"/>
    <col min="3336" max="3336" width="6" style="71" hidden="1"/>
    <col min="3337" max="3337" width="30.7109375" style="71" hidden="1"/>
    <col min="3338" max="3340" width="18.140625" style="71" hidden="1"/>
    <col min="3341" max="3590" width="9.140625" style="71" hidden="1"/>
    <col min="3591" max="3591" width="3.42578125" style="71" hidden="1"/>
    <col min="3592" max="3592" width="6" style="71" hidden="1"/>
    <col min="3593" max="3593" width="30.7109375" style="71" hidden="1"/>
    <col min="3594" max="3596" width="18.140625" style="71" hidden="1"/>
    <col min="3597" max="3846" width="9.140625" style="71" hidden="1"/>
    <col min="3847" max="3847" width="3.42578125" style="71" hidden="1"/>
    <col min="3848" max="3848" width="6" style="71" hidden="1"/>
    <col min="3849" max="3849" width="30.7109375" style="71" hidden="1"/>
    <col min="3850" max="3852" width="18.140625" style="71" hidden="1"/>
    <col min="3853" max="4102" width="9.140625" style="71" hidden="1"/>
    <col min="4103" max="4103" width="3.42578125" style="71" hidden="1"/>
    <col min="4104" max="4104" width="6" style="71" hidden="1"/>
    <col min="4105" max="4105" width="30.7109375" style="71" hidden="1"/>
    <col min="4106" max="4108" width="18.140625" style="71" hidden="1"/>
    <col min="4109" max="4358" width="9.140625" style="71" hidden="1"/>
    <col min="4359" max="4359" width="3.42578125" style="71" hidden="1"/>
    <col min="4360" max="4360" width="6" style="71" hidden="1"/>
    <col min="4361" max="4361" width="30.7109375" style="71" hidden="1"/>
    <col min="4362" max="4364" width="18.140625" style="71" hidden="1"/>
    <col min="4365" max="4614" width="9.140625" style="71" hidden="1"/>
    <col min="4615" max="4615" width="3.42578125" style="71" hidden="1"/>
    <col min="4616" max="4616" width="6" style="71" hidden="1"/>
    <col min="4617" max="4617" width="30.7109375" style="71" hidden="1"/>
    <col min="4618" max="4620" width="18.140625" style="71" hidden="1"/>
    <col min="4621" max="4870" width="9.140625" style="71" hidden="1"/>
    <col min="4871" max="4871" width="3.42578125" style="71" hidden="1"/>
    <col min="4872" max="4872" width="6" style="71" hidden="1"/>
    <col min="4873" max="4873" width="30.7109375" style="71" hidden="1"/>
    <col min="4874" max="4876" width="18.140625" style="71" hidden="1"/>
    <col min="4877" max="5126" width="9.140625" style="71" hidden="1"/>
    <col min="5127" max="5127" width="3.42578125" style="71" hidden="1"/>
    <col min="5128" max="5128" width="6" style="71" hidden="1"/>
    <col min="5129" max="5129" width="30.7109375" style="71" hidden="1"/>
    <col min="5130" max="5132" width="18.140625" style="71" hidden="1"/>
    <col min="5133" max="5382" width="9.140625" style="71" hidden="1"/>
    <col min="5383" max="5383" width="3.42578125" style="71" hidden="1"/>
    <col min="5384" max="5384" width="6" style="71" hidden="1"/>
    <col min="5385" max="5385" width="30.7109375" style="71" hidden="1"/>
    <col min="5386" max="5388" width="18.140625" style="71" hidden="1"/>
    <col min="5389" max="5638" width="9.140625" style="71" hidden="1"/>
    <col min="5639" max="5639" width="3.42578125" style="71" hidden="1"/>
    <col min="5640" max="5640" width="6" style="71" hidden="1"/>
    <col min="5641" max="5641" width="30.7109375" style="71" hidden="1"/>
    <col min="5642" max="5644" width="18.140625" style="71" hidden="1"/>
    <col min="5645" max="5894" width="9.140625" style="71" hidden="1"/>
    <col min="5895" max="5895" width="3.42578125" style="71" hidden="1"/>
    <col min="5896" max="5896" width="6" style="71" hidden="1"/>
    <col min="5897" max="5897" width="30.7109375" style="71" hidden="1"/>
    <col min="5898" max="5900" width="18.140625" style="71" hidden="1"/>
    <col min="5901" max="6150" width="9.140625" style="71" hidden="1"/>
    <col min="6151" max="6151" width="3.42578125" style="71" hidden="1"/>
    <col min="6152" max="6152" width="6" style="71" hidden="1"/>
    <col min="6153" max="6153" width="30.7109375" style="71" hidden="1"/>
    <col min="6154" max="6156" width="18.140625" style="71" hidden="1"/>
    <col min="6157" max="6406" width="9.140625" style="71" hidden="1"/>
    <col min="6407" max="6407" width="3.42578125" style="71" hidden="1"/>
    <col min="6408" max="6408" width="6" style="71" hidden="1"/>
    <col min="6409" max="6409" width="30.7109375" style="71" hidden="1"/>
    <col min="6410" max="6412" width="18.140625" style="71" hidden="1"/>
    <col min="6413" max="6662" width="9.140625" style="71" hidden="1"/>
    <col min="6663" max="6663" width="3.42578125" style="71" hidden="1"/>
    <col min="6664" max="6664" width="6" style="71" hidden="1"/>
    <col min="6665" max="6665" width="30.7109375" style="71" hidden="1"/>
    <col min="6666" max="6668" width="18.140625" style="71" hidden="1"/>
    <col min="6669" max="6918" width="9.140625" style="71" hidden="1"/>
    <col min="6919" max="6919" width="3.42578125" style="71" hidden="1"/>
    <col min="6920" max="6920" width="6" style="71" hidden="1"/>
    <col min="6921" max="6921" width="30.7109375" style="71" hidden="1"/>
    <col min="6922" max="6924" width="18.140625" style="71" hidden="1"/>
    <col min="6925" max="7174" width="9.140625" style="71" hidden="1"/>
    <col min="7175" max="7175" width="3.42578125" style="71" hidden="1"/>
    <col min="7176" max="7176" width="6" style="71" hidden="1"/>
    <col min="7177" max="7177" width="30.7109375" style="71" hidden="1"/>
    <col min="7178" max="7180" width="18.140625" style="71" hidden="1"/>
    <col min="7181" max="7430" width="9.140625" style="71" hidden="1"/>
    <col min="7431" max="7431" width="3.42578125" style="71" hidden="1"/>
    <col min="7432" max="7432" width="6" style="71" hidden="1"/>
    <col min="7433" max="7433" width="30.7109375" style="71" hidden="1"/>
    <col min="7434" max="7436" width="18.140625" style="71" hidden="1"/>
    <col min="7437" max="7686" width="9.140625" style="71" hidden="1"/>
    <col min="7687" max="7687" width="3.42578125" style="71" hidden="1"/>
    <col min="7688" max="7688" width="6" style="71" hidden="1"/>
    <col min="7689" max="7689" width="30.7109375" style="71" hidden="1"/>
    <col min="7690" max="7692" width="18.140625" style="71" hidden="1"/>
    <col min="7693" max="7942" width="9.140625" style="71" hidden="1"/>
    <col min="7943" max="7943" width="3.42578125" style="71" hidden="1"/>
    <col min="7944" max="7944" width="6" style="71" hidden="1"/>
    <col min="7945" max="7945" width="30.7109375" style="71" hidden="1"/>
    <col min="7946" max="7948" width="18.140625" style="71" hidden="1"/>
    <col min="7949" max="8198" width="9.140625" style="71" hidden="1"/>
    <col min="8199" max="8199" width="3.42578125" style="71" hidden="1"/>
    <col min="8200" max="8200" width="6" style="71" hidden="1"/>
    <col min="8201" max="8201" width="30.7109375" style="71" hidden="1"/>
    <col min="8202" max="8204" width="18.140625" style="71" hidden="1"/>
    <col min="8205" max="8454" width="9.140625" style="71" hidden="1"/>
    <col min="8455" max="8455" width="3.42578125" style="71" hidden="1"/>
    <col min="8456" max="8456" width="6" style="71" hidden="1"/>
    <col min="8457" max="8457" width="30.7109375" style="71" hidden="1"/>
    <col min="8458" max="8460" width="18.140625" style="71" hidden="1"/>
    <col min="8461" max="8710" width="9.140625" style="71" hidden="1"/>
    <col min="8711" max="8711" width="3.42578125" style="71" hidden="1"/>
    <col min="8712" max="8712" width="6" style="71" hidden="1"/>
    <col min="8713" max="8713" width="30.7109375" style="71" hidden="1"/>
    <col min="8714" max="8716" width="18.140625" style="71" hidden="1"/>
    <col min="8717" max="8966" width="9.140625" style="71" hidden="1"/>
    <col min="8967" max="8967" width="3.42578125" style="71" hidden="1"/>
    <col min="8968" max="8968" width="6" style="71" hidden="1"/>
    <col min="8969" max="8969" width="30.7109375" style="71" hidden="1"/>
    <col min="8970" max="8972" width="18.140625" style="71" hidden="1"/>
    <col min="8973" max="9222" width="9.140625" style="71" hidden="1"/>
    <col min="9223" max="9223" width="3.42578125" style="71" hidden="1"/>
    <col min="9224" max="9224" width="6" style="71" hidden="1"/>
    <col min="9225" max="9225" width="30.7109375" style="71" hidden="1"/>
    <col min="9226" max="9228" width="18.140625" style="71" hidden="1"/>
    <col min="9229" max="9478" width="9.140625" style="71" hidden="1"/>
    <col min="9479" max="9479" width="3.42578125" style="71" hidden="1"/>
    <col min="9480" max="9480" width="6" style="71" hidden="1"/>
    <col min="9481" max="9481" width="30.7109375" style="71" hidden="1"/>
    <col min="9482" max="9484" width="18.140625" style="71" hidden="1"/>
    <col min="9485" max="9734" width="9.140625" style="71" hidden="1"/>
    <col min="9735" max="9735" width="3.42578125" style="71" hidden="1"/>
    <col min="9736" max="9736" width="6" style="71" hidden="1"/>
    <col min="9737" max="9737" width="30.7109375" style="71" hidden="1"/>
    <col min="9738" max="9740" width="18.140625" style="71" hidden="1"/>
    <col min="9741" max="9990" width="9.140625" style="71" hidden="1"/>
    <col min="9991" max="9991" width="3.42578125" style="71" hidden="1"/>
    <col min="9992" max="9992" width="6" style="71" hidden="1"/>
    <col min="9993" max="9993" width="30.7109375" style="71" hidden="1"/>
    <col min="9994" max="9996" width="18.140625" style="71" hidden="1"/>
    <col min="9997" max="10246" width="9.140625" style="71" hidden="1"/>
    <col min="10247" max="10247" width="3.42578125" style="71" hidden="1"/>
    <col min="10248" max="10248" width="6" style="71" hidden="1"/>
    <col min="10249" max="10249" width="30.7109375" style="71" hidden="1"/>
    <col min="10250" max="10252" width="18.140625" style="71" hidden="1"/>
    <col min="10253" max="10502" width="9.140625" style="71" hidden="1"/>
    <col min="10503" max="10503" width="3.42578125" style="71" hidden="1"/>
    <col min="10504" max="10504" width="6" style="71" hidden="1"/>
    <col min="10505" max="10505" width="30.7109375" style="71" hidden="1"/>
    <col min="10506" max="10508" width="18.140625" style="71" hidden="1"/>
    <col min="10509" max="10758" width="9.140625" style="71" hidden="1"/>
    <col min="10759" max="10759" width="3.42578125" style="71" hidden="1"/>
    <col min="10760" max="10760" width="6" style="71" hidden="1"/>
    <col min="10761" max="10761" width="30.7109375" style="71" hidden="1"/>
    <col min="10762" max="10764" width="18.140625" style="71" hidden="1"/>
    <col min="10765" max="11014" width="9.140625" style="71" hidden="1"/>
    <col min="11015" max="11015" width="3.42578125" style="71" hidden="1"/>
    <col min="11016" max="11016" width="6" style="71" hidden="1"/>
    <col min="11017" max="11017" width="30.7109375" style="71" hidden="1"/>
    <col min="11018" max="11020" width="18.140625" style="71" hidden="1"/>
    <col min="11021" max="11270" width="9.140625" style="71" hidden="1"/>
    <col min="11271" max="11271" width="3.42578125" style="71" hidden="1"/>
    <col min="11272" max="11272" width="6" style="71" hidden="1"/>
    <col min="11273" max="11273" width="30.7109375" style="71" hidden="1"/>
    <col min="11274" max="11276" width="18.140625" style="71" hidden="1"/>
    <col min="11277" max="11526" width="9.140625" style="71" hidden="1"/>
    <col min="11527" max="11527" width="3.42578125" style="71" hidden="1"/>
    <col min="11528" max="11528" width="6" style="71" hidden="1"/>
    <col min="11529" max="11529" width="30.7109375" style="71" hidden="1"/>
    <col min="11530" max="11532" width="18.140625" style="71" hidden="1"/>
    <col min="11533" max="11782" width="9.140625" style="71" hidden="1"/>
    <col min="11783" max="11783" width="3.42578125" style="71" hidden="1"/>
    <col min="11784" max="11784" width="6" style="71" hidden="1"/>
    <col min="11785" max="11785" width="30.7109375" style="71" hidden="1"/>
    <col min="11786" max="11788" width="18.140625" style="71" hidden="1"/>
    <col min="11789" max="12038" width="9.140625" style="71" hidden="1"/>
    <col min="12039" max="12039" width="3.42578125" style="71" hidden="1"/>
    <col min="12040" max="12040" width="6" style="71" hidden="1"/>
    <col min="12041" max="12041" width="30.7109375" style="71" hidden="1"/>
    <col min="12042" max="12044" width="18.140625" style="71" hidden="1"/>
    <col min="12045" max="12294" width="9.140625" style="71" hidden="1"/>
    <col min="12295" max="12295" width="3.42578125" style="71" hidden="1"/>
    <col min="12296" max="12296" width="6" style="71" hidden="1"/>
    <col min="12297" max="12297" width="30.7109375" style="71" hidden="1"/>
    <col min="12298" max="12300" width="18.140625" style="71" hidden="1"/>
    <col min="12301" max="12550" width="9.140625" style="71" hidden="1"/>
    <col min="12551" max="12551" width="3.42578125" style="71" hidden="1"/>
    <col min="12552" max="12552" width="6" style="71" hidden="1"/>
    <col min="12553" max="12553" width="30.7109375" style="71" hidden="1"/>
    <col min="12554" max="12556" width="18.140625" style="71" hidden="1"/>
    <col min="12557" max="12806" width="9.140625" style="71" hidden="1"/>
    <col min="12807" max="12807" width="3.42578125" style="71" hidden="1"/>
    <col min="12808" max="12808" width="6" style="71" hidden="1"/>
    <col min="12809" max="12809" width="30.7109375" style="71" hidden="1"/>
    <col min="12810" max="12812" width="18.140625" style="71" hidden="1"/>
    <col min="12813" max="13062" width="9.140625" style="71" hidden="1"/>
    <col min="13063" max="13063" width="3.42578125" style="71" hidden="1"/>
    <col min="13064" max="13064" width="6" style="71" hidden="1"/>
    <col min="13065" max="13065" width="30.7109375" style="71" hidden="1"/>
    <col min="13066" max="13068" width="18.140625" style="71" hidden="1"/>
    <col min="13069" max="13318" width="9.140625" style="71" hidden="1"/>
    <col min="13319" max="13319" width="3.42578125" style="71" hidden="1"/>
    <col min="13320" max="13320" width="6" style="71" hidden="1"/>
    <col min="13321" max="13321" width="30.7109375" style="71" hidden="1"/>
    <col min="13322" max="13324" width="18.140625" style="71" hidden="1"/>
    <col min="13325" max="13574" width="9.140625" style="71" hidden="1"/>
    <col min="13575" max="13575" width="3.42578125" style="71" hidden="1"/>
    <col min="13576" max="13576" width="6" style="71" hidden="1"/>
    <col min="13577" max="13577" width="30.7109375" style="71" hidden="1"/>
    <col min="13578" max="13580" width="18.140625" style="71" hidden="1"/>
    <col min="13581" max="13830" width="9.140625" style="71" hidden="1"/>
    <col min="13831" max="13831" width="3.42578125" style="71" hidden="1"/>
    <col min="13832" max="13832" width="6" style="71" hidden="1"/>
    <col min="13833" max="13833" width="30.7109375" style="71" hidden="1"/>
    <col min="13834" max="13836" width="18.140625" style="71" hidden="1"/>
    <col min="13837" max="14086" width="9.140625" style="71" hidden="1"/>
    <col min="14087" max="14087" width="3.42578125" style="71" hidden="1"/>
    <col min="14088" max="14088" width="6" style="71" hidden="1"/>
    <col min="14089" max="14089" width="30.7109375" style="71" hidden="1"/>
    <col min="14090" max="14092" width="18.140625" style="71" hidden="1"/>
    <col min="14093" max="14342" width="9.140625" style="71" hidden="1"/>
    <col min="14343" max="14343" width="3.42578125" style="71" hidden="1"/>
    <col min="14344" max="14344" width="6" style="71" hidden="1"/>
    <col min="14345" max="14345" width="30.7109375" style="71" hidden="1"/>
    <col min="14346" max="14348" width="18.140625" style="71" hidden="1"/>
    <col min="14349" max="14598" width="9.140625" style="71" hidden="1"/>
    <col min="14599" max="14599" width="3.42578125" style="71" hidden="1"/>
    <col min="14600" max="14600" width="6" style="71" hidden="1"/>
    <col min="14601" max="14601" width="30.7109375" style="71" hidden="1"/>
    <col min="14602" max="14604" width="18.140625" style="71" hidden="1"/>
    <col min="14605" max="14854" width="9.140625" style="71" hidden="1"/>
    <col min="14855" max="14855" width="3.42578125" style="71" hidden="1"/>
    <col min="14856" max="14856" width="6" style="71" hidden="1"/>
    <col min="14857" max="14857" width="30.7109375" style="71" hidden="1"/>
    <col min="14858" max="14860" width="18.140625" style="71" hidden="1"/>
    <col min="14861" max="15110" width="9.140625" style="71" hidden="1"/>
    <col min="15111" max="15111" width="3.42578125" style="71" hidden="1"/>
    <col min="15112" max="15112" width="6" style="71" hidden="1"/>
    <col min="15113" max="15113" width="30.7109375" style="71" hidden="1"/>
    <col min="15114" max="15116" width="18.140625" style="71" hidden="1"/>
    <col min="15117" max="15366" width="9.140625" style="71" hidden="1"/>
    <col min="15367" max="15367" width="3.42578125" style="71" hidden="1"/>
    <col min="15368" max="15368" width="6" style="71" hidden="1"/>
    <col min="15369" max="15369" width="30.7109375" style="71" hidden="1"/>
    <col min="15370" max="15372" width="18.140625" style="71" hidden="1"/>
    <col min="15373" max="15622" width="9.140625" style="71" hidden="1"/>
    <col min="15623" max="15623" width="3.42578125" style="71" hidden="1"/>
    <col min="15624" max="15624" width="6" style="71" hidden="1"/>
    <col min="15625" max="15625" width="30.7109375" style="71" hidden="1"/>
    <col min="15626" max="15628" width="18.140625" style="71" hidden="1"/>
    <col min="15629" max="15878" width="9.140625" style="71" hidden="1"/>
    <col min="15879" max="15879" width="3.42578125" style="71" hidden="1"/>
    <col min="15880" max="15880" width="6" style="71" hidden="1"/>
    <col min="15881" max="15881" width="30.7109375" style="71" hidden="1"/>
    <col min="15882" max="15884" width="18.140625" style="71" hidden="1"/>
    <col min="15885" max="16134" width="9.140625" style="71" hidden="1"/>
    <col min="16135" max="16135" width="3.42578125" style="71" hidden="1"/>
    <col min="16136" max="16136" width="6" style="71" hidden="1"/>
    <col min="16137" max="16137" width="30.7109375" style="71" hidden="1"/>
    <col min="16138" max="16141" width="18.140625" style="71" hidden="1"/>
    <col min="16142" max="16384" width="9.140625" style="71" hidden="1"/>
  </cols>
  <sheetData>
    <row r="1" spans="2:15" s="3" customFormat="1" ht="16.5" thickBot="1" x14ac:dyDescent="0.3">
      <c r="B1" s="4"/>
      <c r="C1" s="5"/>
      <c r="D1" s="6"/>
      <c r="E1" s="6"/>
      <c r="F1" s="6"/>
    </row>
    <row r="2" spans="2:15" s="3" customFormat="1" ht="65.25" customHeight="1" thickBot="1" x14ac:dyDescent="0.3">
      <c r="B2" s="211" t="s">
        <v>154</v>
      </c>
      <c r="C2" s="212"/>
      <c r="D2" s="212"/>
      <c r="E2" s="212"/>
      <c r="F2" s="212"/>
      <c r="G2" s="213"/>
    </row>
    <row r="3" spans="2:15" s="3" customFormat="1" ht="39.75" customHeight="1" thickBot="1" x14ac:dyDescent="0.3">
      <c r="B3" s="208" t="s">
        <v>15</v>
      </c>
      <c r="C3" s="209"/>
      <c r="D3" s="234">
        <f>nazwa_adres</f>
        <v>0</v>
      </c>
      <c r="E3" s="234"/>
      <c r="F3" s="234"/>
      <c r="G3" s="235"/>
    </row>
    <row r="4" spans="2:15" s="3" customFormat="1" ht="42" customHeight="1" thickBot="1" x14ac:dyDescent="0.3">
      <c r="B4" s="208" t="s">
        <v>42</v>
      </c>
      <c r="C4" s="209"/>
      <c r="D4" s="234">
        <f>instytucja_opieki</f>
        <v>0</v>
      </c>
      <c r="E4" s="234"/>
      <c r="F4" s="234"/>
      <c r="G4" s="235"/>
    </row>
    <row r="5" spans="2:15" s="7" customFormat="1" ht="33" customHeight="1" thickBot="1" x14ac:dyDescent="0.3">
      <c r="B5" s="206" t="s">
        <v>57</v>
      </c>
      <c r="C5" s="207"/>
      <c r="D5" s="119">
        <f>numer_umowy</f>
        <v>0</v>
      </c>
      <c r="E5" s="8" t="s">
        <v>7</v>
      </c>
      <c r="F5" s="117">
        <f>data_umowy</f>
        <v>0</v>
      </c>
      <c r="G5" s="9"/>
    </row>
    <row r="6" spans="2:15" ht="27" customHeight="1" thickBot="1" x14ac:dyDescent="0.3"/>
    <row r="7" spans="2:15" ht="27" customHeight="1" thickBot="1" x14ac:dyDescent="0.3">
      <c r="B7" s="241" t="s">
        <v>54</v>
      </c>
      <c r="C7" s="246" t="s">
        <v>55</v>
      </c>
      <c r="D7" s="247"/>
      <c r="E7" s="247"/>
      <c r="F7" s="247"/>
      <c r="G7" s="248"/>
      <c r="H7" s="72"/>
      <c r="I7" s="72"/>
      <c r="J7" s="72"/>
      <c r="K7" s="72"/>
      <c r="L7" s="72"/>
      <c r="M7" s="72"/>
      <c r="N7" s="72"/>
      <c r="O7" s="72"/>
    </row>
    <row r="8" spans="2:15" ht="25.5" customHeight="1" thickBot="1" x14ac:dyDescent="0.3">
      <c r="B8" s="242"/>
      <c r="C8" s="249" t="s">
        <v>56</v>
      </c>
      <c r="D8" s="249"/>
      <c r="E8" s="249"/>
      <c r="F8" s="243" t="s">
        <v>166</v>
      </c>
      <c r="G8" s="243"/>
      <c r="H8" s="72"/>
      <c r="I8" s="72"/>
      <c r="J8" s="72"/>
      <c r="K8" s="72"/>
      <c r="L8" s="72"/>
      <c r="M8" s="72"/>
      <c r="N8" s="72"/>
    </row>
    <row r="9" spans="2:15" ht="39" customHeight="1" thickBot="1" x14ac:dyDescent="0.3">
      <c r="B9" s="242"/>
      <c r="C9" s="118" t="s">
        <v>49</v>
      </c>
      <c r="D9" s="250" t="s">
        <v>50</v>
      </c>
      <c r="E9" s="250"/>
      <c r="F9" s="243"/>
      <c r="G9" s="243"/>
      <c r="H9" s="72"/>
      <c r="I9" s="72"/>
      <c r="J9" s="72"/>
      <c r="K9" s="72"/>
      <c r="L9" s="72"/>
      <c r="M9" s="72"/>
      <c r="N9" s="72"/>
    </row>
    <row r="10" spans="2:15" ht="27" customHeight="1" thickBot="1" x14ac:dyDescent="0.3">
      <c r="B10" s="133"/>
      <c r="C10" s="73" t="e">
        <f>VLOOKUP($B$10,harmonogram,2,FALSE)</f>
        <v>#N/A</v>
      </c>
      <c r="D10" s="251" t="e">
        <f>VLOOKUP($B$10,harmonogram,3,FALSE)</f>
        <v>#N/A</v>
      </c>
      <c r="E10" s="252"/>
      <c r="F10" s="244" t="e">
        <f>SUM(C10:D10)</f>
        <v>#N/A</v>
      </c>
      <c r="G10" s="245"/>
      <c r="H10" s="72"/>
      <c r="I10" s="72"/>
      <c r="J10" s="72"/>
      <c r="K10" s="72"/>
      <c r="L10" s="72"/>
      <c r="M10" s="72"/>
      <c r="N10" s="72"/>
    </row>
    <row r="11" spans="2:15" s="53" customFormat="1" ht="35.25" customHeight="1" x14ac:dyDescent="0.25">
      <c r="B11" s="42"/>
      <c r="C11" s="129" t="s">
        <v>46</v>
      </c>
      <c r="D11" s="41"/>
      <c r="E11" s="41"/>
      <c r="F11" s="42"/>
      <c r="G11" s="42"/>
      <c r="H11" s="42"/>
      <c r="J11" s="70"/>
      <c r="K11" s="70"/>
      <c r="L11" s="70"/>
      <c r="M11" s="70"/>
      <c r="N11" s="70"/>
    </row>
    <row r="12" spans="2:15" s="53" customFormat="1" ht="35.25" customHeight="1" x14ac:dyDescent="0.25">
      <c r="B12" s="42"/>
      <c r="C12" s="129" t="s">
        <v>47</v>
      </c>
      <c r="D12" s="41"/>
      <c r="E12" s="40" t="s">
        <v>48</v>
      </c>
      <c r="F12" s="134"/>
      <c r="G12" s="42"/>
      <c r="H12" s="42"/>
      <c r="J12" s="70"/>
      <c r="K12" s="70"/>
      <c r="L12" s="70"/>
      <c r="M12" s="70"/>
      <c r="N12" s="70"/>
    </row>
    <row r="13" spans="2:15" s="39" customFormat="1" ht="32.25" customHeight="1" x14ac:dyDescent="0.25">
      <c r="B13" s="44"/>
    </row>
    <row r="14" spans="2:15" s="43" customFormat="1" x14ac:dyDescent="0.25">
      <c r="B14" s="130" t="s">
        <v>2</v>
      </c>
      <c r="C14" s="39"/>
      <c r="D14" s="130" t="s">
        <v>12</v>
      </c>
      <c r="E14" s="39"/>
      <c r="F14" s="45"/>
      <c r="G14" s="39"/>
    </row>
    <row r="15" spans="2:15" s="50" customFormat="1" ht="12.75" x14ac:dyDescent="0.2">
      <c r="B15" s="47" t="s">
        <v>1</v>
      </c>
      <c r="C15" s="47"/>
      <c r="D15" s="49" t="s">
        <v>0</v>
      </c>
      <c r="E15" s="49"/>
      <c r="F15" s="74"/>
    </row>
    <row r="16" spans="2:15" x14ac:dyDescent="0.25"/>
  </sheetData>
  <sheetProtection algorithmName="SHA-512" hashValue="oUrUo/EzPK4qazBppHBBNIBg2eLV/TsrkJWlRZcJ/SPTcLmN4i1wvyUXZeB1aj6Ax4yT4Aw/Hr5vX+vnD53How==" saltValue="I74Jxr09ouusmFmFutt5WA==" spinCount="100000" sheet="1" objects="1" scenarios="1"/>
  <mergeCells count="13">
    <mergeCell ref="F10:G10"/>
    <mergeCell ref="C7:G7"/>
    <mergeCell ref="C8:E8"/>
    <mergeCell ref="D9:E9"/>
    <mergeCell ref="D10:E10"/>
    <mergeCell ref="B5:C5"/>
    <mergeCell ref="B7:B9"/>
    <mergeCell ref="F8:G9"/>
    <mergeCell ref="B2:G2"/>
    <mergeCell ref="B3:C3"/>
    <mergeCell ref="B4:C4"/>
    <mergeCell ref="D3:G3"/>
    <mergeCell ref="D4:G4"/>
  </mergeCells>
  <conditionalFormatting sqref="D3">
    <cfRule type="cellIs" dxfId="117" priority="9" operator="equal">
      <formula>0</formula>
    </cfRule>
  </conditionalFormatting>
  <conditionalFormatting sqref="D4">
    <cfRule type="cellIs" dxfId="116" priority="7" operator="equal">
      <formula>0</formula>
    </cfRule>
  </conditionalFormatting>
  <conditionalFormatting sqref="F5 D5">
    <cfRule type="cellIs" dxfId="115" priority="6" operator="equal">
      <formula>0</formula>
    </cfRule>
  </conditionalFormatting>
  <conditionalFormatting sqref="C10:D10">
    <cfRule type="cellIs" dxfId="114" priority="3" operator="equal">
      <formula>0</formula>
    </cfRule>
    <cfRule type="containsErrors" dxfId="113" priority="5">
      <formula>ISERROR(C10)</formula>
    </cfRule>
  </conditionalFormatting>
  <conditionalFormatting sqref="F10">
    <cfRule type="cellIs" dxfId="112" priority="1" operator="equal">
      <formula>0</formula>
    </cfRule>
    <cfRule type="containsErrors" dxfId="111" priority="2">
      <formula>ISERROR(F10)</formula>
    </cfRule>
  </conditionalFormatting>
  <dataValidations count="1">
    <dataValidation type="whole" allowBlank="1" showInputMessage="1" showErrorMessage="1" sqref="B10">
      <formula1>1</formula1>
      <formula2>12</formula2>
    </dataValidation>
  </dataValidations>
  <pageMargins left="0.11811023622047245" right="0.11811023622047245" top="0.74803149606299213" bottom="0.74803149606299213" header="0.31496062992125984" footer="0.31496062992125984"/>
  <pageSetup paperSize="9" scale="98" orientation="portrait" r:id="rId1"/>
  <headerFooter differentFirst="1">
    <firstHeader xml:space="preserve">&amp;R&amp;"Times New Roman,Pogrubiona"&amp;13Zał. nr 3 do umowy
&amp;"Times New Roman,Normalny"(moduł 3)&amp;"Times New Roman,Pogrubiona" 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1170D9"/>
    <pageSetUpPr fitToPage="1"/>
  </sheetPr>
  <dimension ref="B1:T77"/>
  <sheetViews>
    <sheetView showGridLines="0" showZeros="0" zoomScale="115" zoomScaleNormal="115" workbookViewId="0">
      <selection activeCell="B5" sqref="B5:C5"/>
    </sheetView>
  </sheetViews>
  <sheetFormatPr defaultRowHeight="15" zeroHeight="1" x14ac:dyDescent="0.25"/>
  <cols>
    <col min="1" max="1" width="9.140625" style="54"/>
    <col min="2" max="2" width="4.85546875" style="54" customWidth="1"/>
    <col min="3" max="3" width="16" style="54" customWidth="1"/>
    <col min="4" max="4" width="11.85546875" style="54" customWidth="1"/>
    <col min="5" max="6" width="15" style="54" customWidth="1"/>
    <col min="7" max="7" width="12" style="54" customWidth="1"/>
    <col min="8" max="8" width="6.140625" style="174" customWidth="1"/>
    <col min="9" max="9" width="13" style="54" customWidth="1"/>
    <col min="10" max="10" width="15.28515625" style="54" customWidth="1"/>
    <col min="11" max="11" width="14.42578125" style="54" customWidth="1"/>
    <col min="12" max="12" width="14.140625" style="54" customWidth="1"/>
    <col min="13" max="14" width="9.140625" style="54"/>
    <col min="15" max="15" width="10.5703125" style="54" bestFit="1" customWidth="1"/>
    <col min="16" max="16" width="11.5703125" style="54" customWidth="1"/>
    <col min="17" max="17" width="10.85546875" style="54" customWidth="1"/>
    <col min="18" max="20" width="10.140625" style="54" bestFit="1" customWidth="1"/>
    <col min="21" max="16384" width="9.140625" style="54"/>
  </cols>
  <sheetData>
    <row r="1" spans="2:20" ht="15.75" thickBot="1" x14ac:dyDescent="0.3"/>
    <row r="2" spans="2:20" s="52" customFormat="1" ht="58.5" customHeight="1" thickBot="1" x14ac:dyDescent="0.3">
      <c r="B2" s="277" t="s">
        <v>170</v>
      </c>
      <c r="C2" s="278"/>
      <c r="D2" s="278"/>
      <c r="E2" s="278"/>
      <c r="F2" s="278"/>
      <c r="G2" s="278"/>
      <c r="H2" s="278"/>
      <c r="I2" s="278"/>
      <c r="J2" s="278"/>
      <c r="K2" s="278"/>
      <c r="L2" s="279"/>
    </row>
    <row r="3" spans="2:20" s="52" customFormat="1" ht="51" customHeight="1" thickBot="1" x14ac:dyDescent="0.3">
      <c r="B3" s="276" t="s">
        <v>10</v>
      </c>
      <c r="C3" s="234"/>
      <c r="D3" s="234">
        <f>nazwa_adres</f>
        <v>0</v>
      </c>
      <c r="E3" s="234"/>
      <c r="F3" s="234"/>
      <c r="G3" s="234"/>
      <c r="H3" s="234"/>
      <c r="I3" s="234"/>
      <c r="J3" s="234"/>
      <c r="K3" s="234"/>
      <c r="L3" s="235"/>
    </row>
    <row r="4" spans="2:20" s="52" customFormat="1" ht="39" customHeight="1" thickBot="1" x14ac:dyDescent="0.3">
      <c r="B4" s="276" t="s">
        <v>9</v>
      </c>
      <c r="C4" s="234"/>
      <c r="D4" s="234">
        <f>instytucja_opieki</f>
        <v>0</v>
      </c>
      <c r="E4" s="234"/>
      <c r="F4" s="234"/>
      <c r="G4" s="234"/>
      <c r="H4" s="234"/>
      <c r="I4" s="234"/>
      <c r="J4" s="234"/>
      <c r="K4" s="234"/>
      <c r="L4" s="235"/>
    </row>
    <row r="5" spans="2:20" s="7" customFormat="1" ht="55.5" customHeight="1" thickBot="1" x14ac:dyDescent="0.3">
      <c r="B5" s="276" t="s">
        <v>57</v>
      </c>
      <c r="C5" s="234"/>
      <c r="D5" s="207">
        <f>nr_umowy</f>
        <v>0</v>
      </c>
      <c r="E5" s="207"/>
      <c r="F5" s="80"/>
      <c r="G5" s="8" t="s">
        <v>7</v>
      </c>
      <c r="H5" s="280">
        <f>data_umowy</f>
        <v>0</v>
      </c>
      <c r="I5" s="280"/>
      <c r="J5" s="81" t="s">
        <v>96</v>
      </c>
      <c r="K5" s="281"/>
      <c r="L5" s="282"/>
    </row>
    <row r="6" spans="2:20" s="7" customFormat="1" ht="90" customHeight="1" thickBot="1" x14ac:dyDescent="0.3">
      <c r="B6" s="276" t="s">
        <v>77</v>
      </c>
      <c r="C6" s="234"/>
      <c r="D6" s="283"/>
      <c r="E6" s="284"/>
      <c r="F6" s="193" t="s">
        <v>168</v>
      </c>
      <c r="G6" s="194"/>
      <c r="H6" s="196" t="s">
        <v>173</v>
      </c>
      <c r="I6" s="197"/>
      <c r="J6" s="82" t="s">
        <v>78</v>
      </c>
      <c r="K6" s="285"/>
      <c r="L6" s="286"/>
    </row>
    <row r="7" spans="2:20" s="52" customFormat="1" ht="15.75" customHeight="1" thickBot="1" x14ac:dyDescent="0.3">
      <c r="B7" s="270" t="s">
        <v>76</v>
      </c>
      <c r="C7" s="271"/>
      <c r="D7" s="271"/>
      <c r="E7" s="271"/>
      <c r="F7" s="271"/>
      <c r="G7" s="271"/>
      <c r="H7" s="271"/>
      <c r="I7" s="271"/>
      <c r="J7" s="271"/>
      <c r="K7" s="271"/>
      <c r="L7" s="272"/>
    </row>
    <row r="8" spans="2:20" s="84" customFormat="1" ht="86.25" thickBot="1" x14ac:dyDescent="0.25">
      <c r="B8" s="83" t="s">
        <v>3</v>
      </c>
      <c r="C8" s="83" t="s">
        <v>58</v>
      </c>
      <c r="D8" s="83" t="s">
        <v>59</v>
      </c>
      <c r="E8" s="83" t="s">
        <v>92</v>
      </c>
      <c r="F8" s="83" t="s">
        <v>60</v>
      </c>
      <c r="G8" s="83" t="s">
        <v>61</v>
      </c>
      <c r="H8" s="175" t="s">
        <v>62</v>
      </c>
      <c r="I8" s="83" t="s">
        <v>73</v>
      </c>
      <c r="J8" s="83" t="s">
        <v>94</v>
      </c>
      <c r="K8" s="83" t="s">
        <v>63</v>
      </c>
      <c r="L8" s="83" t="s">
        <v>64</v>
      </c>
      <c r="O8" s="256" t="s">
        <v>86</v>
      </c>
      <c r="P8" s="256"/>
      <c r="Q8" s="256"/>
      <c r="R8" s="256"/>
      <c r="S8" s="256"/>
      <c r="T8" s="256"/>
    </row>
    <row r="9" spans="2:20" s="86" customFormat="1" ht="12.75" thickBot="1" x14ac:dyDescent="0.25">
      <c r="B9" s="85" t="s">
        <v>25</v>
      </c>
      <c r="C9" s="85" t="s">
        <v>26</v>
      </c>
      <c r="D9" s="85" t="s">
        <v>27</v>
      </c>
      <c r="E9" s="85" t="s">
        <v>28</v>
      </c>
      <c r="F9" s="85" t="s">
        <v>29</v>
      </c>
      <c r="G9" s="85" t="s">
        <v>30</v>
      </c>
      <c r="H9" s="176" t="s">
        <v>31</v>
      </c>
      <c r="I9" s="85" t="s">
        <v>65</v>
      </c>
      <c r="J9" s="85" t="s">
        <v>66</v>
      </c>
      <c r="K9" s="85" t="s">
        <v>67</v>
      </c>
      <c r="L9" s="85" t="s">
        <v>93</v>
      </c>
      <c r="O9" s="87" t="s">
        <v>80</v>
      </c>
      <c r="P9" s="87" t="s">
        <v>81</v>
      </c>
      <c r="Q9" s="87" t="s">
        <v>83</v>
      </c>
      <c r="R9" s="87" t="s">
        <v>85</v>
      </c>
      <c r="S9" s="87" t="s">
        <v>82</v>
      </c>
      <c r="T9" s="87" t="s">
        <v>84</v>
      </c>
    </row>
    <row r="10" spans="2:20" x14ac:dyDescent="0.25">
      <c r="B10" s="88">
        <f t="shared" ref="B10:B30" si="0">ROW(B10)-ROW($B$9)</f>
        <v>1</v>
      </c>
      <c r="C10" s="329"/>
      <c r="D10" s="314"/>
      <c r="E10" s="178"/>
      <c r="F10" s="314"/>
      <c r="G10" s="315"/>
      <c r="H10" s="316"/>
      <c r="I10" s="317"/>
      <c r="J10" s="318">
        <f>Tabela1[[#This Row],[10]]+Tabela1[[#This Row],[11]]</f>
        <v>0</v>
      </c>
      <c r="K10" s="319"/>
      <c r="L10" s="319"/>
      <c r="O10" s="90">
        <v>1</v>
      </c>
      <c r="P10" s="321">
        <f>Q10+R10</f>
        <v>0</v>
      </c>
      <c r="Q10" s="321">
        <f>SUMIF(Tabela1[7],O10,Tabela1[11])</f>
        <v>0</v>
      </c>
      <c r="R10" s="321">
        <f>T10</f>
        <v>0</v>
      </c>
      <c r="S10" s="322"/>
      <c r="T10" s="323">
        <f>SUMPRODUCT((Tabela1[8]="majątkowy")*(Tabela1[7]=O10)*Tabela1[10])</f>
        <v>0</v>
      </c>
    </row>
    <row r="11" spans="2:20" x14ac:dyDescent="0.25">
      <c r="B11" s="88">
        <f t="shared" si="0"/>
        <v>2</v>
      </c>
      <c r="C11" s="329"/>
      <c r="D11" s="314"/>
      <c r="E11" s="178"/>
      <c r="F11" s="314"/>
      <c r="G11" s="315"/>
      <c r="H11" s="316"/>
      <c r="I11" s="317"/>
      <c r="J11" s="318">
        <f>Tabela1[[#This Row],[10]]+Tabela1[[#This Row],[11]]</f>
        <v>0</v>
      </c>
      <c r="K11" s="319"/>
      <c r="L11" s="319"/>
      <c r="O11" s="94">
        <v>2</v>
      </c>
      <c r="P11" s="323">
        <f t="shared" ref="P11:P17" si="1">Q11+R11</f>
        <v>0</v>
      </c>
      <c r="Q11" s="321">
        <f>SUMIF(Tabela1[7],O11,Tabela1[11])</f>
        <v>0</v>
      </c>
      <c r="R11" s="323">
        <f>S11</f>
        <v>0</v>
      </c>
      <c r="S11" s="323">
        <f>SUMPRODUCT((Tabela1[8]="bieżący")*(Tabela1[7]=O11)*Tabela1[10])</f>
        <v>0</v>
      </c>
      <c r="T11" s="324"/>
    </row>
    <row r="12" spans="2:20" x14ac:dyDescent="0.25">
      <c r="B12" s="88">
        <f t="shared" si="0"/>
        <v>3</v>
      </c>
      <c r="C12" s="329"/>
      <c r="D12" s="314"/>
      <c r="E12" s="178"/>
      <c r="F12" s="314"/>
      <c r="G12" s="315"/>
      <c r="H12" s="316"/>
      <c r="I12" s="317"/>
      <c r="J12" s="318">
        <f>Tabela1[[#This Row],[10]]+Tabela1[[#This Row],[11]]</f>
        <v>0</v>
      </c>
      <c r="K12" s="319"/>
      <c r="L12" s="319"/>
      <c r="O12" s="94">
        <v>3</v>
      </c>
      <c r="P12" s="323">
        <f t="shared" si="1"/>
        <v>0</v>
      </c>
      <c r="Q12" s="321">
        <f>SUMIF(Tabela1[7],O12,Tabela1[11])</f>
        <v>0</v>
      </c>
      <c r="R12" s="323">
        <f>S12+T12</f>
        <v>0</v>
      </c>
      <c r="S12" s="323">
        <f>SUMPRODUCT((Tabela1[8]="bieżący")*(Tabela1[7]=O12)*Tabela1[10])</f>
        <v>0</v>
      </c>
      <c r="T12" s="323">
        <f>SUMPRODUCT((Tabela1[8]="majątkowy")*(Tabela1[7]=O12)*Tabela1[10])</f>
        <v>0</v>
      </c>
    </row>
    <row r="13" spans="2:20" x14ac:dyDescent="0.25">
      <c r="B13" s="88">
        <f t="shared" si="0"/>
        <v>4</v>
      </c>
      <c r="C13" s="329"/>
      <c r="D13" s="314"/>
      <c r="E13" s="178"/>
      <c r="F13" s="314"/>
      <c r="G13" s="315"/>
      <c r="H13" s="316"/>
      <c r="I13" s="317"/>
      <c r="J13" s="318">
        <f>Tabela1[[#This Row],[10]]+Tabela1[[#This Row],[11]]</f>
        <v>0</v>
      </c>
      <c r="K13" s="319"/>
      <c r="L13" s="319"/>
      <c r="O13" s="94">
        <v>4</v>
      </c>
      <c r="P13" s="323">
        <f t="shared" si="1"/>
        <v>0</v>
      </c>
      <c r="Q13" s="321">
        <f>SUMIF(Tabela1[7],O13,Tabela1[11])</f>
        <v>0</v>
      </c>
      <c r="R13" s="323">
        <f t="shared" ref="R13:R17" si="2">S13+T13</f>
        <v>0</v>
      </c>
      <c r="S13" s="323">
        <f>SUMPRODUCT((Tabela1[8]="bieżący")*(Tabela1[7]=O13)*Tabela1[10])</f>
        <v>0</v>
      </c>
      <c r="T13" s="323">
        <f>SUMPRODUCT((Tabela1[8]="majątkowy")*(Tabela1[7]=O13)*Tabela1[10])</f>
        <v>0</v>
      </c>
    </row>
    <row r="14" spans="2:20" x14ac:dyDescent="0.25">
      <c r="B14" s="88">
        <f t="shared" si="0"/>
        <v>5</v>
      </c>
      <c r="C14" s="329"/>
      <c r="D14" s="314"/>
      <c r="E14" s="178"/>
      <c r="F14" s="314"/>
      <c r="G14" s="315"/>
      <c r="H14" s="316"/>
      <c r="I14" s="317"/>
      <c r="J14" s="318">
        <f>Tabela1[[#This Row],[10]]+Tabela1[[#This Row],[11]]</f>
        <v>0</v>
      </c>
      <c r="K14" s="319"/>
      <c r="L14" s="319"/>
      <c r="O14" s="94">
        <v>5</v>
      </c>
      <c r="P14" s="323">
        <f t="shared" si="1"/>
        <v>0</v>
      </c>
      <c r="Q14" s="321">
        <f>SUMIF(Tabela1[7],O14,Tabela1[11])</f>
        <v>0</v>
      </c>
      <c r="R14" s="323">
        <f t="shared" si="2"/>
        <v>0</v>
      </c>
      <c r="S14" s="323">
        <f>SUMPRODUCT((Tabela1[8]="bieżący")*(Tabela1[7]=O14)*Tabela1[10])</f>
        <v>0</v>
      </c>
      <c r="T14" s="323">
        <f>SUMPRODUCT((Tabela1[8]="majątkowy")*(Tabela1[7]=O14)*Tabela1[10])</f>
        <v>0</v>
      </c>
    </row>
    <row r="15" spans="2:20" x14ac:dyDescent="0.25">
      <c r="B15" s="88">
        <f t="shared" si="0"/>
        <v>6</v>
      </c>
      <c r="C15" s="329"/>
      <c r="D15" s="314"/>
      <c r="E15" s="178"/>
      <c r="F15" s="314"/>
      <c r="G15" s="315"/>
      <c r="H15" s="316"/>
      <c r="I15" s="317"/>
      <c r="J15" s="318">
        <f>Tabela1[[#This Row],[10]]+Tabela1[[#This Row],[11]]</f>
        <v>0</v>
      </c>
      <c r="K15" s="319"/>
      <c r="L15" s="319"/>
      <c r="O15" s="94">
        <v>6</v>
      </c>
      <c r="P15" s="323">
        <f t="shared" si="1"/>
        <v>0</v>
      </c>
      <c r="Q15" s="321">
        <f>SUMIF(Tabela1[7],O15,Tabela1[11])</f>
        <v>0</v>
      </c>
      <c r="R15" s="323">
        <f t="shared" si="2"/>
        <v>0</v>
      </c>
      <c r="S15" s="323">
        <f>SUMPRODUCT((Tabela1[8]="bieżący")*(Tabela1[7]=O15)*Tabela1[10])</f>
        <v>0</v>
      </c>
      <c r="T15" s="323">
        <f>SUMPRODUCT((Tabela1[8]="majątkowy")*(Tabela1[7]=O15)*Tabela1[10])</f>
        <v>0</v>
      </c>
    </row>
    <row r="16" spans="2:20" ht="15" customHeight="1" x14ac:dyDescent="0.25">
      <c r="B16" s="88">
        <f t="shared" si="0"/>
        <v>7</v>
      </c>
      <c r="C16" s="329"/>
      <c r="D16" s="314"/>
      <c r="E16" s="178"/>
      <c r="F16" s="314"/>
      <c r="G16" s="315"/>
      <c r="H16" s="316"/>
      <c r="I16" s="317"/>
      <c r="J16" s="318">
        <f>Tabela1[[#This Row],[10]]+Tabela1[[#This Row],[11]]</f>
        <v>0</v>
      </c>
      <c r="K16" s="319"/>
      <c r="L16" s="319"/>
      <c r="O16" s="94">
        <v>7</v>
      </c>
      <c r="P16" s="323">
        <f t="shared" si="1"/>
        <v>0</v>
      </c>
      <c r="Q16" s="321">
        <f>SUMIF(Tabela1[7],O16,Tabela1[11])</f>
        <v>0</v>
      </c>
      <c r="R16" s="323">
        <f t="shared" si="2"/>
        <v>0</v>
      </c>
      <c r="S16" s="323">
        <f>SUMPRODUCT((Tabela1[8]="bieżący")*(Tabela1[7]=O16)*Tabela1[10])</f>
        <v>0</v>
      </c>
      <c r="T16" s="323">
        <f>SUMPRODUCT((Tabela1[8]="majątkowy")*(Tabela1[7]=O16)*Tabela1[10])</f>
        <v>0</v>
      </c>
    </row>
    <row r="17" spans="2:20" ht="15.75" thickBot="1" x14ac:dyDescent="0.3">
      <c r="B17" s="88">
        <f t="shared" si="0"/>
        <v>8</v>
      </c>
      <c r="C17" s="329"/>
      <c r="D17" s="314"/>
      <c r="E17" s="178"/>
      <c r="F17" s="314"/>
      <c r="G17" s="315"/>
      <c r="H17" s="316"/>
      <c r="I17" s="317"/>
      <c r="J17" s="318">
        <f>Tabela1[[#This Row],[10]]+Tabela1[[#This Row],[11]]</f>
        <v>0</v>
      </c>
      <c r="K17" s="319"/>
      <c r="L17" s="319"/>
      <c r="O17" s="96">
        <v>8</v>
      </c>
      <c r="P17" s="325">
        <f t="shared" si="1"/>
        <v>0</v>
      </c>
      <c r="Q17" s="326">
        <f>SUMIF(Tabela1[7],O17,Tabela1[11])</f>
        <v>0</v>
      </c>
      <c r="R17" s="325">
        <f t="shared" si="2"/>
        <v>0</v>
      </c>
      <c r="S17" s="323">
        <f>SUMPRODUCT((Tabela1[8]="bieżący")*(Tabela1[7]=O17)*Tabela1[10])</f>
        <v>0</v>
      </c>
      <c r="T17" s="323">
        <f>SUMPRODUCT((Tabela1[8]="majątkowy")*(Tabela1[7]=O17)*Tabela1[10])</f>
        <v>0</v>
      </c>
    </row>
    <row r="18" spans="2:20" ht="15.75" thickBot="1" x14ac:dyDescent="0.3">
      <c r="B18" s="88">
        <f t="shared" si="0"/>
        <v>9</v>
      </c>
      <c r="C18" s="329"/>
      <c r="D18" s="314"/>
      <c r="E18" s="178"/>
      <c r="F18" s="314"/>
      <c r="G18" s="315"/>
      <c r="H18" s="316"/>
      <c r="I18" s="317"/>
      <c r="J18" s="318">
        <f>Tabela1[[#This Row],[10]]+Tabela1[[#This Row],[11]]</f>
        <v>0</v>
      </c>
      <c r="K18" s="319"/>
      <c r="L18" s="319"/>
      <c r="O18" s="99" t="s">
        <v>44</v>
      </c>
      <c r="P18" s="327">
        <f>SUM(P10:P17)</f>
        <v>0</v>
      </c>
      <c r="Q18" s="327">
        <f t="shared" ref="Q18:T18" si="3">SUM(Q10:Q17)</f>
        <v>0</v>
      </c>
      <c r="R18" s="327">
        <f t="shared" si="3"/>
        <v>0</v>
      </c>
      <c r="S18" s="327">
        <f t="shared" si="3"/>
        <v>0</v>
      </c>
      <c r="T18" s="328">
        <f t="shared" si="3"/>
        <v>0</v>
      </c>
    </row>
    <row r="19" spans="2:20" x14ac:dyDescent="0.25">
      <c r="B19" s="88">
        <f t="shared" si="0"/>
        <v>10</v>
      </c>
      <c r="C19" s="329"/>
      <c r="D19" s="314"/>
      <c r="E19" s="178"/>
      <c r="F19" s="314"/>
      <c r="G19" s="315"/>
      <c r="H19" s="316"/>
      <c r="I19" s="317"/>
      <c r="J19" s="318">
        <f>Tabela1[[#This Row],[10]]+Tabela1[[#This Row],[11]]</f>
        <v>0</v>
      </c>
      <c r="K19" s="319"/>
      <c r="L19" s="319"/>
    </row>
    <row r="20" spans="2:20" x14ac:dyDescent="0.25">
      <c r="B20" s="88">
        <f t="shared" si="0"/>
        <v>11</v>
      </c>
      <c r="C20" s="329"/>
      <c r="D20" s="314"/>
      <c r="E20" s="178"/>
      <c r="F20" s="314"/>
      <c r="G20" s="315"/>
      <c r="H20" s="316"/>
      <c r="I20" s="317"/>
      <c r="J20" s="318">
        <f>Tabela1[[#This Row],[10]]+Tabela1[[#This Row],[11]]</f>
        <v>0</v>
      </c>
      <c r="K20" s="319"/>
      <c r="L20" s="319"/>
    </row>
    <row r="21" spans="2:20" x14ac:dyDescent="0.25">
      <c r="B21" s="88">
        <f t="shared" si="0"/>
        <v>12</v>
      </c>
      <c r="C21" s="329"/>
      <c r="D21" s="314"/>
      <c r="E21" s="178"/>
      <c r="F21" s="314"/>
      <c r="G21" s="315"/>
      <c r="H21" s="316"/>
      <c r="I21" s="317"/>
      <c r="J21" s="318">
        <f>Tabela1[[#This Row],[10]]+Tabela1[[#This Row],[11]]</f>
        <v>0</v>
      </c>
      <c r="K21" s="319"/>
      <c r="L21" s="319"/>
    </row>
    <row r="22" spans="2:20" x14ac:dyDescent="0.25">
      <c r="B22" s="88">
        <f t="shared" si="0"/>
        <v>13</v>
      </c>
      <c r="C22" s="329"/>
      <c r="D22" s="314"/>
      <c r="E22" s="178"/>
      <c r="F22" s="314"/>
      <c r="G22" s="315"/>
      <c r="H22" s="316"/>
      <c r="I22" s="317"/>
      <c r="J22" s="318">
        <f>Tabela1[[#This Row],[10]]+Tabela1[[#This Row],[11]]</f>
        <v>0</v>
      </c>
      <c r="K22" s="319"/>
      <c r="L22" s="319"/>
    </row>
    <row r="23" spans="2:20" x14ac:dyDescent="0.25">
      <c r="B23" s="88">
        <f t="shared" si="0"/>
        <v>14</v>
      </c>
      <c r="C23" s="329"/>
      <c r="D23" s="314"/>
      <c r="E23" s="178"/>
      <c r="F23" s="314"/>
      <c r="G23" s="315"/>
      <c r="H23" s="316"/>
      <c r="I23" s="317"/>
      <c r="J23" s="318">
        <f>Tabela1[[#This Row],[10]]+Tabela1[[#This Row],[11]]</f>
        <v>0</v>
      </c>
      <c r="K23" s="319"/>
      <c r="L23" s="319"/>
      <c r="S23" s="54">
        <v>0</v>
      </c>
    </row>
    <row r="24" spans="2:20" x14ac:dyDescent="0.25">
      <c r="B24" s="88">
        <f t="shared" si="0"/>
        <v>15</v>
      </c>
      <c r="C24" s="329"/>
      <c r="D24" s="314"/>
      <c r="E24" s="178"/>
      <c r="F24" s="314"/>
      <c r="G24" s="315"/>
      <c r="H24" s="316"/>
      <c r="I24" s="317"/>
      <c r="J24" s="318">
        <f>Tabela1[[#This Row],[10]]+Tabela1[[#This Row],[11]]</f>
        <v>0</v>
      </c>
      <c r="K24" s="319"/>
      <c r="L24" s="319"/>
      <c r="P24" s="102"/>
    </row>
    <row r="25" spans="2:20" x14ac:dyDescent="0.25">
      <c r="B25" s="88">
        <f t="shared" si="0"/>
        <v>16</v>
      </c>
      <c r="C25" s="329"/>
      <c r="D25" s="314"/>
      <c r="E25" s="178"/>
      <c r="F25" s="314"/>
      <c r="G25" s="315"/>
      <c r="H25" s="316"/>
      <c r="I25" s="317"/>
      <c r="J25" s="318">
        <f>Tabela1[[#This Row],[10]]+Tabela1[[#This Row],[11]]</f>
        <v>0</v>
      </c>
      <c r="K25" s="319"/>
      <c r="L25" s="319"/>
    </row>
    <row r="26" spans="2:20" x14ac:dyDescent="0.25">
      <c r="B26" s="88">
        <f t="shared" si="0"/>
        <v>17</v>
      </c>
      <c r="C26" s="329"/>
      <c r="D26" s="314"/>
      <c r="E26" s="178"/>
      <c r="F26" s="314"/>
      <c r="G26" s="315"/>
      <c r="H26" s="316"/>
      <c r="I26" s="317"/>
      <c r="J26" s="318">
        <f>Tabela1[[#This Row],[10]]+Tabela1[[#This Row],[11]]</f>
        <v>0</v>
      </c>
      <c r="K26" s="319"/>
      <c r="L26" s="319"/>
    </row>
    <row r="27" spans="2:20" x14ac:dyDescent="0.25">
      <c r="B27" s="88">
        <f t="shared" si="0"/>
        <v>18</v>
      </c>
      <c r="C27" s="329"/>
      <c r="D27" s="314"/>
      <c r="E27" s="178"/>
      <c r="F27" s="314"/>
      <c r="G27" s="315"/>
      <c r="H27" s="316"/>
      <c r="I27" s="317"/>
      <c r="J27" s="318">
        <f>Tabela1[[#This Row],[10]]+Tabela1[[#This Row],[11]]</f>
        <v>0</v>
      </c>
      <c r="K27" s="319"/>
      <c r="L27" s="319"/>
    </row>
    <row r="28" spans="2:20" x14ac:dyDescent="0.25">
      <c r="B28" s="88">
        <f t="shared" si="0"/>
        <v>19</v>
      </c>
      <c r="C28" s="329"/>
      <c r="D28" s="314"/>
      <c r="E28" s="178"/>
      <c r="F28" s="314"/>
      <c r="G28" s="315"/>
      <c r="H28" s="316"/>
      <c r="I28" s="317"/>
      <c r="J28" s="318">
        <f>Tabela1[[#This Row],[10]]+Tabela1[[#This Row],[11]]</f>
        <v>0</v>
      </c>
      <c r="K28" s="319"/>
      <c r="L28" s="319"/>
    </row>
    <row r="29" spans="2:20" x14ac:dyDescent="0.25">
      <c r="B29" s="88">
        <f t="shared" si="0"/>
        <v>20</v>
      </c>
      <c r="C29" s="329"/>
      <c r="D29" s="314"/>
      <c r="E29" s="178"/>
      <c r="F29" s="314"/>
      <c r="G29" s="315"/>
      <c r="H29" s="316"/>
      <c r="I29" s="317"/>
      <c r="J29" s="318">
        <f>Tabela1[[#This Row],[10]]+Tabela1[[#This Row],[11]]</f>
        <v>0</v>
      </c>
      <c r="K29" s="319"/>
      <c r="L29" s="319"/>
    </row>
    <row r="30" spans="2:20" x14ac:dyDescent="0.25">
      <c r="B30" s="88">
        <f t="shared" si="0"/>
        <v>21</v>
      </c>
      <c r="C30" s="329"/>
      <c r="D30" s="314"/>
      <c r="E30" s="178"/>
      <c r="F30" s="314"/>
      <c r="G30" s="315"/>
      <c r="H30" s="316"/>
      <c r="I30" s="317"/>
      <c r="J30" s="318">
        <f>Tabela1[[#This Row],[10]]+Tabela1[[#This Row],[11]]</f>
        <v>0</v>
      </c>
      <c r="K30" s="319"/>
      <c r="L30" s="319"/>
    </row>
    <row r="31" spans="2:20" x14ac:dyDescent="0.25">
      <c r="B31" s="179" t="s">
        <v>32</v>
      </c>
      <c r="C31" s="180"/>
      <c r="D31" s="180"/>
      <c r="E31" s="181"/>
      <c r="F31" s="180"/>
      <c r="G31" s="180"/>
      <c r="H31" s="182"/>
      <c r="I31" s="183"/>
      <c r="J31" s="320">
        <f>SUBTOTAL(109,Tabela1[9])</f>
        <v>0</v>
      </c>
      <c r="K31" s="320">
        <f>SUBTOTAL(109,Tabela1[10])</f>
        <v>0</v>
      </c>
      <c r="L31" s="320">
        <f>SUBTOTAL(109,Tabela1[11])</f>
        <v>0</v>
      </c>
    </row>
    <row r="32" spans="2:20" x14ac:dyDescent="0.25">
      <c r="B32" s="186"/>
      <c r="C32" s="186"/>
      <c r="D32" s="186"/>
      <c r="E32" s="187"/>
      <c r="F32" s="186"/>
      <c r="G32" s="186"/>
      <c r="H32" s="188"/>
      <c r="I32" s="186"/>
      <c r="J32" s="189"/>
      <c r="K32" s="189"/>
      <c r="L32" s="189"/>
    </row>
    <row r="33" spans="2:14" x14ac:dyDescent="0.25">
      <c r="B33" s="186"/>
      <c r="C33" s="186"/>
      <c r="D33" s="186"/>
      <c r="E33" s="187"/>
      <c r="F33" s="186"/>
      <c r="G33" s="186"/>
      <c r="H33" s="188"/>
      <c r="I33" s="186"/>
      <c r="J33" s="189"/>
      <c r="K33" s="189"/>
      <c r="L33" s="189"/>
    </row>
    <row r="34" spans="2:14" x14ac:dyDescent="0.25">
      <c r="B34" s="186"/>
      <c r="C34" s="267" t="s">
        <v>172</v>
      </c>
      <c r="D34" s="268"/>
      <c r="E34" s="268"/>
      <c r="F34" s="268"/>
      <c r="G34" s="268"/>
      <c r="H34" s="268"/>
      <c r="I34" s="268"/>
      <c r="J34" s="268"/>
      <c r="K34" s="268"/>
      <c r="L34" s="269"/>
    </row>
    <row r="35" spans="2:14" ht="40.5" customHeight="1" x14ac:dyDescent="0.25">
      <c r="B35" s="186"/>
      <c r="C35" s="257" t="s">
        <v>90</v>
      </c>
      <c r="D35" s="258"/>
      <c r="E35" s="258"/>
      <c r="F35" s="259"/>
      <c r="G35" s="191" t="s">
        <v>91</v>
      </c>
      <c r="H35" s="264" t="s">
        <v>89</v>
      </c>
      <c r="I35" s="264"/>
      <c r="J35" s="264"/>
      <c r="K35" s="264" t="s">
        <v>171</v>
      </c>
      <c r="L35" s="264"/>
      <c r="M35" s="189"/>
      <c r="N35" s="189"/>
    </row>
    <row r="36" spans="2:14" ht="15.75" x14ac:dyDescent="0.25">
      <c r="B36" s="186"/>
      <c r="C36" s="260"/>
      <c r="D36" s="261"/>
      <c r="E36" s="261"/>
      <c r="F36" s="262"/>
      <c r="G36" s="190"/>
      <c r="H36" s="263"/>
      <c r="I36" s="263"/>
      <c r="J36" s="263"/>
      <c r="K36" s="265"/>
      <c r="L36" s="266"/>
      <c r="M36" s="189"/>
      <c r="N36" s="189"/>
    </row>
    <row r="37" spans="2:14" ht="35.25" customHeight="1" x14ac:dyDescent="0.25"/>
    <row r="38" spans="2:14" x14ac:dyDescent="0.25">
      <c r="B38" s="42"/>
      <c r="C38" s="129" t="s">
        <v>46</v>
      </c>
      <c r="D38" s="53"/>
      <c r="E38" s="53"/>
      <c r="F38" s="53"/>
      <c r="G38" s="53"/>
    </row>
    <row r="39" spans="2:14" ht="28.5" customHeight="1" x14ac:dyDescent="0.25">
      <c r="B39" s="42"/>
      <c r="C39" s="129" t="s">
        <v>47</v>
      </c>
      <c r="D39" s="53"/>
      <c r="E39" s="53"/>
      <c r="F39" s="53"/>
      <c r="G39" s="53"/>
    </row>
    <row r="40" spans="2:14" ht="21" customHeight="1" x14ac:dyDescent="0.25">
      <c r="B40" s="42"/>
      <c r="C40" s="75"/>
      <c r="D40" s="75"/>
      <c r="E40" s="75"/>
      <c r="F40" s="75"/>
      <c r="G40" s="75"/>
    </row>
    <row r="41" spans="2:14" ht="33.75" customHeight="1" x14ac:dyDescent="0.25">
      <c r="B41" s="273" t="s">
        <v>68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5"/>
    </row>
    <row r="42" spans="2:14" ht="23.25" customHeight="1" x14ac:dyDescent="0.25">
      <c r="B42" s="253" t="s">
        <v>69</v>
      </c>
      <c r="C42" s="254"/>
      <c r="D42" s="254"/>
      <c r="E42" s="254"/>
      <c r="F42" s="254"/>
      <c r="G42" s="254"/>
      <c r="H42" s="254"/>
      <c r="I42" s="254"/>
      <c r="J42" s="254"/>
      <c r="K42" s="254"/>
      <c r="L42" s="255"/>
    </row>
    <row r="43" spans="2:14" ht="27" customHeight="1" x14ac:dyDescent="0.25">
      <c r="B43" s="253" t="s">
        <v>70</v>
      </c>
      <c r="C43" s="254"/>
      <c r="D43" s="254"/>
      <c r="E43" s="254"/>
      <c r="F43" s="254"/>
      <c r="G43" s="254"/>
      <c r="H43" s="254"/>
      <c r="I43" s="254"/>
      <c r="J43" s="254"/>
      <c r="K43" s="254"/>
      <c r="L43" s="255"/>
    </row>
    <row r="44" spans="2:14" ht="27" customHeight="1" x14ac:dyDescent="0.25">
      <c r="B44" s="253" t="s">
        <v>71</v>
      </c>
      <c r="C44" s="254"/>
      <c r="D44" s="254"/>
      <c r="E44" s="254"/>
      <c r="F44" s="254"/>
      <c r="G44" s="254"/>
      <c r="H44" s="254"/>
      <c r="I44" s="254"/>
      <c r="J44" s="254"/>
      <c r="K44" s="254"/>
      <c r="L44" s="255"/>
    </row>
    <row r="45" spans="2:14" ht="22.5" customHeight="1" x14ac:dyDescent="0.25">
      <c r="B45" s="253" t="s">
        <v>72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5"/>
    </row>
    <row r="46" spans="2:14" ht="25.5" customHeight="1" x14ac:dyDescent="0.25">
      <c r="B46" s="42"/>
      <c r="D46" s="75"/>
      <c r="E46" s="75"/>
      <c r="F46" s="75"/>
      <c r="G46" s="75"/>
    </row>
    <row r="47" spans="2:14" x14ac:dyDescent="0.25">
      <c r="B47" s="42"/>
      <c r="C47" s="75"/>
      <c r="D47" s="75"/>
      <c r="E47" s="75"/>
      <c r="F47" s="75"/>
      <c r="G47" s="75"/>
    </row>
    <row r="48" spans="2:14" x14ac:dyDescent="0.25">
      <c r="B48" s="136" t="s">
        <v>2</v>
      </c>
      <c r="C48" s="51"/>
      <c r="E48" s="135" t="s">
        <v>95</v>
      </c>
      <c r="F48" s="52"/>
      <c r="G48" s="52"/>
    </row>
    <row r="49" spans="2:7" x14ac:dyDescent="0.25">
      <c r="B49" s="76" t="s">
        <v>1</v>
      </c>
      <c r="C49" s="51"/>
      <c r="E49" s="77" t="s">
        <v>0</v>
      </c>
      <c r="F49" s="52"/>
      <c r="G49" s="52"/>
    </row>
    <row r="50" spans="2:7" x14ac:dyDescent="0.25"/>
    <row r="51" spans="2:7" hidden="1" x14ac:dyDescent="0.25"/>
    <row r="52" spans="2:7" hidden="1" x14ac:dyDescent="0.25"/>
    <row r="53" spans="2:7" hidden="1" x14ac:dyDescent="0.25"/>
    <row r="54" spans="2:7" hidden="1" x14ac:dyDescent="0.25"/>
    <row r="55" spans="2:7" hidden="1" x14ac:dyDescent="0.25"/>
    <row r="56" spans="2:7" hidden="1" x14ac:dyDescent="0.25"/>
    <row r="57" spans="2:7" hidden="1" x14ac:dyDescent="0.25"/>
    <row r="58" spans="2:7" hidden="1" x14ac:dyDescent="0.25"/>
    <row r="59" spans="2:7" hidden="1" x14ac:dyDescent="0.25"/>
    <row r="60" spans="2:7" hidden="1" x14ac:dyDescent="0.25"/>
    <row r="61" spans="2:7" hidden="1" x14ac:dyDescent="0.25"/>
    <row r="62" spans="2:7" hidden="1" x14ac:dyDescent="0.25"/>
    <row r="63" spans="2:7" hidden="1" x14ac:dyDescent="0.25"/>
    <row r="64" spans="2:7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</sheetData>
  <sheetProtection algorithmName="SHA-512" hashValue="HiAQGILxa+71a/V/u6WFeKrNDqOzcu4LM+fjbvjW+AHGVjJDlc525mqDj/nHXQRdM/MLPO2QxOZnLL0w7xFvoA==" saltValue="g1GYKVQO/DCQdQmfYr+ldg==" spinCount="100000" sheet="1" insertRows="0" deleteRows="0"/>
  <protectedRanges>
    <protectedRange sqref="A10:XFD30" name="Tabela1_rozlicz"/>
  </protectedRanges>
  <dataConsolidate/>
  <mergeCells count="26">
    <mergeCell ref="B7:L7"/>
    <mergeCell ref="B41:L41"/>
    <mergeCell ref="B6:C6"/>
    <mergeCell ref="B2:L2"/>
    <mergeCell ref="H5:I5"/>
    <mergeCell ref="K5:L5"/>
    <mergeCell ref="B4:C4"/>
    <mergeCell ref="D3:L3"/>
    <mergeCell ref="B5:C5"/>
    <mergeCell ref="D6:E6"/>
    <mergeCell ref="D5:E5"/>
    <mergeCell ref="K6:L6"/>
    <mergeCell ref="D4:L4"/>
    <mergeCell ref="H35:J35"/>
    <mergeCell ref="B3:C3"/>
    <mergeCell ref="B42:L42"/>
    <mergeCell ref="B43:L43"/>
    <mergeCell ref="B44:L44"/>
    <mergeCell ref="B45:L45"/>
    <mergeCell ref="O8:T8"/>
    <mergeCell ref="C35:F35"/>
    <mergeCell ref="C36:F36"/>
    <mergeCell ref="H36:J36"/>
    <mergeCell ref="K35:L35"/>
    <mergeCell ref="K36:L36"/>
    <mergeCell ref="C34:L34"/>
  </mergeCells>
  <conditionalFormatting sqref="F5">
    <cfRule type="cellIs" dxfId="110" priority="48" operator="equal">
      <formula>0</formula>
    </cfRule>
  </conditionalFormatting>
  <conditionalFormatting sqref="H5">
    <cfRule type="cellIs" dxfId="109" priority="47" operator="equal">
      <formula>0</formula>
    </cfRule>
  </conditionalFormatting>
  <conditionalFormatting sqref="I10:I30">
    <cfRule type="expression" dxfId="108" priority="41">
      <formula>IF(OR(AND($H10=1,$I$10="bieżący"),AND($H10=2,$I10="majątkowy")),1)</formula>
    </cfRule>
  </conditionalFormatting>
  <conditionalFormatting sqref="G6">
    <cfRule type="cellIs" dxfId="107" priority="40" operator="greaterThan">
      <formula>TODAY()</formula>
    </cfRule>
  </conditionalFormatting>
  <conditionalFormatting sqref="D10:D30">
    <cfRule type="expression" dxfId="106" priority="35">
      <formula>IF(AND($D10&lt;&gt;0,$D10&lt;$D$6),1)</formula>
    </cfRule>
    <cfRule type="cellIs" dxfId="105" priority="38" operator="greaterThan">
      <formula>$G$6</formula>
    </cfRule>
  </conditionalFormatting>
  <conditionalFormatting sqref="J10:J30">
    <cfRule type="expression" dxfId="104" priority="67">
      <formula>IF($J10&lt;&gt;($K10+$L10),1)</formula>
    </cfRule>
  </conditionalFormatting>
  <conditionalFormatting sqref="K6">
    <cfRule type="cellIs" dxfId="103" priority="25" operator="greaterThan">
      <formula>TODAY()</formula>
    </cfRule>
  </conditionalFormatting>
  <conditionalFormatting sqref="K31">
    <cfRule type="expression" dxfId="102" priority="21">
      <formula>IF($K$31&gt;0.8*$J$31,1)</formula>
    </cfRule>
  </conditionalFormatting>
  <conditionalFormatting sqref="F10:F30">
    <cfRule type="expression" dxfId="101" priority="14">
      <formula>IF(AND($F10&lt;&gt;0,$F10&lt;$D$6),1)</formula>
    </cfRule>
    <cfRule type="cellIs" dxfId="100" priority="15" operator="greaterThan">
      <formula>43830</formula>
    </cfRule>
  </conditionalFormatting>
  <conditionalFormatting sqref="G36">
    <cfRule type="cellIs" dxfId="99" priority="6" operator="greaterThan">
      <formula>$C$36</formula>
    </cfRule>
  </conditionalFormatting>
  <conditionalFormatting sqref="K36:L36">
    <cfRule type="expression" dxfId="98" priority="2">
      <formula>IF(AND($H$36="TAK",$K$36=""),1)</formula>
    </cfRule>
  </conditionalFormatting>
  <conditionalFormatting sqref="H36:J36">
    <cfRule type="cellIs" dxfId="97" priority="1" operator="equal">
      <formula>0</formula>
    </cfRule>
  </conditionalFormatting>
  <dataValidations count="11">
    <dataValidation type="custom" allowBlank="1" showInputMessage="1" showErrorMessage="1" errorTitle="3 lub więcej miejsc po przecinku" error="Wprowadzono kwotę z 3 lub więcej miejscami po przecinku lub formułę dającą taki wynik." promptTitle="Kwoty" prompt="Wprowadza się kwoty w złotych z 2 miejscami po przecinku." sqref="K10:L30">
      <formula1>IF(K10=TRUNC(K10,2),1)</formula1>
    </dataValidation>
    <dataValidation allowBlank="1" showInputMessage="1" showErrorMessage="1" promptTitle="Numer transakcji z wyciągu" prompt="W razie gdy na wyciągu bankowym brak numeracji transakcji, należy dokonac wydruku wyciągu, opatrzyć go numerami i podać numer danej transakcji. _x000a_W razie płatności gotówką i niesporządzania raportów kasowych, należy podać &quot;gotówka&quot;. " sqref="G10:G30"/>
    <dataValidation type="date" allowBlank="1" showInputMessage="1" showErrorMessage="1" sqref="D6:E6 M6">
      <formula1>43466</formula1>
      <formula2>43830</formula2>
    </dataValidation>
    <dataValidation type="custom" allowBlank="1" showInputMessage="1" showErrorMessage="1" sqref="J10:J30">
      <formula1>IF(J10=TRUNC(J10,2),1)</formula1>
    </dataValidation>
    <dataValidation type="date" allowBlank="1" showInputMessage="1" showErrorMessage="1" promptTitle="data zapłaty" prompt="Data zapłaty nie może przypadać przed dniem rozpoczęcia realizacji zadania, określonym w umowie, ani po dniu 31.12.2019 r." sqref="F10:F30">
      <formula1>$D$6</formula1>
      <formula2>MIN(TODAY(),"31.12.2019")</formula2>
    </dataValidation>
    <dataValidation type="date" allowBlank="1" showInputMessage="1" showErrorMessage="1" promptTitle="data dokumentu księgowego" prompt="Data dokumentu księgowego nie może być wcześniejsza niż data początkowa realizacji zadania, określona w umowie." sqref="D10:D30">
      <formula1>$D$6</formula1>
      <formula2>MIN(TODAY(),"31.12.2019")</formula2>
    </dataValidation>
    <dataValidation type="date" allowBlank="1" showInputMessage="1" showErrorMessage="1" sqref="K6:L6">
      <formula1>43467</formula1>
      <formula2>43830</formula2>
    </dataValidation>
    <dataValidation type="list" allowBlank="1" showInputMessage="1" showErrorMessage="1" sqref="H36">
      <formula1>"TAK,NIE"</formula1>
    </dataValidation>
    <dataValidation type="custom" allowBlank="1" showInputMessage="1" showErrorMessage="1" promptTitle="kwoty" prompt="Wprowadza się kwoty w złotych z 2 miejscami po przecinku" sqref="C36 G36 K36:L36">
      <formula1>IF(C36=TRUNC(C36,2),1)</formula1>
    </dataValidation>
    <dataValidation type="date" allowBlank="1" showInputMessage="1" showErrorMessage="1" sqref="G6">
      <formula1>43466</formula1>
      <formula2>44074</formula2>
    </dataValidation>
    <dataValidation type="whole" allowBlank="1" showInputMessage="1" showErrorMessage="1" sqref="I6">
      <formula1>1</formula1>
      <formula2>150</formula2>
    </dataValidation>
  </dataValidations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>
    <oddFooter>&amp;C&amp;"Times New Roman,Normalny"strona &amp;P z &amp;N</oddFooter>
    <firstHeader>&amp;R&amp;"Times,Pogrubiona"&amp;13Zał. nr 5 do umowy
&amp;"Times,Normalny"(moduł 3)</firstHead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9" operator="greaterThan" id="{47240A97-E38B-4FA1-A019-50C7E586CAD8}">
            <xm:f>'1. Kosztorys'!$D$22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cellIs" priority="3" operator="lessThan" id="{722065C1-A26B-4EF1-95A0-FA199662579F}">
            <xm:f>'1. Kosztorys'!$E$22</xm:f>
            <x14:dxf>
              <fill>
                <patternFill>
                  <bgColor rgb="FFFF0000"/>
                </patternFill>
              </fill>
            </x14:dxf>
          </x14:cfRule>
          <xm:sqref>C36:F36</xm:sqref>
        </x14:conditionalFormatting>
        <x14:conditionalFormatting xmlns:xm="http://schemas.microsoft.com/office/excel/2006/main">
          <x14:cfRule type="expression" priority="68" id="{B09751F4-EF02-49BA-87B9-A813879BF6E3}">
            <xm:f>IF($S$18&gt;VLOOKUP(nr_transzy_rozlicz,'2. Harmon.'!$D$10:$E$13,2,FALSE),1)</xm:f>
            <x14:dxf>
              <fill>
                <patternFill>
                  <bgColor rgb="FFFF0000"/>
                </patternFill>
              </fill>
            </x14:dxf>
          </x14:cfRule>
          <xm:sqref>S18</xm:sqref>
        </x14:conditionalFormatting>
        <x14:conditionalFormatting xmlns:xm="http://schemas.microsoft.com/office/excel/2006/main">
          <x14:cfRule type="expression" priority="69" id="{66059329-A625-4C21-8955-E01A418C3A21}">
            <xm:f>IF($T$18&gt;VLOOKUP(nr_transzy_rozlicz,'2. Harmon.'!$D$10:$F$13,3,FALSE),1)</xm:f>
            <x14:dxf>
              <fill>
                <patternFill>
                  <bgColor rgb="FFFF0000"/>
                </patternFill>
              </fill>
            </x14:dxf>
          </x14:cfRule>
          <xm:sqref>T18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'1. Kosztorys'!$B$14:$B$21</xm:f>
          </x14:formula1>
          <xm:sqref>H10:H30</xm:sqref>
        </x14:dataValidation>
        <x14:dataValidation type="list" allowBlank="1" showInputMessage="1" showErrorMessage="1">
          <x14:formula1>
            <xm:f>Arkusz3!$B$7:$B$8</xm:f>
          </x14:formula1>
          <xm:sqref>I10:I30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D58AB"/>
    <pageSetUpPr fitToPage="1"/>
  </sheetPr>
  <dimension ref="B1:T71"/>
  <sheetViews>
    <sheetView showGridLines="0" showZeros="0" topLeftCell="B1" zoomScale="115" zoomScaleNormal="115" workbookViewId="0">
      <selection activeCell="K31" sqref="K31"/>
    </sheetView>
  </sheetViews>
  <sheetFormatPr defaultRowHeight="15" customHeight="1" zeroHeight="1" x14ac:dyDescent="0.25"/>
  <cols>
    <col min="1" max="1" width="9.140625" style="54"/>
    <col min="2" max="2" width="4.85546875" style="54" customWidth="1"/>
    <col min="3" max="3" width="20.5703125" style="54" customWidth="1"/>
    <col min="4" max="4" width="11.85546875" style="54" customWidth="1"/>
    <col min="5" max="5" width="12" style="54" customWidth="1"/>
    <col min="6" max="6" width="15" style="54" customWidth="1"/>
    <col min="7" max="7" width="12" style="54" customWidth="1"/>
    <col min="8" max="8" width="10.85546875" style="174" customWidth="1"/>
    <col min="9" max="9" width="13" style="54" customWidth="1"/>
    <col min="10" max="10" width="15.28515625" style="54" customWidth="1"/>
    <col min="11" max="11" width="14.42578125" style="54" customWidth="1"/>
    <col min="12" max="12" width="14.140625" style="54" customWidth="1"/>
    <col min="13" max="14" width="9.140625" style="54"/>
    <col min="15" max="15" width="10.5703125" style="54" bestFit="1" customWidth="1"/>
    <col min="16" max="16" width="11.5703125" style="54" customWidth="1"/>
    <col min="17" max="17" width="10.85546875" style="54" customWidth="1"/>
    <col min="18" max="20" width="10.140625" style="54" bestFit="1" customWidth="1"/>
    <col min="21" max="16384" width="9.140625" style="54"/>
  </cols>
  <sheetData>
    <row r="1" spans="2:20" ht="15.75" thickBot="1" x14ac:dyDescent="0.3"/>
    <row r="2" spans="2:20" s="52" customFormat="1" ht="58.5" customHeight="1" thickBot="1" x14ac:dyDescent="0.3">
      <c r="B2" s="277" t="s">
        <v>169</v>
      </c>
      <c r="C2" s="278"/>
      <c r="D2" s="278"/>
      <c r="E2" s="278"/>
      <c r="F2" s="278"/>
      <c r="G2" s="278"/>
      <c r="H2" s="278"/>
      <c r="I2" s="278"/>
      <c r="J2" s="278"/>
      <c r="K2" s="278"/>
      <c r="L2" s="279"/>
    </row>
    <row r="3" spans="2:20" s="52" customFormat="1" ht="51" customHeight="1" thickBot="1" x14ac:dyDescent="0.3">
      <c r="B3" s="78" t="s">
        <v>10</v>
      </c>
      <c r="C3" s="79"/>
      <c r="D3" s="234">
        <f>nazwa_adres</f>
        <v>0</v>
      </c>
      <c r="E3" s="234"/>
      <c r="F3" s="234"/>
      <c r="G3" s="234"/>
      <c r="H3" s="234"/>
      <c r="I3" s="234"/>
      <c r="J3" s="234"/>
      <c r="K3" s="234"/>
      <c r="L3" s="235"/>
    </row>
    <row r="4" spans="2:20" s="52" customFormat="1" ht="39" customHeight="1" thickBot="1" x14ac:dyDescent="0.3">
      <c r="B4" s="276" t="s">
        <v>9</v>
      </c>
      <c r="C4" s="234"/>
      <c r="D4" s="234">
        <f>instytucja_opieki</f>
        <v>0</v>
      </c>
      <c r="E4" s="234"/>
      <c r="F4" s="234"/>
      <c r="G4" s="234"/>
      <c r="H4" s="234"/>
      <c r="I4" s="234"/>
      <c r="J4" s="234"/>
      <c r="K4" s="234"/>
      <c r="L4" s="235"/>
    </row>
    <row r="5" spans="2:20" s="7" customFormat="1" ht="51.75" customHeight="1" thickBot="1" x14ac:dyDescent="0.3">
      <c r="B5" s="276" t="s">
        <v>57</v>
      </c>
      <c r="C5" s="234"/>
      <c r="D5" s="207">
        <f>nr_umowy</f>
        <v>0</v>
      </c>
      <c r="E5" s="207"/>
      <c r="F5" s="80"/>
      <c r="G5" s="8" t="s">
        <v>7</v>
      </c>
      <c r="H5" s="280">
        <f>data_umowy</f>
        <v>0</v>
      </c>
      <c r="I5" s="280"/>
      <c r="J5" s="81" t="s">
        <v>96</v>
      </c>
      <c r="K5" s="281"/>
      <c r="L5" s="282"/>
    </row>
    <row r="6" spans="2:20" s="7" customFormat="1" ht="67.5" customHeight="1" thickBot="1" x14ac:dyDescent="0.3">
      <c r="B6" s="276" t="s">
        <v>77</v>
      </c>
      <c r="C6" s="234"/>
      <c r="D6" s="287">
        <f>początek_realizacji</f>
        <v>0</v>
      </c>
      <c r="E6" s="288"/>
      <c r="F6" s="289" t="s">
        <v>168</v>
      </c>
      <c r="G6" s="290"/>
      <c r="H6" s="291">
        <f>'5. Rozlicz. udok. koszt.'!G6</f>
        <v>0</v>
      </c>
      <c r="I6" s="292"/>
      <c r="J6" s="185" t="s">
        <v>78</v>
      </c>
      <c r="K6" s="291">
        <f>'5. Rozlicz. udok. koszt.'!K6:L6</f>
        <v>0</v>
      </c>
      <c r="L6" s="292"/>
    </row>
    <row r="7" spans="2:20" s="52" customFormat="1" ht="15.75" customHeight="1" thickBot="1" x14ac:dyDescent="0.3">
      <c r="B7" s="270" t="s">
        <v>76</v>
      </c>
      <c r="C7" s="271"/>
      <c r="D7" s="271"/>
      <c r="E7" s="271"/>
      <c r="F7" s="271"/>
      <c r="G7" s="271"/>
      <c r="H7" s="271"/>
      <c r="I7" s="271"/>
      <c r="J7" s="271"/>
      <c r="K7" s="271"/>
      <c r="L7" s="272"/>
    </row>
    <row r="8" spans="2:20" s="84" customFormat="1" ht="86.25" thickBot="1" x14ac:dyDescent="0.25">
      <c r="B8" s="83" t="s">
        <v>3</v>
      </c>
      <c r="C8" s="83" t="s">
        <v>58</v>
      </c>
      <c r="D8" s="83" t="s">
        <v>59</v>
      </c>
      <c r="E8" s="83" t="s">
        <v>92</v>
      </c>
      <c r="F8" s="83" t="s">
        <v>60</v>
      </c>
      <c r="G8" s="83" t="s">
        <v>61</v>
      </c>
      <c r="H8" s="175" t="s">
        <v>62</v>
      </c>
      <c r="I8" s="83" t="s">
        <v>73</v>
      </c>
      <c r="J8" s="83" t="s">
        <v>94</v>
      </c>
      <c r="K8" s="83" t="s">
        <v>63</v>
      </c>
      <c r="L8" s="83" t="s">
        <v>64</v>
      </c>
      <c r="O8" s="256" t="s">
        <v>86</v>
      </c>
      <c r="P8" s="256"/>
      <c r="Q8" s="256"/>
      <c r="R8" s="256"/>
      <c r="S8" s="256"/>
      <c r="T8" s="256"/>
    </row>
    <row r="9" spans="2:20" s="86" customFormat="1" ht="12.75" thickBot="1" x14ac:dyDescent="0.25">
      <c r="B9" s="85" t="s">
        <v>25</v>
      </c>
      <c r="C9" s="85" t="s">
        <v>26</v>
      </c>
      <c r="D9" s="85" t="s">
        <v>27</v>
      </c>
      <c r="E9" s="85" t="s">
        <v>28</v>
      </c>
      <c r="F9" s="85" t="s">
        <v>29</v>
      </c>
      <c r="G9" s="85" t="s">
        <v>30</v>
      </c>
      <c r="H9" s="176" t="s">
        <v>31</v>
      </c>
      <c r="I9" s="85" t="s">
        <v>65</v>
      </c>
      <c r="J9" s="85" t="s">
        <v>66</v>
      </c>
      <c r="K9" s="85" t="s">
        <v>67</v>
      </c>
      <c r="L9" s="85" t="s">
        <v>93</v>
      </c>
      <c r="O9" s="87" t="s">
        <v>80</v>
      </c>
      <c r="P9" s="87" t="s">
        <v>81</v>
      </c>
      <c r="Q9" s="87" t="s">
        <v>83</v>
      </c>
      <c r="R9" s="87" t="s">
        <v>85</v>
      </c>
      <c r="S9" s="87" t="s">
        <v>82</v>
      </c>
      <c r="T9" s="87" t="s">
        <v>84</v>
      </c>
    </row>
    <row r="10" spans="2:20" x14ac:dyDescent="0.25">
      <c r="B10" s="88">
        <f t="shared" ref="B10:B30" si="0">ROW(B10)-ROW($B$9)</f>
        <v>1</v>
      </c>
      <c r="C10" s="137"/>
      <c r="D10" s="138"/>
      <c r="E10" s="178"/>
      <c r="F10" s="138"/>
      <c r="G10" s="137"/>
      <c r="H10" s="177"/>
      <c r="I10" s="137"/>
      <c r="J10" s="89">
        <f>Tabela13[[#This Row],[10]]+Tabela13[[#This Row],[11]]</f>
        <v>0</v>
      </c>
      <c r="K10" s="139"/>
      <c r="L10" s="139"/>
      <c r="O10" s="90">
        <v>1</v>
      </c>
      <c r="P10" s="91">
        <f>Q10+R10</f>
        <v>0</v>
      </c>
      <c r="Q10" s="91">
        <f>SUMIF(Tabela13[7],O10,Tabela13[11])</f>
        <v>0</v>
      </c>
      <c r="R10" s="91">
        <f>T10</f>
        <v>0</v>
      </c>
      <c r="S10" s="92"/>
      <c r="T10" s="93">
        <f>SUMPRODUCT((Tabela13[8]="majątkowy")*(Tabela13[7]=O10)*Tabela13[10])</f>
        <v>0</v>
      </c>
    </row>
    <row r="11" spans="2:20" x14ac:dyDescent="0.25">
      <c r="B11" s="88">
        <f t="shared" si="0"/>
        <v>2</v>
      </c>
      <c r="C11" s="137"/>
      <c r="D11" s="138"/>
      <c r="E11" s="178"/>
      <c r="F11" s="138"/>
      <c r="G11" s="137"/>
      <c r="H11" s="177"/>
      <c r="I11" s="137"/>
      <c r="J11" s="89">
        <f>Tabela13[[#This Row],[10]]+Tabela13[[#This Row],[11]]</f>
        <v>0</v>
      </c>
      <c r="K11" s="139"/>
      <c r="L11" s="139"/>
      <c r="O11" s="94">
        <v>2</v>
      </c>
      <c r="P11" s="93">
        <f t="shared" ref="P11:P17" si="1">Q11+R11</f>
        <v>0</v>
      </c>
      <c r="Q11" s="91">
        <f>SUMIF(Tabela13[7],O11,Tabela13[11])</f>
        <v>0</v>
      </c>
      <c r="R11" s="93">
        <f>S11</f>
        <v>0</v>
      </c>
      <c r="S11" s="93">
        <f>SUMPRODUCT((Tabela13[8]="bieżący")*(Tabela13[7]=O11)*Tabela13[10])</f>
        <v>0</v>
      </c>
      <c r="T11" s="95"/>
    </row>
    <row r="12" spans="2:20" x14ac:dyDescent="0.25">
      <c r="B12" s="88">
        <f t="shared" si="0"/>
        <v>3</v>
      </c>
      <c r="C12" s="137"/>
      <c r="D12" s="138"/>
      <c r="E12" s="178"/>
      <c r="F12" s="138"/>
      <c r="G12" s="137"/>
      <c r="H12" s="177"/>
      <c r="I12" s="137"/>
      <c r="J12" s="89">
        <f>Tabela13[[#This Row],[10]]+Tabela13[[#This Row],[11]]</f>
        <v>0</v>
      </c>
      <c r="K12" s="139"/>
      <c r="L12" s="139"/>
      <c r="O12" s="94">
        <v>3</v>
      </c>
      <c r="P12" s="93">
        <f t="shared" si="1"/>
        <v>0</v>
      </c>
      <c r="Q12" s="91">
        <f>SUMIF(Tabela13[7],O12,Tabela13[11])</f>
        <v>0</v>
      </c>
      <c r="R12" s="93">
        <f>S12+T12</f>
        <v>0</v>
      </c>
      <c r="S12" s="93">
        <f>SUMPRODUCT((Tabela13[8]="bieżący")*(Tabela13[7]=O12)*Tabela13[10])</f>
        <v>0</v>
      </c>
      <c r="T12" s="93">
        <f>SUMPRODUCT((Tabela13[8]="majątkowy")*(Tabela13[7]=O12)*Tabela13[10])</f>
        <v>0</v>
      </c>
    </row>
    <row r="13" spans="2:20" x14ac:dyDescent="0.25">
      <c r="B13" s="88">
        <f t="shared" si="0"/>
        <v>4</v>
      </c>
      <c r="C13" s="137"/>
      <c r="D13" s="138"/>
      <c r="E13" s="178"/>
      <c r="F13" s="138"/>
      <c r="G13" s="137"/>
      <c r="H13" s="177"/>
      <c r="I13" s="137"/>
      <c r="J13" s="89">
        <f>Tabela13[[#This Row],[10]]+Tabela13[[#This Row],[11]]</f>
        <v>0</v>
      </c>
      <c r="K13" s="139"/>
      <c r="L13" s="139"/>
      <c r="O13" s="94">
        <v>4</v>
      </c>
      <c r="P13" s="93">
        <f t="shared" si="1"/>
        <v>0</v>
      </c>
      <c r="Q13" s="91">
        <f>SUMIF(Tabela13[7],O13,Tabela13[11])</f>
        <v>0</v>
      </c>
      <c r="R13" s="93">
        <f t="shared" ref="R13:R17" si="2">S13+T13</f>
        <v>0</v>
      </c>
      <c r="S13" s="93">
        <f>SUMPRODUCT((Tabela13[8]="bieżący")*(Tabela13[7]=O13)*Tabela13[10])</f>
        <v>0</v>
      </c>
      <c r="T13" s="93">
        <f>SUMPRODUCT((Tabela13[8]="majątkowy")*(Tabela13[7]=O13)*Tabela13[10])</f>
        <v>0</v>
      </c>
    </row>
    <row r="14" spans="2:20" x14ac:dyDescent="0.25">
      <c r="B14" s="88">
        <f t="shared" si="0"/>
        <v>5</v>
      </c>
      <c r="C14" s="137"/>
      <c r="D14" s="138"/>
      <c r="E14" s="178"/>
      <c r="F14" s="138"/>
      <c r="G14" s="137"/>
      <c r="H14" s="177"/>
      <c r="I14" s="137"/>
      <c r="J14" s="89">
        <f>Tabela13[[#This Row],[10]]+Tabela13[[#This Row],[11]]</f>
        <v>0</v>
      </c>
      <c r="K14" s="139"/>
      <c r="L14" s="139"/>
      <c r="O14" s="94">
        <v>5</v>
      </c>
      <c r="P14" s="93">
        <f t="shared" si="1"/>
        <v>0</v>
      </c>
      <c r="Q14" s="91">
        <f>SUMIF(Tabela13[7],O14,Tabela13[11])</f>
        <v>0</v>
      </c>
      <c r="R14" s="93">
        <f t="shared" si="2"/>
        <v>0</v>
      </c>
      <c r="S14" s="93">
        <f>SUMPRODUCT((Tabela13[8]="bieżący")*(Tabela13[7]=O14)*Tabela13[10])</f>
        <v>0</v>
      </c>
      <c r="T14" s="93">
        <f>SUMPRODUCT((Tabela13[8]="majątkowy")*(Tabela13[7]=O14)*Tabela13[10])</f>
        <v>0</v>
      </c>
    </row>
    <row r="15" spans="2:20" x14ac:dyDescent="0.25">
      <c r="B15" s="88">
        <f t="shared" si="0"/>
        <v>6</v>
      </c>
      <c r="C15" s="137"/>
      <c r="D15" s="138"/>
      <c r="E15" s="178"/>
      <c r="F15" s="138"/>
      <c r="G15" s="137"/>
      <c r="H15" s="177"/>
      <c r="I15" s="137"/>
      <c r="J15" s="89">
        <f>Tabela13[[#This Row],[10]]+Tabela13[[#This Row],[11]]</f>
        <v>0</v>
      </c>
      <c r="K15" s="139"/>
      <c r="L15" s="139"/>
      <c r="O15" s="94">
        <v>6</v>
      </c>
      <c r="P15" s="93">
        <f t="shared" si="1"/>
        <v>0</v>
      </c>
      <c r="Q15" s="91">
        <f>SUMIF(Tabela13[7],O15,Tabela13[11])</f>
        <v>0</v>
      </c>
      <c r="R15" s="93">
        <f t="shared" si="2"/>
        <v>0</v>
      </c>
      <c r="S15" s="93">
        <f>SUMPRODUCT((Tabela13[8]="bieżący")*(Tabela13[7]=O15)*Tabela13[10])</f>
        <v>0</v>
      </c>
      <c r="T15" s="93">
        <f>SUMPRODUCT((Tabela13[8]="majątkowy")*(Tabela13[7]=O15)*Tabela13[10])</f>
        <v>0</v>
      </c>
    </row>
    <row r="16" spans="2:20" ht="15" customHeight="1" x14ac:dyDescent="0.25">
      <c r="B16" s="88">
        <f t="shared" si="0"/>
        <v>7</v>
      </c>
      <c r="C16" s="137"/>
      <c r="D16" s="138"/>
      <c r="E16" s="178"/>
      <c r="F16" s="138"/>
      <c r="G16" s="137"/>
      <c r="H16" s="177"/>
      <c r="I16" s="137"/>
      <c r="J16" s="89">
        <f>Tabela13[[#This Row],[10]]+Tabela13[[#This Row],[11]]</f>
        <v>0</v>
      </c>
      <c r="K16" s="139"/>
      <c r="L16" s="139"/>
      <c r="O16" s="94">
        <v>7</v>
      </c>
      <c r="P16" s="93">
        <f t="shared" si="1"/>
        <v>0</v>
      </c>
      <c r="Q16" s="91">
        <f>SUMIF(Tabela13[7],O16,Tabela13[11])</f>
        <v>0</v>
      </c>
      <c r="R16" s="93">
        <f t="shared" si="2"/>
        <v>0</v>
      </c>
      <c r="S16" s="93">
        <f>SUMPRODUCT((Tabela13[8]="bieżący")*(Tabela13[7]=O16)*Tabela13[10])</f>
        <v>0</v>
      </c>
      <c r="T16" s="93">
        <f>SUMPRODUCT((Tabela13[8]="majątkowy")*(Tabela13[7]=O16)*Tabela13[10])</f>
        <v>0</v>
      </c>
    </row>
    <row r="17" spans="2:20" ht="15.75" thickBot="1" x14ac:dyDescent="0.3">
      <c r="B17" s="88">
        <f t="shared" si="0"/>
        <v>8</v>
      </c>
      <c r="C17" s="137"/>
      <c r="D17" s="138"/>
      <c r="E17" s="178"/>
      <c r="F17" s="138"/>
      <c r="G17" s="137"/>
      <c r="H17" s="177"/>
      <c r="I17" s="137"/>
      <c r="J17" s="89">
        <f>Tabela13[[#This Row],[10]]+Tabela13[[#This Row],[11]]</f>
        <v>0</v>
      </c>
      <c r="K17" s="139"/>
      <c r="L17" s="139"/>
      <c r="O17" s="96">
        <v>8</v>
      </c>
      <c r="P17" s="97">
        <f t="shared" si="1"/>
        <v>0</v>
      </c>
      <c r="Q17" s="98">
        <f>SUMIF(Tabela13[7],O17,Tabela13[11])</f>
        <v>0</v>
      </c>
      <c r="R17" s="97">
        <f t="shared" si="2"/>
        <v>0</v>
      </c>
      <c r="S17" s="93">
        <f>SUMPRODUCT((Tabela13[8]="bieżący")*(Tabela13[7]=O17)*Tabela13[10])</f>
        <v>0</v>
      </c>
      <c r="T17" s="93">
        <f>SUMPRODUCT((Tabela13[8]="majątkowy")*(Tabela13[7]=O17)*Tabela13[10])</f>
        <v>0</v>
      </c>
    </row>
    <row r="18" spans="2:20" ht="15.75" thickBot="1" x14ac:dyDescent="0.3">
      <c r="B18" s="88">
        <f t="shared" si="0"/>
        <v>9</v>
      </c>
      <c r="C18" s="137"/>
      <c r="D18" s="138"/>
      <c r="E18" s="178"/>
      <c r="F18" s="138"/>
      <c r="G18" s="137"/>
      <c r="H18" s="177"/>
      <c r="I18" s="137"/>
      <c r="J18" s="89">
        <f>Tabela13[[#This Row],[10]]+Tabela13[[#This Row],[11]]</f>
        <v>0</v>
      </c>
      <c r="K18" s="139"/>
      <c r="L18" s="139"/>
      <c r="O18" s="99" t="s">
        <v>44</v>
      </c>
      <c r="P18" s="100">
        <f>SUM(P10:P17)</f>
        <v>0</v>
      </c>
      <c r="Q18" s="100">
        <f t="shared" ref="Q18:T18" si="3">SUM(Q10:Q17)</f>
        <v>0</v>
      </c>
      <c r="R18" s="100">
        <f t="shared" si="3"/>
        <v>0</v>
      </c>
      <c r="S18" s="100">
        <f t="shared" si="3"/>
        <v>0</v>
      </c>
      <c r="T18" s="101">
        <f t="shared" si="3"/>
        <v>0</v>
      </c>
    </row>
    <row r="19" spans="2:20" x14ac:dyDescent="0.25">
      <c r="B19" s="88">
        <f t="shared" si="0"/>
        <v>10</v>
      </c>
      <c r="C19" s="137"/>
      <c r="D19" s="138"/>
      <c r="E19" s="178"/>
      <c r="F19" s="138"/>
      <c r="G19" s="137"/>
      <c r="H19" s="177"/>
      <c r="I19" s="137"/>
      <c r="J19" s="89">
        <f>Tabela13[[#This Row],[10]]+Tabela13[[#This Row],[11]]</f>
        <v>0</v>
      </c>
      <c r="K19" s="139"/>
      <c r="L19" s="139"/>
    </row>
    <row r="20" spans="2:20" x14ac:dyDescent="0.25">
      <c r="B20" s="88">
        <f t="shared" si="0"/>
        <v>11</v>
      </c>
      <c r="C20" s="137"/>
      <c r="D20" s="138"/>
      <c r="E20" s="178"/>
      <c r="F20" s="138"/>
      <c r="G20" s="137"/>
      <c r="H20" s="177"/>
      <c r="I20" s="137"/>
      <c r="J20" s="89">
        <f>Tabela13[[#This Row],[10]]+Tabela13[[#This Row],[11]]</f>
        <v>0</v>
      </c>
      <c r="K20" s="139"/>
      <c r="L20" s="139"/>
    </row>
    <row r="21" spans="2:20" x14ac:dyDescent="0.25">
      <c r="B21" s="88">
        <f t="shared" si="0"/>
        <v>12</v>
      </c>
      <c r="C21" s="137"/>
      <c r="D21" s="138"/>
      <c r="E21" s="178"/>
      <c r="F21" s="138"/>
      <c r="G21" s="137"/>
      <c r="H21" s="177"/>
      <c r="I21" s="137"/>
      <c r="J21" s="89">
        <f>Tabela13[[#This Row],[10]]+Tabela13[[#This Row],[11]]</f>
        <v>0</v>
      </c>
      <c r="K21" s="139"/>
      <c r="L21" s="139"/>
    </row>
    <row r="22" spans="2:20" x14ac:dyDescent="0.25">
      <c r="B22" s="88">
        <f t="shared" si="0"/>
        <v>13</v>
      </c>
      <c r="C22" s="137"/>
      <c r="D22" s="138"/>
      <c r="E22" s="178"/>
      <c r="F22" s="138"/>
      <c r="G22" s="137"/>
      <c r="H22" s="177"/>
      <c r="I22" s="137"/>
      <c r="J22" s="89">
        <f>Tabela13[[#This Row],[10]]+Tabela13[[#This Row],[11]]</f>
        <v>0</v>
      </c>
      <c r="K22" s="139"/>
      <c r="L22" s="139"/>
    </row>
    <row r="23" spans="2:20" x14ac:dyDescent="0.25">
      <c r="B23" s="88">
        <f t="shared" si="0"/>
        <v>14</v>
      </c>
      <c r="C23" s="137"/>
      <c r="D23" s="138"/>
      <c r="E23" s="178"/>
      <c r="F23" s="138"/>
      <c r="G23" s="137"/>
      <c r="H23" s="177"/>
      <c r="I23" s="137"/>
      <c r="J23" s="89">
        <f>Tabela13[[#This Row],[10]]+Tabela13[[#This Row],[11]]</f>
        <v>0</v>
      </c>
      <c r="K23" s="139"/>
      <c r="L23" s="139"/>
      <c r="S23" s="54">
        <v>0</v>
      </c>
    </row>
    <row r="24" spans="2:20" x14ac:dyDescent="0.25">
      <c r="B24" s="88">
        <f t="shared" si="0"/>
        <v>15</v>
      </c>
      <c r="C24" s="137"/>
      <c r="D24" s="138"/>
      <c r="E24" s="178"/>
      <c r="F24" s="138"/>
      <c r="G24" s="137"/>
      <c r="H24" s="177"/>
      <c r="I24" s="137"/>
      <c r="J24" s="89">
        <f>Tabela13[[#This Row],[10]]+Tabela13[[#This Row],[11]]</f>
        <v>0</v>
      </c>
      <c r="K24" s="139"/>
      <c r="L24" s="139"/>
      <c r="P24" s="102">
        <f>SUMIF(Tabela13[7],$O$13,Tabela13[10])</f>
        <v>0</v>
      </c>
    </row>
    <row r="25" spans="2:20" x14ac:dyDescent="0.25">
      <c r="B25" s="88">
        <f t="shared" si="0"/>
        <v>16</v>
      </c>
      <c r="C25" s="137"/>
      <c r="D25" s="138"/>
      <c r="E25" s="178"/>
      <c r="F25" s="138"/>
      <c r="G25" s="137"/>
      <c r="H25" s="177"/>
      <c r="I25" s="137"/>
      <c r="J25" s="89">
        <f>Tabela13[[#This Row],[10]]+Tabela13[[#This Row],[11]]</f>
        <v>0</v>
      </c>
      <c r="K25" s="139"/>
      <c r="L25" s="139"/>
    </row>
    <row r="26" spans="2:20" x14ac:dyDescent="0.25">
      <c r="B26" s="88">
        <f t="shared" si="0"/>
        <v>17</v>
      </c>
      <c r="C26" s="137"/>
      <c r="D26" s="138"/>
      <c r="E26" s="178"/>
      <c r="F26" s="138"/>
      <c r="G26" s="137"/>
      <c r="H26" s="177"/>
      <c r="I26" s="137"/>
      <c r="J26" s="89">
        <f>Tabela13[[#This Row],[10]]+Tabela13[[#This Row],[11]]</f>
        <v>0</v>
      </c>
      <c r="K26" s="139"/>
      <c r="L26" s="139"/>
    </row>
    <row r="27" spans="2:20" x14ac:dyDescent="0.25">
      <c r="B27" s="88">
        <f t="shared" si="0"/>
        <v>18</v>
      </c>
      <c r="C27" s="137"/>
      <c r="D27" s="138"/>
      <c r="E27" s="178"/>
      <c r="F27" s="138"/>
      <c r="G27" s="137"/>
      <c r="H27" s="177"/>
      <c r="I27" s="137"/>
      <c r="J27" s="89">
        <f>Tabela13[[#This Row],[10]]+Tabela13[[#This Row],[11]]</f>
        <v>0</v>
      </c>
      <c r="K27" s="139"/>
      <c r="L27" s="139"/>
    </row>
    <row r="28" spans="2:20" x14ac:dyDescent="0.25">
      <c r="B28" s="88">
        <f t="shared" si="0"/>
        <v>19</v>
      </c>
      <c r="C28" s="137"/>
      <c r="D28" s="138"/>
      <c r="E28" s="178"/>
      <c r="F28" s="138"/>
      <c r="G28" s="137"/>
      <c r="H28" s="177"/>
      <c r="I28" s="137"/>
      <c r="J28" s="89">
        <f>Tabela13[[#This Row],[10]]+Tabela13[[#This Row],[11]]</f>
        <v>0</v>
      </c>
      <c r="K28" s="139"/>
      <c r="L28" s="139"/>
    </row>
    <row r="29" spans="2:20" x14ac:dyDescent="0.25">
      <c r="B29" s="88">
        <f t="shared" si="0"/>
        <v>20</v>
      </c>
      <c r="C29" s="137"/>
      <c r="D29" s="138"/>
      <c r="E29" s="178"/>
      <c r="F29" s="138"/>
      <c r="G29" s="137"/>
      <c r="H29" s="177"/>
      <c r="I29" s="137"/>
      <c r="J29" s="89">
        <f>Tabela13[[#This Row],[10]]+Tabela13[[#This Row],[11]]</f>
        <v>0</v>
      </c>
      <c r="K29" s="139"/>
      <c r="L29" s="139"/>
    </row>
    <row r="30" spans="2:20" x14ac:dyDescent="0.25">
      <c r="B30" s="88">
        <f t="shared" si="0"/>
        <v>21</v>
      </c>
      <c r="C30" s="137"/>
      <c r="D30" s="138"/>
      <c r="E30" s="178"/>
      <c r="F30" s="138"/>
      <c r="G30" s="137"/>
      <c r="H30" s="177"/>
      <c r="I30" s="137"/>
      <c r="J30" s="89">
        <f>Tabela13[[#This Row],[10]]+Tabela13[[#This Row],[11]]</f>
        <v>0</v>
      </c>
      <c r="K30" s="139"/>
      <c r="L30" s="139"/>
    </row>
    <row r="31" spans="2:20" x14ac:dyDescent="0.25">
      <c r="B31" s="179" t="s">
        <v>32</v>
      </c>
      <c r="C31" s="180"/>
      <c r="D31" s="180"/>
      <c r="E31" s="181"/>
      <c r="F31" s="180"/>
      <c r="G31" s="180"/>
      <c r="H31" s="182"/>
      <c r="I31" s="183"/>
      <c r="J31" s="184">
        <f>SUBTOTAL(109,Tabela13[9])</f>
        <v>0</v>
      </c>
      <c r="K31" s="199">
        <f>SUBTOTAL(109,Tabela13[10])</f>
        <v>0</v>
      </c>
      <c r="L31" s="184">
        <f>SUBTOTAL(109,Tabela13[11])</f>
        <v>0</v>
      </c>
    </row>
    <row r="32" spans="2:20" ht="35.25" customHeight="1" x14ac:dyDescent="0.25"/>
    <row r="33" spans="2:12" x14ac:dyDescent="0.25">
      <c r="B33" s="42"/>
      <c r="C33" s="129" t="s">
        <v>46</v>
      </c>
      <c r="D33" s="53"/>
      <c r="E33" s="53"/>
      <c r="F33" s="53"/>
      <c r="G33" s="53"/>
    </row>
    <row r="34" spans="2:12" ht="28.5" customHeight="1" x14ac:dyDescent="0.25">
      <c r="B34" s="42"/>
      <c r="C34" s="129" t="s">
        <v>47</v>
      </c>
      <c r="D34" s="53"/>
      <c r="E34" s="53"/>
      <c r="F34" s="53"/>
      <c r="G34" s="53"/>
    </row>
    <row r="35" spans="2:12" ht="21" customHeight="1" x14ac:dyDescent="0.25">
      <c r="B35" s="42"/>
      <c r="C35" s="75"/>
      <c r="D35" s="75"/>
      <c r="E35" s="75"/>
      <c r="F35" s="75"/>
      <c r="G35" s="75"/>
    </row>
    <row r="36" spans="2:12" ht="33.75" customHeight="1" x14ac:dyDescent="0.25">
      <c r="B36" s="273" t="s">
        <v>68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5"/>
    </row>
    <row r="37" spans="2:12" ht="23.25" customHeight="1" x14ac:dyDescent="0.25">
      <c r="B37" s="253" t="s">
        <v>69</v>
      </c>
      <c r="C37" s="254"/>
      <c r="D37" s="254"/>
      <c r="E37" s="254"/>
      <c r="F37" s="254"/>
      <c r="G37" s="254"/>
      <c r="H37" s="254"/>
      <c r="I37" s="254"/>
      <c r="J37" s="254"/>
      <c r="K37" s="254"/>
      <c r="L37" s="255"/>
    </row>
    <row r="38" spans="2:12" ht="27" customHeight="1" x14ac:dyDescent="0.25">
      <c r="B38" s="253" t="s">
        <v>70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5"/>
    </row>
    <row r="39" spans="2:12" ht="27" customHeight="1" x14ac:dyDescent="0.25">
      <c r="B39" s="253" t="s">
        <v>71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5"/>
    </row>
    <row r="40" spans="2:12" ht="22.5" customHeight="1" x14ac:dyDescent="0.25">
      <c r="B40" s="253" t="s">
        <v>72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5"/>
    </row>
    <row r="41" spans="2:12" ht="25.5" customHeight="1" x14ac:dyDescent="0.25">
      <c r="B41" s="42"/>
      <c r="D41" s="75"/>
      <c r="E41" s="75"/>
      <c r="F41" s="75"/>
      <c r="G41" s="75"/>
    </row>
    <row r="42" spans="2:12" x14ac:dyDescent="0.25">
      <c r="B42" s="42"/>
      <c r="C42" s="75"/>
      <c r="D42" s="75"/>
      <c r="E42" s="75"/>
      <c r="F42" s="75"/>
      <c r="G42" s="75"/>
    </row>
    <row r="43" spans="2:12" x14ac:dyDescent="0.25">
      <c r="B43" s="136" t="s">
        <v>2</v>
      </c>
      <c r="C43" s="51"/>
      <c r="E43" s="135" t="s">
        <v>95</v>
      </c>
      <c r="F43" s="52"/>
      <c r="G43" s="52"/>
    </row>
    <row r="44" spans="2:12" x14ac:dyDescent="0.25">
      <c r="B44" s="76" t="s">
        <v>1</v>
      </c>
      <c r="C44" s="51"/>
      <c r="E44" s="77" t="s">
        <v>0</v>
      </c>
      <c r="F44" s="52"/>
      <c r="G44" s="52"/>
    </row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</sheetData>
  <sheetProtection algorithmName="SHA-512" hashValue="D5HNf5S7wPpRZ97KefzN2JHUNzUp8bIZBSsq6kSgGKRuLL87qyFJ2X8BZcPfEUvaS6uE8llVdfQBjdLGNA9CjA==" saltValue="fcoEfPbHJFutNqEVXnqFUQ==" spinCount="100000" sheet="1" insertRows="0" deleteRows="0"/>
  <protectedRanges>
    <protectedRange sqref="A10:XFD30" name="Tabela1_rozlicz"/>
  </protectedRanges>
  <dataConsolidate/>
  <mergeCells count="20">
    <mergeCell ref="O8:T8"/>
    <mergeCell ref="B36:L36"/>
    <mergeCell ref="B37:L37"/>
    <mergeCell ref="B38:L38"/>
    <mergeCell ref="B39:L39"/>
    <mergeCell ref="B40:L40"/>
    <mergeCell ref="B6:C6"/>
    <mergeCell ref="D6:E6"/>
    <mergeCell ref="F6:G6"/>
    <mergeCell ref="H6:I6"/>
    <mergeCell ref="K6:L6"/>
    <mergeCell ref="B7:L7"/>
    <mergeCell ref="B2:L2"/>
    <mergeCell ref="D3:L3"/>
    <mergeCell ref="B4:C4"/>
    <mergeCell ref="D4:L4"/>
    <mergeCell ref="B5:C5"/>
    <mergeCell ref="D5:E5"/>
    <mergeCell ref="H5:I5"/>
    <mergeCell ref="K5:L5"/>
  </mergeCells>
  <conditionalFormatting sqref="F5">
    <cfRule type="cellIs" dxfId="87" priority="12" operator="equal">
      <formula>0</formula>
    </cfRule>
  </conditionalFormatting>
  <conditionalFormatting sqref="H5">
    <cfRule type="cellIs" dxfId="86" priority="11" operator="equal">
      <formula>0</formula>
    </cfRule>
  </conditionalFormatting>
  <conditionalFormatting sqref="I10:I30">
    <cfRule type="expression" dxfId="85" priority="10">
      <formula>IF(OR(AND($H10=1,$I$10="bieżący"),AND($H10=2,$I10="majątkowy")),1)</formula>
    </cfRule>
  </conditionalFormatting>
  <conditionalFormatting sqref="H6">
    <cfRule type="cellIs" dxfId="84" priority="9" operator="greaterThan">
      <formula>TODAY()</formula>
    </cfRule>
  </conditionalFormatting>
  <conditionalFormatting sqref="D10:D30">
    <cfRule type="cellIs" dxfId="83" priority="7" operator="greaterThan">
      <formula>43830</formula>
    </cfRule>
    <cfRule type="cellIs" dxfId="82" priority="8" operator="greaterThan">
      <formula>$H$6</formula>
    </cfRule>
  </conditionalFormatting>
  <conditionalFormatting sqref="J10:J30">
    <cfRule type="expression" dxfId="81" priority="14">
      <formula>IF($J10&lt;&gt;($K10+$L10),1)</formula>
    </cfRule>
  </conditionalFormatting>
  <conditionalFormatting sqref="K6">
    <cfRule type="cellIs" dxfId="80" priority="6" operator="greaterThan">
      <formula>TODAY()</formula>
    </cfRule>
  </conditionalFormatting>
  <conditionalFormatting sqref="K31">
    <cfRule type="expression" dxfId="79" priority="5">
      <formula>IF($K$31&gt;0.8*$J$31,1)</formula>
    </cfRule>
  </conditionalFormatting>
  <conditionalFormatting sqref="F10:F30">
    <cfRule type="expression" dxfId="78" priority="1">
      <formula>IF(AND(F$10&lt;&gt;0,F$10&lt;$D$6),1)</formula>
    </cfRule>
    <cfRule type="cellIs" dxfId="77" priority="2" operator="greaterThan">
      <formula>43830</formula>
    </cfRule>
  </conditionalFormatting>
  <dataValidations disablePrompts="1" count="6">
    <dataValidation type="date" allowBlank="1" showInputMessage="1" showErrorMessage="1" promptTitle="data dokumentu księgowego" prompt="Data dokumentu księgowego nie może być wcześniejsza niż data początkowa realizacji zadania, określona w umowie." sqref="D10:D30">
      <formula1>$D$6</formula1>
      <formula2>MIN(TODAY(),"31.12.2019")</formula2>
    </dataValidation>
    <dataValidation type="date" allowBlank="1" showInputMessage="1" showErrorMessage="1" promptTitle="data zapłaty" prompt="Data zapłaty nie może przypadać przed dniem rozpoczęcia realizacji zadania, określonym w umowie, ani po dniu 31.12.2019 r." sqref="F10:F30">
      <formula1>$D$6</formula1>
      <formula2>MIN(TODAY(),"31.12.2019")</formula2>
    </dataValidation>
    <dataValidation type="custom" allowBlank="1" showInputMessage="1" showErrorMessage="1" sqref="J10:J30">
      <formula1>IF(J10=TRUNC(J10,2),1)</formula1>
    </dataValidation>
    <dataValidation type="date" allowBlank="1" showInputMessage="1" showErrorMessage="1" sqref="M6">
      <formula1>43466</formula1>
      <formula2>43830</formula2>
    </dataValidation>
    <dataValidation allowBlank="1" showInputMessage="1" showErrorMessage="1" promptTitle="Numer transakcji z wyciągu" prompt="W razie gdy na wyciągu bankowym brak numeracji transakcji, należy dokonac wydruku wyciągu, opatrzyć go numerami i podać numer danej transakcji. _x000a_W razie płatności gotówką i niesporządzania raportów kasowych, należy podać &quot;gotówka&quot;. " sqref="G10:G30"/>
    <dataValidation type="custom" allowBlank="1" showInputMessage="1" showErrorMessage="1" errorTitle="3 lub więcej miejsc po przecinku" error="Wprowadzono kwotę z 3 lub więcej miejscami po przecinku lub formułę dającą taki wynik." promptTitle="Kwoty" prompt="Wprowadza się kwoty w złotych z 2 miejscami po przecinku." sqref="K10:L30">
      <formula1>IF(K10=TRUNC(K10,2),1)</formula1>
    </dataValidation>
  </dataValidations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headerFooter differentFirst="1">
    <firstHeader>&amp;R&amp;"Times,Pogrubiona"&amp;13Zał. nr 6 do umowy
&amp;"Times,Normalny"(moduł 3)</firstHead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greaterThan" id="{B5B133D0-BA70-4C63-9EF6-03D1AA2321B2}">
            <xm:f>'1. Kosztorys'!$D$22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expression" priority="69" id="{884B6A67-508E-4BF2-9F3A-E978BBBC4722}">
            <xm:f>IF($S$18&gt;VLOOKUP(nr_transzy_rozlicz,'2. Harmon.'!$D$10:$E$13,2,FALSE),1)</xm:f>
            <x14:dxf>
              <fill>
                <patternFill>
                  <bgColor rgb="FFFF0000"/>
                </patternFill>
              </fill>
            </x14:dxf>
          </x14:cfRule>
          <xm:sqref>S18</xm:sqref>
        </x14:conditionalFormatting>
        <x14:conditionalFormatting xmlns:xm="http://schemas.microsoft.com/office/excel/2006/main">
          <x14:cfRule type="expression" priority="70" id="{A158D95A-6A69-4358-8314-EBF1763DE2A7}">
            <xm:f>IF($T$18&gt;VLOOKUP(nr_transzy_rozlicz,'2. Harmon.'!$D$10:$F$13,3,FALSE),1)</xm:f>
            <x14:dxf>
              <fill>
                <patternFill>
                  <bgColor rgb="FFFF0000"/>
                </patternFill>
              </fill>
            </x14:dxf>
          </x14:cfRule>
          <xm:sqref>T18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Arkusz3!$B$7:$B$8</xm:f>
          </x14:formula1>
          <xm:sqref>I10:I30</xm:sqref>
        </x14:dataValidation>
        <x14:dataValidation type="list" allowBlank="1" showInputMessage="1" showErrorMessage="1">
          <x14:formula1>
            <xm:f>'1. Kosztorys'!$B$14:$B$21</xm:f>
          </x14:formula1>
          <xm:sqref>H10:H30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828E0C"/>
    <pageSetUpPr fitToPage="1"/>
  </sheetPr>
  <dimension ref="A1:XFC66"/>
  <sheetViews>
    <sheetView showGridLines="0" showZeros="0" topLeftCell="A19" zoomScale="115" zoomScaleNormal="115" zoomScaleSheetLayoutView="145" workbookViewId="0">
      <selection activeCell="C36" sqref="C36:C47"/>
    </sheetView>
  </sheetViews>
  <sheetFormatPr defaultColWidth="0" defaultRowHeight="15" zeroHeight="1" x14ac:dyDescent="0.25"/>
  <cols>
    <col min="1" max="1" width="27.5703125" style="140" customWidth="1"/>
    <col min="2" max="2" width="24.28515625" style="140" customWidth="1"/>
    <col min="3" max="3" width="42.85546875" style="140" customWidth="1"/>
    <col min="4" max="4" width="9.140625" style="140" customWidth="1"/>
    <col min="5" max="5" width="21.28515625" style="141" customWidth="1"/>
    <col min="6" max="6" width="12.7109375" style="141" bestFit="1" customWidth="1"/>
    <col min="7" max="7" width="18.7109375" style="141" customWidth="1"/>
    <col min="8" max="8" width="12.42578125" style="141" customWidth="1"/>
    <col min="9" max="9" width="13.28515625" style="141" customWidth="1"/>
    <col min="10" max="10" width="16.28515625" style="141" customWidth="1"/>
    <col min="11" max="11" width="16.7109375" style="141" bestFit="1" customWidth="1"/>
    <col min="12" max="12" width="0" style="141" hidden="1"/>
    <col min="13" max="16383" width="0" style="140" hidden="1"/>
    <col min="16384" max="16384" width="1.140625" style="140" hidden="1" customWidth="1"/>
  </cols>
  <sheetData>
    <row r="1" spans="1:3" ht="72" customHeight="1" x14ac:dyDescent="0.25">
      <c r="A1" s="307"/>
      <c r="B1" s="307"/>
      <c r="C1" s="307"/>
    </row>
    <row r="2" spans="1:3" x14ac:dyDescent="0.25">
      <c r="A2" s="142"/>
      <c r="C2" s="143" t="s">
        <v>153</v>
      </c>
    </row>
    <row r="3" spans="1:3" ht="15.75" x14ac:dyDescent="0.25">
      <c r="A3" s="144"/>
      <c r="C3" s="145"/>
    </row>
    <row r="4" spans="1:3" ht="15.75" x14ac:dyDescent="0.25">
      <c r="A4" s="144"/>
      <c r="C4" s="145"/>
    </row>
    <row r="5" spans="1:3" ht="15.75" x14ac:dyDescent="0.25">
      <c r="C5" s="146"/>
    </row>
    <row r="6" spans="1:3" ht="15.75" x14ac:dyDescent="0.25">
      <c r="A6" s="144" t="s">
        <v>152</v>
      </c>
    </row>
    <row r="7" spans="1:3" x14ac:dyDescent="0.25">
      <c r="A7" s="147" t="s">
        <v>151</v>
      </c>
    </row>
    <row r="8" spans="1:3" ht="15.75" x14ac:dyDescent="0.25">
      <c r="A8" s="148"/>
    </row>
    <row r="9" spans="1:3" ht="15.75" x14ac:dyDescent="0.25">
      <c r="A9" s="295" t="s">
        <v>150</v>
      </c>
      <c r="B9" s="295"/>
      <c r="C9" s="295"/>
    </row>
    <row r="10" spans="1:3" ht="15.75" x14ac:dyDescent="0.25">
      <c r="A10" s="295" t="s">
        <v>155</v>
      </c>
      <c r="B10" s="295"/>
      <c r="C10" s="295"/>
    </row>
    <row r="11" spans="1:3" ht="15.75" x14ac:dyDescent="0.25">
      <c r="A11" s="295" t="s">
        <v>149</v>
      </c>
      <c r="B11" s="295"/>
      <c r="C11" s="295"/>
    </row>
    <row r="12" spans="1:3" ht="15.75" x14ac:dyDescent="0.25">
      <c r="A12" s="295" t="s">
        <v>148</v>
      </c>
      <c r="B12" s="295"/>
      <c r="C12" s="295"/>
    </row>
    <row r="13" spans="1:3" ht="15.75" x14ac:dyDescent="0.25">
      <c r="A13" s="296" t="s">
        <v>147</v>
      </c>
      <c r="B13" s="296"/>
      <c r="C13" s="296"/>
    </row>
    <row r="14" spans="1:3" ht="15.75" x14ac:dyDescent="0.25">
      <c r="A14" s="296" t="s">
        <v>146</v>
      </c>
      <c r="B14" s="296"/>
      <c r="C14" s="296"/>
    </row>
    <row r="15" spans="1:3" ht="15.75" x14ac:dyDescent="0.25">
      <c r="A15" s="149"/>
    </row>
    <row r="16" spans="1:3" ht="15.75" x14ac:dyDescent="0.25">
      <c r="A16" s="144" t="s">
        <v>145</v>
      </c>
    </row>
    <row r="17" spans="1:5" ht="15.75" x14ac:dyDescent="0.25">
      <c r="A17" s="310" t="s">
        <v>144</v>
      </c>
      <c r="B17" s="310"/>
      <c r="C17" s="310"/>
    </row>
    <row r="18" spans="1:5" ht="15.75" x14ac:dyDescent="0.25">
      <c r="A18" s="310" t="s">
        <v>144</v>
      </c>
      <c r="B18" s="310"/>
      <c r="C18" s="310"/>
    </row>
    <row r="19" spans="1:5" x14ac:dyDescent="0.25">
      <c r="A19" s="311" t="s">
        <v>143</v>
      </c>
      <c r="B19" s="311"/>
      <c r="C19" s="311"/>
    </row>
    <row r="20" spans="1:5" ht="41.25" customHeight="1" x14ac:dyDescent="0.25">
      <c r="A20" s="312" t="s">
        <v>142</v>
      </c>
      <c r="B20" s="312"/>
      <c r="C20" s="312"/>
    </row>
    <row r="21" spans="1:5" ht="11.25" customHeight="1" x14ac:dyDescent="0.25">
      <c r="A21" s="150" t="s">
        <v>141</v>
      </c>
      <c r="B21" s="313" t="s">
        <v>140</v>
      </c>
      <c r="C21" s="313"/>
    </row>
    <row r="22" spans="1:5" ht="15.75" x14ac:dyDescent="0.25">
      <c r="A22" s="144" t="s">
        <v>158</v>
      </c>
      <c r="B22" s="151">
        <f>początek_realizacji</f>
        <v>0</v>
      </c>
      <c r="C22" s="152">
        <f>wpis</f>
        <v>0</v>
      </c>
    </row>
    <row r="23" spans="1:5" x14ac:dyDescent="0.25">
      <c r="A23" s="153" t="s">
        <v>139</v>
      </c>
    </row>
    <row r="24" spans="1:5" ht="15.75" x14ac:dyDescent="0.25">
      <c r="A24" s="144" t="s">
        <v>138</v>
      </c>
      <c r="B24" s="152" t="str">
        <f ca="1">"od 1.1."&amp;YEAR(TODAY())-1</f>
        <v>od 1.1.2018</v>
      </c>
      <c r="C24" s="152" t="str">
        <f ca="1">"do 31.12."&amp;YEAR(TODAY())-1</f>
        <v>do 31.12.2018</v>
      </c>
    </row>
    <row r="25" spans="1:5" ht="15.75" x14ac:dyDescent="0.25">
      <c r="A25" s="144" t="s">
        <v>137</v>
      </c>
      <c r="B25" s="154" t="s">
        <v>136</v>
      </c>
    </row>
    <row r="26" spans="1:5" ht="15.75" x14ac:dyDescent="0.25">
      <c r="A26" s="148"/>
    </row>
    <row r="27" spans="1:5" ht="15.75" x14ac:dyDescent="0.25">
      <c r="A27" s="148"/>
      <c r="E27" s="155"/>
    </row>
    <row r="28" spans="1:5" ht="15.75" x14ac:dyDescent="0.25">
      <c r="A28" s="295" t="s">
        <v>135</v>
      </c>
      <c r="B28" s="295"/>
      <c r="C28" s="295"/>
    </row>
    <row r="29" spans="1:5" ht="15.75" x14ac:dyDescent="0.25">
      <c r="A29" s="295" t="s">
        <v>134</v>
      </c>
      <c r="B29" s="295"/>
      <c r="C29" s="295"/>
    </row>
    <row r="30" spans="1:5" ht="15.75" x14ac:dyDescent="0.25">
      <c r="A30" s="144" t="s">
        <v>133</v>
      </c>
    </row>
    <row r="31" spans="1:5" ht="15.75" x14ac:dyDescent="0.25">
      <c r="A31" s="309"/>
      <c r="B31" s="309"/>
      <c r="C31" s="309"/>
    </row>
    <row r="32" spans="1:5" ht="30.75" customHeight="1" x14ac:dyDescent="0.25">
      <c r="A32" s="308" t="s">
        <v>132</v>
      </c>
      <c r="B32" s="308"/>
      <c r="C32" s="308"/>
    </row>
    <row r="33" spans="1:11" ht="15.75" x14ac:dyDescent="0.25">
      <c r="A33" s="144"/>
    </row>
    <row r="34" spans="1:11" ht="15.75" x14ac:dyDescent="0.25">
      <c r="A34" s="144"/>
      <c r="E34" s="294" t="s">
        <v>163</v>
      </c>
      <c r="F34" s="294"/>
      <c r="G34" s="294"/>
      <c r="H34" s="294"/>
      <c r="I34" s="294"/>
      <c r="J34" s="294"/>
      <c r="K34" s="294"/>
    </row>
    <row r="35" spans="1:11" ht="76.5" customHeight="1" thickBot="1" x14ac:dyDescent="0.3">
      <c r="A35" s="156" t="s">
        <v>43</v>
      </c>
      <c r="B35" s="156" t="s">
        <v>131</v>
      </c>
      <c r="C35" s="157" t="s">
        <v>130</v>
      </c>
      <c r="E35" s="158" t="s">
        <v>129</v>
      </c>
      <c r="F35" s="158" t="s">
        <v>128</v>
      </c>
      <c r="G35" s="159" t="s">
        <v>127</v>
      </c>
      <c r="H35" s="159" t="s">
        <v>126</v>
      </c>
      <c r="I35" s="159" t="s">
        <v>125</v>
      </c>
      <c r="J35" s="159" t="s">
        <v>124</v>
      </c>
      <c r="K35" s="158" t="s">
        <v>123</v>
      </c>
    </row>
    <row r="36" spans="1:11" ht="16.5" thickBot="1" x14ac:dyDescent="0.3">
      <c r="A36" s="156" t="s">
        <v>122</v>
      </c>
      <c r="B36" s="160"/>
      <c r="C36" s="103" t="e">
        <f t="shared" ref="C36:C47" si="0">ROUND(B36/liczba_miejsc_utworz,4)</f>
        <v>#DIV/0!</v>
      </c>
      <c r="E36" s="161"/>
      <c r="F36" s="104">
        <f>IFERROR(Tabela2[kwota otrzymanego 
z Mazowieckiego Urzędu Wojewódzkiego 
w Warszawie dofinansowania ogółem 
po uwzględnieniu zwrotów]/liczba_miejsc_utworz,)</f>
        <v>0</v>
      </c>
      <c r="G36" s="105">
        <f>wpis</f>
        <v>0</v>
      </c>
      <c r="H36" s="106" t="str">
        <f>IF(wpis="","",IF(AND(DATEDIF(MAX(wpis,"31.12.2019"),"31.12.2024","m")&lt;60,DATE(YEAR(wpis),MONTH(wpis),DAY(wpis))-DATE(YEAR(wpis),MONTH(wpis),1)&gt;0),1,0)+DATEDIF(MAX(wpis,"31.12.2019"),"31.12.2024","m"))</f>
        <v/>
      </c>
      <c r="I36" s="107">
        <f>ROUND(Tabela2[kwota 
na 1 utworzone miejsce]/60,2)</f>
        <v>0</v>
      </c>
      <c r="J36" s="106">
        <f>COUNTIF(trwałość,"&lt;0,6")*liczba_miejsc_utworz-SUMIF(trwałość,"&lt;0,6",obsada)-COUNTIF(obsada,"")*liczba_miejsc_utworz</f>
        <v>0</v>
      </c>
      <c r="K36" s="104">
        <f>Tabela2[kwota 
na 1 miejsce utworzone 
w odniesieniu 
do okresu trwałości]*Tabela2[liczba nieobsadzonych miejsc w miesiącach niespełniających kryterium trwałości]</f>
        <v>0</v>
      </c>
    </row>
    <row r="37" spans="1:11" ht="16.5" thickBot="1" x14ac:dyDescent="0.3">
      <c r="A37" s="156" t="s">
        <v>121</v>
      </c>
      <c r="B37" s="160"/>
      <c r="C37" s="103" t="e">
        <f t="shared" si="0"/>
        <v>#DIV/0!</v>
      </c>
      <c r="E37" s="301" t="s">
        <v>159</v>
      </c>
      <c r="F37" s="302"/>
      <c r="G37" s="302"/>
      <c r="H37" s="302"/>
      <c r="I37" s="302"/>
      <c r="J37" s="302"/>
      <c r="K37" s="302"/>
    </row>
    <row r="38" spans="1:11" ht="16.5" thickBot="1" x14ac:dyDescent="0.3">
      <c r="A38" s="156" t="s">
        <v>120</v>
      </c>
      <c r="B38" s="160"/>
      <c r="C38" s="103" t="e">
        <f t="shared" si="0"/>
        <v>#DIV/0!</v>
      </c>
      <c r="E38" s="303" t="s">
        <v>162</v>
      </c>
      <c r="F38" s="304"/>
      <c r="G38" s="304"/>
      <c r="H38" s="304"/>
      <c r="I38" s="304"/>
      <c r="J38" s="304"/>
      <c r="K38" s="304"/>
    </row>
    <row r="39" spans="1:11" ht="16.5" thickBot="1" x14ac:dyDescent="0.3">
      <c r="A39" s="156" t="s">
        <v>119</v>
      </c>
      <c r="B39" s="160"/>
      <c r="C39" s="103" t="e">
        <f t="shared" si="0"/>
        <v>#DIV/0!</v>
      </c>
      <c r="E39" s="305" t="s">
        <v>164</v>
      </c>
      <c r="F39" s="306"/>
      <c r="G39" s="306"/>
      <c r="H39" s="306"/>
      <c r="I39" s="306"/>
      <c r="J39" s="306"/>
      <c r="K39" s="306"/>
    </row>
    <row r="40" spans="1:11" ht="16.5" thickBot="1" x14ac:dyDescent="0.3">
      <c r="A40" s="156" t="s">
        <v>118</v>
      </c>
      <c r="B40" s="160"/>
      <c r="C40" s="103" t="e">
        <f t="shared" si="0"/>
        <v>#DIV/0!</v>
      </c>
      <c r="E40" s="162"/>
      <c r="F40" s="141">
        <f>SUMIF(obsada,"0")</f>
        <v>0</v>
      </c>
    </row>
    <row r="41" spans="1:11" ht="16.5" thickBot="1" x14ac:dyDescent="0.3">
      <c r="A41" s="156" t="s">
        <v>117</v>
      </c>
      <c r="B41" s="160"/>
      <c r="C41" s="103" t="e">
        <f t="shared" si="0"/>
        <v>#DIV/0!</v>
      </c>
      <c r="E41" s="163"/>
    </row>
    <row r="42" spans="1:11" ht="16.5" thickBot="1" x14ac:dyDescent="0.3">
      <c r="A42" s="156" t="s">
        <v>116</v>
      </c>
      <c r="B42" s="160"/>
      <c r="C42" s="103" t="e">
        <f t="shared" si="0"/>
        <v>#DIV/0!</v>
      </c>
    </row>
    <row r="43" spans="1:11" ht="16.5" thickBot="1" x14ac:dyDescent="0.3">
      <c r="A43" s="156" t="s">
        <v>115</v>
      </c>
      <c r="B43" s="160"/>
      <c r="C43" s="103" t="e">
        <f t="shared" si="0"/>
        <v>#DIV/0!</v>
      </c>
    </row>
    <row r="44" spans="1:11" ht="16.5" thickBot="1" x14ac:dyDescent="0.3">
      <c r="A44" s="156" t="s">
        <v>114</v>
      </c>
      <c r="B44" s="160"/>
      <c r="C44" s="103" t="e">
        <f t="shared" si="0"/>
        <v>#DIV/0!</v>
      </c>
      <c r="E44" s="163"/>
    </row>
    <row r="45" spans="1:11" ht="16.5" thickBot="1" x14ac:dyDescent="0.3">
      <c r="A45" s="156" t="s">
        <v>113</v>
      </c>
      <c r="B45" s="160"/>
      <c r="C45" s="103" t="e">
        <f t="shared" si="0"/>
        <v>#DIV/0!</v>
      </c>
    </row>
    <row r="46" spans="1:11" ht="16.5" thickBot="1" x14ac:dyDescent="0.3">
      <c r="A46" s="156" t="s">
        <v>112</v>
      </c>
      <c r="B46" s="160"/>
      <c r="C46" s="103" t="e">
        <f t="shared" si="0"/>
        <v>#DIV/0!</v>
      </c>
    </row>
    <row r="47" spans="1:11" ht="16.5" thickBot="1" x14ac:dyDescent="0.3">
      <c r="A47" s="164" t="s">
        <v>111</v>
      </c>
      <c r="B47" s="165"/>
      <c r="C47" s="108" t="e">
        <f t="shared" si="0"/>
        <v>#DIV/0!</v>
      </c>
    </row>
    <row r="48" spans="1:11" ht="15.75" x14ac:dyDescent="0.25">
      <c r="A48" s="144" t="s">
        <v>110</v>
      </c>
      <c r="B48" s="300"/>
      <c r="C48" s="300"/>
    </row>
    <row r="49" spans="1:6" ht="35.25" customHeight="1" x14ac:dyDescent="0.25">
      <c r="A49" s="166" t="s">
        <v>109</v>
      </c>
      <c r="F49" s="155"/>
    </row>
    <row r="50" spans="1:6" ht="66" customHeight="1" x14ac:dyDescent="0.25">
      <c r="A50" s="297" t="s">
        <v>108</v>
      </c>
      <c r="B50" s="297"/>
      <c r="C50" s="297"/>
    </row>
    <row r="51" spans="1:6" ht="15.75" x14ac:dyDescent="0.25">
      <c r="A51" s="144"/>
    </row>
    <row r="52" spans="1:6" ht="15.75" x14ac:dyDescent="0.25">
      <c r="A52" s="144"/>
      <c r="C52" s="144"/>
    </row>
    <row r="53" spans="1:6" ht="15.75" x14ac:dyDescent="0.25">
      <c r="A53" s="167" t="s">
        <v>107</v>
      </c>
      <c r="C53" s="167" t="s">
        <v>106</v>
      </c>
    </row>
    <row r="54" spans="1:6" x14ac:dyDescent="0.25">
      <c r="A54" s="168" t="s">
        <v>105</v>
      </c>
      <c r="B54" s="169" t="s">
        <v>104</v>
      </c>
      <c r="C54" s="170" t="s">
        <v>157</v>
      </c>
    </row>
    <row r="55" spans="1:6" x14ac:dyDescent="0.25">
      <c r="A55" s="169" t="s">
        <v>103</v>
      </c>
      <c r="C55" s="170"/>
      <c r="D55" s="169"/>
    </row>
    <row r="56" spans="1:6" ht="51" customHeight="1" x14ac:dyDescent="0.25">
      <c r="A56" s="299" t="s">
        <v>156</v>
      </c>
      <c r="B56" s="299"/>
      <c r="C56" s="299"/>
    </row>
    <row r="57" spans="1:6" ht="42.75" customHeight="1" x14ac:dyDescent="0.25">
      <c r="A57" s="171" t="s">
        <v>102</v>
      </c>
    </row>
    <row r="58" spans="1:6" ht="15.75" x14ac:dyDescent="0.25">
      <c r="A58" s="144"/>
    </row>
    <row r="59" spans="1:6" ht="15.75" x14ac:dyDescent="0.25">
      <c r="A59" s="144" t="s">
        <v>101</v>
      </c>
    </row>
    <row r="60" spans="1:6" x14ac:dyDescent="0.25">
      <c r="A60" s="168" t="s">
        <v>100</v>
      </c>
    </row>
    <row r="61" spans="1:6" x14ac:dyDescent="0.25">
      <c r="A61" s="172"/>
    </row>
    <row r="62" spans="1:6" x14ac:dyDescent="0.25">
      <c r="A62" s="173"/>
    </row>
    <row r="63" spans="1:6" x14ac:dyDescent="0.25"/>
    <row r="64" spans="1:6" x14ac:dyDescent="0.25">
      <c r="A64" s="298" t="s">
        <v>99</v>
      </c>
      <c r="B64" s="298"/>
      <c r="C64" s="298"/>
    </row>
    <row r="65" spans="1:3" ht="32.25" customHeight="1" x14ac:dyDescent="0.25">
      <c r="A65" s="293" t="s">
        <v>98</v>
      </c>
      <c r="B65" s="293"/>
      <c r="C65" s="293"/>
    </row>
    <row r="66" spans="1:3" ht="27.75" customHeight="1" x14ac:dyDescent="0.25">
      <c r="A66" s="293" t="s">
        <v>97</v>
      </c>
      <c r="B66" s="293"/>
      <c r="C66" s="293"/>
    </row>
  </sheetData>
  <sheetProtection algorithmName="SHA-512" hashValue="KJu11Mefj+jLCP+UCTNwFQmovNIj7dVDR51WZW3UQXgkRZDO0/Cmk4Ps0oRCMWcUTOgyY4VlM93KZ+J84oKwUg==" saltValue="iBl5ywvxNJOh6xGEDgxXrQ==" spinCount="100000" sheet="1" objects="1" scenarios="1"/>
  <mergeCells count="26">
    <mergeCell ref="A1:C1"/>
    <mergeCell ref="A32:C32"/>
    <mergeCell ref="A31:C31"/>
    <mergeCell ref="A28:C28"/>
    <mergeCell ref="A29:C29"/>
    <mergeCell ref="A14:C14"/>
    <mergeCell ref="A17:C17"/>
    <mergeCell ref="A18:C18"/>
    <mergeCell ref="A19:C19"/>
    <mergeCell ref="A20:C20"/>
    <mergeCell ref="B21:C21"/>
    <mergeCell ref="A9:C9"/>
    <mergeCell ref="A66:C66"/>
    <mergeCell ref="E34:K34"/>
    <mergeCell ref="A10:C10"/>
    <mergeCell ref="A11:C11"/>
    <mergeCell ref="A12:C12"/>
    <mergeCell ref="A13:C13"/>
    <mergeCell ref="A65:C65"/>
    <mergeCell ref="A50:C50"/>
    <mergeCell ref="A64:C64"/>
    <mergeCell ref="A56:C56"/>
    <mergeCell ref="B48:C48"/>
    <mergeCell ref="E37:K37"/>
    <mergeCell ref="E38:K38"/>
    <mergeCell ref="E39:K39"/>
  </mergeCells>
  <conditionalFormatting sqref="B36:B47">
    <cfRule type="cellIs" dxfId="46" priority="6" operator="greaterThan">
      <formula>$A$31</formula>
    </cfRule>
  </conditionalFormatting>
  <conditionalFormatting sqref="C36:C47">
    <cfRule type="expression" dxfId="45" priority="4">
      <formula>IF($B36&gt;liczba_miejsc_utworz,1)</formula>
    </cfRule>
    <cfRule type="expression" dxfId="44" priority="5">
      <formula>ISERROR($C36)</formula>
    </cfRule>
  </conditionalFormatting>
  <conditionalFormatting sqref="B36:C47">
    <cfRule type="expression" dxfId="43" priority="3">
      <formula>IF(AND($C36&lt;&gt;0,$C36&lt;0.6),1)</formula>
    </cfRule>
  </conditionalFormatting>
  <conditionalFormatting sqref="C24">
    <cfRule type="expression" dxfId="42" priority="2">
      <formula>IF(YEAR(TODAY())=2019,1)</formula>
    </cfRule>
  </conditionalFormatting>
  <conditionalFormatting sqref="B24">
    <cfRule type="expression" dxfId="41" priority="1">
      <formula>IF(YEAR(TODAY())=2019,1)</formula>
    </cfRule>
  </conditionalFormatting>
  <dataValidations count="1">
    <dataValidation type="whole" allowBlank="1" showInputMessage="1" showErrorMessage="1" sqref="A31:C31 B36:B4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 differentFirst="1">
    <firstHeader>&amp;R&amp;"Times New Roman,Pogrubiona"&amp;13Zał. nr 8 do umowy
&amp;"Times New Roman,Normalny"(moduł 3)</firstHeader>
  </headerFooter>
  <colBreaks count="1" manualBreakCount="1">
    <brk id="3" max="68" man="1"/>
  </colBreaks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3:M23"/>
  <sheetViews>
    <sheetView workbookViewId="0">
      <selection activeCell="J30" sqref="J30"/>
    </sheetView>
  </sheetViews>
  <sheetFormatPr defaultRowHeight="15" x14ac:dyDescent="0.25"/>
  <sheetData>
    <row r="3" spans="2:4" ht="15.75" x14ac:dyDescent="0.25">
      <c r="B3" s="1" t="s">
        <v>35</v>
      </c>
      <c r="C3" s="1">
        <v>10000</v>
      </c>
      <c r="D3" s="2" t="s">
        <v>87</v>
      </c>
    </row>
    <row r="4" spans="2:4" ht="15.75" x14ac:dyDescent="0.25">
      <c r="B4" s="1" t="s">
        <v>36</v>
      </c>
      <c r="C4" s="1">
        <v>10000</v>
      </c>
      <c r="D4" s="2" t="s">
        <v>87</v>
      </c>
    </row>
    <row r="5" spans="2:4" ht="15.75" x14ac:dyDescent="0.25">
      <c r="B5" s="1" t="s">
        <v>37</v>
      </c>
      <c r="C5" s="1">
        <v>5000</v>
      </c>
      <c r="D5" s="2" t="s">
        <v>88</v>
      </c>
    </row>
    <row r="7" spans="2:4" x14ac:dyDescent="0.25">
      <c r="B7" t="s">
        <v>74</v>
      </c>
    </row>
    <row r="8" spans="2:4" x14ac:dyDescent="0.25">
      <c r="B8" t="s">
        <v>75</v>
      </c>
    </row>
    <row r="23" spans="13:13" x14ac:dyDescent="0.25">
      <c r="M23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37</vt:i4>
      </vt:variant>
    </vt:vector>
  </HeadingPairs>
  <TitlesOfParts>
    <vt:vector size="44" baseType="lpstr">
      <vt:lpstr>1. Kosztorys</vt:lpstr>
      <vt:lpstr>2. Harmon.</vt:lpstr>
      <vt:lpstr>3. Wniosek o transzę </vt:lpstr>
      <vt:lpstr>5. Rozlicz. udok. koszt.</vt:lpstr>
      <vt:lpstr>6. Wzór rozlicz. pon. koszt.</vt:lpstr>
      <vt:lpstr>8. Trwałość</vt:lpstr>
      <vt:lpstr>Arkusz3</vt:lpstr>
      <vt:lpstr>data_umowy</vt:lpstr>
      <vt:lpstr>'6. Wzór rozlicz. pon. koszt.'!dofin_i_własne</vt:lpstr>
      <vt:lpstr>dofin_i_własne</vt:lpstr>
      <vt:lpstr>forma_opieki</vt:lpstr>
      <vt:lpstr>formy_opieki_lista</vt:lpstr>
      <vt:lpstr>harmonogram</vt:lpstr>
      <vt:lpstr>instytucja_opieki</vt:lpstr>
      <vt:lpstr>liczba_miejsc</vt:lpstr>
      <vt:lpstr>liczba_miejsc_utworz</vt:lpstr>
      <vt:lpstr>nazwa_adres</vt:lpstr>
      <vt:lpstr>'6. Wzór rozlicz. pon. koszt.'!nr_transzy_rozlicz</vt:lpstr>
      <vt:lpstr>nr_transzy_rozlicz</vt:lpstr>
      <vt:lpstr>nr_umowy</vt:lpstr>
      <vt:lpstr>numer_umowy</vt:lpstr>
      <vt:lpstr>'6. Wzór rozlicz. pon. koszt.'!obsada</vt:lpstr>
      <vt:lpstr>obsada</vt:lpstr>
      <vt:lpstr>'1. Kosztorys'!Obszar_wydruku</vt:lpstr>
      <vt:lpstr>'2. Harmon.'!Obszar_wydruku</vt:lpstr>
      <vt:lpstr>'3. Wniosek o transzę '!Obszar_wydruku</vt:lpstr>
      <vt:lpstr>'5. Rozlicz. udok. koszt.'!Obszar_wydruku</vt:lpstr>
      <vt:lpstr>'6. Wzór rozlicz. pon. koszt.'!Obszar_wydruku</vt:lpstr>
      <vt:lpstr>'8. Trwałość'!Obszar_wydruku</vt:lpstr>
      <vt:lpstr>początek_realizacji</vt:lpstr>
      <vt:lpstr>rodzaj_kosztów</vt:lpstr>
      <vt:lpstr>'6. Wzór rozlicz. pon. koszt.'!rozlicz_transz_tworzeni_ogółem</vt:lpstr>
      <vt:lpstr>rozlicz_transz_tworzeni_ogółem</vt:lpstr>
      <vt:lpstr>'6. Wzór rozlicz. pon. koszt.'!rozlicz_transz_tworzenie_dof</vt:lpstr>
      <vt:lpstr>rozlicz_transz_tworzenie_dof</vt:lpstr>
      <vt:lpstr>'6. Wzór rozlicz. pon. koszt.'!suma_bieżące</vt:lpstr>
      <vt:lpstr>suma_bieżące</vt:lpstr>
      <vt:lpstr>'6. Wzór rozlicz. pon. koszt.'!suma_dofin_tworzenie</vt:lpstr>
      <vt:lpstr>suma_dofin_tworzenie</vt:lpstr>
      <vt:lpstr>'6. Wzór rozlicz. pon. koszt.'!suma_majątkowe</vt:lpstr>
      <vt:lpstr>suma_majątkowe</vt:lpstr>
      <vt:lpstr>'6. Wzór rozlicz. pon. koszt.'!trwałość</vt:lpstr>
      <vt:lpstr>trwałość</vt:lpstr>
      <vt:lpstr>wpis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2019-06-13T08:01:02Z</dcterms:created>
  <dcterms:modified xsi:type="dcterms:W3CDTF">2019-11-20T14:40:24Z</dcterms:modified>
</cp:coreProperties>
</file>