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kulisiewicz\Documents\2_Plan zamówień\Plan zamówień 2024\"/>
    </mc:Choice>
  </mc:AlternateContent>
  <bookViews>
    <workbookView xWindow="0" yWindow="0" windowWidth="28800" windowHeight="12435"/>
  </bookViews>
  <sheets>
    <sheet name="Arkusz1" sheetId="1" r:id="rId1"/>
  </sheets>
  <definedNames>
    <definedName name="_xlnm._FilterDatabase" localSheetId="0" hidden="1">Arkusz1!$A$3:$K$38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G26" i="1" s="1"/>
  <c r="F19" i="1" l="1"/>
  <c r="G37" i="1" l="1"/>
  <c r="G36" i="1"/>
  <c r="F35" i="1"/>
  <c r="G35" i="1" s="1"/>
  <c r="F34" i="1"/>
  <c r="G34" i="1" s="1"/>
  <c r="F33" i="1"/>
  <c r="G33" i="1" s="1"/>
  <c r="H32" i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5" i="1"/>
  <c r="G25" i="1" s="1"/>
  <c r="H24" i="1"/>
  <c r="G24" i="1"/>
  <c r="F23" i="1"/>
  <c r="G23" i="1" s="1"/>
  <c r="F22" i="1"/>
  <c r="G22" i="1" s="1"/>
  <c r="F21" i="1"/>
  <c r="G21" i="1" s="1"/>
  <c r="F20" i="1"/>
  <c r="G20" i="1" s="1"/>
  <c r="G19" i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</calcChain>
</file>

<file path=xl/sharedStrings.xml><?xml version="1.0" encoding="utf-8"?>
<sst xmlns="http://schemas.openxmlformats.org/spreadsheetml/2006/main" count="258" uniqueCount="109">
  <si>
    <t>Lp.</t>
  </si>
  <si>
    <t>Nazwa komórki org.</t>
  </si>
  <si>
    <t>Nazwa przedmiotu zamówienia</t>
  </si>
  <si>
    <t>Kod CPV wraz z nazwą</t>
  </si>
  <si>
    <t>Rodzaj:
D - dostawa
U - usługa
R - roboty bud.</t>
  </si>
  <si>
    <t>Wartość zamówienia netto</t>
  </si>
  <si>
    <t>Wartość zamówienia brutto PLN</t>
  </si>
  <si>
    <t>Propozycja zastosowania klauzuli społecznej lub innego instrumentu uwzględniającego aspekty społeczne</t>
  </si>
  <si>
    <t>Uwagi</t>
  </si>
  <si>
    <t>PLN</t>
  </si>
  <si>
    <t>EURO
[1€ = 4,6371 PLN]</t>
  </si>
  <si>
    <t>Tryb udzielenia zamówienia</t>
  </si>
  <si>
    <t xml:space="preserve">Termin wszczęcia postępowaia </t>
  </si>
  <si>
    <t>BDG</t>
  </si>
  <si>
    <t xml:space="preserve">Olej opałowy </t>
  </si>
  <si>
    <t xml:space="preserve">09135100-5 Olej opałowy                                </t>
  </si>
  <si>
    <t>D</t>
  </si>
  <si>
    <t>tryb podstawowy</t>
  </si>
  <si>
    <t>Dostawa paliwa gazowego - gazu ziemnego do budynku położonego w Warszawie przy ul. Króla Jana Olbrachta 94B, będącego w trwałym zarządzie Głównego Urzędu Geodezji i Kartografii (w okresie 24 miesięcy)</t>
  </si>
  <si>
    <t>09123000-7 - Gaz ziemny
6520000-5 Przesył gazu ziemnego i podobne usługi</t>
  </si>
  <si>
    <t>U</t>
  </si>
  <si>
    <t>bez zastosowania</t>
  </si>
  <si>
    <t>Obsługa informatyczna Głównego Urzędu Geodezji i Kartografii</t>
  </si>
  <si>
    <t>Świadczenie usług ochroniarskich w okresie 36 miesięcy dla budynku w Lesznowoli</t>
  </si>
  <si>
    <t>79710000-4 - Usługi ochroniarskie</t>
  </si>
  <si>
    <t>zatrudnienie pracowników na podstawie umowy o pracę</t>
  </si>
  <si>
    <t>Sprzątanie lokali biurowo-magazynowych oraz utrzymanie zieleni i terenow utwardzonych na nieruchomościach użytkowanych przez GUGiK  (w okresie 12 miesięcy)</t>
  </si>
  <si>
    <t>R</t>
  </si>
  <si>
    <t>GK</t>
  </si>
  <si>
    <t>Opracowanie map tematycznych</t>
  </si>
  <si>
    <t>72310000-1 Usługi przetwarzania danych</t>
  </si>
  <si>
    <t>przetarg nieograniczony</t>
  </si>
  <si>
    <t>Opracowanie narzędzi do automatycznej generalizacji i redakcji kartograficznej z bazy wektorowej map topograficznych w skali 1:100 000</t>
  </si>
  <si>
    <t>48000000-8 - Pakiety oprogramowania i systemy informatyczne</t>
  </si>
  <si>
    <t>Opracowanie projektów wizualizacji baz BDOT10k i BDOO na potrzeby aktualizacji usług</t>
  </si>
  <si>
    <t>71356300-1 Usługi wsparcia technicznego
48519000-9 Pakiety oprogramowania informatycznego
72267000-4  usługi w zakresie konserwacji i napraw oprogramowania,
48000000-8 - Pakiety oprogramowania i systemy informatyczne</t>
  </si>
  <si>
    <t>Aktualizacja bazy danych obiektów topograficznych (BDOT10k) dla wybranych obszarów Polski</t>
  </si>
  <si>
    <t>72312100-6  Usługi przygotowywania danych
72316000-3  Usługi analizy danych
72320000-4  Usługi baz danych
72310000-1  Usługi przetwarzania danych
72314000-9  Usługi gromadzenia oraz scalania danych</t>
  </si>
  <si>
    <t>zatrudnienie na podstawie umowy o pracę</t>
  </si>
  <si>
    <t xml:space="preserve">Pomiar osnowy grawimetrycznej klasy fundamentalnej na terenie kraju </t>
  </si>
  <si>
    <t>71351000-3 Usługi planowania geologicznego, geofizycznego i inne usługi naukowe
72310000-1 Usługi przetwarzania danych</t>
  </si>
  <si>
    <t xml:space="preserve">Pomiar osnowy grawimetrycznej klasy bazowej na terenie kraju </t>
  </si>
  <si>
    <t>Modernizacja podstawowej  osnowy geodezyjnej na terenie kraju</t>
  </si>
  <si>
    <t xml:space="preserve">Usługi stabilizacji punktów podstawowej osnowy geodezyjnej </t>
  </si>
  <si>
    <t>71336000-2 Dodatkowe usługi inżynieryjne                                                      71315000-9 Usługi budowlane</t>
  </si>
  <si>
    <t>Asysta techniczna oprogramowania systemowego ASG-EUPOS (TRIMBLE)</t>
  </si>
  <si>
    <t>71356300-1 Usługi wsparcia technicznego</t>
  </si>
  <si>
    <t>Zakup sprzętu  GNSS na potrzeby systemu ASG-EUPOS</t>
  </si>
  <si>
    <t xml:space="preserve">                       
 38112100-4 Globalne systemy nawigacji i pozycjonowania (GPS lub równorzędne)</t>
  </si>
  <si>
    <t>Wykonanie ortofotomapy 0,05 m i danych wysokościowych 12 pkt/m2</t>
  </si>
  <si>
    <t>71355100-2 usługi fotogrametryczne - Kategoria usług nr 12
72314000-9 usługi gromadzenia oraz scalania danych - Kategoria usług nr 7</t>
  </si>
  <si>
    <t xml:space="preserve">Wykonanie ortofotomapy 0,10 m i danych wysokościowych 4 pkt/m2 </t>
  </si>
  <si>
    <t>Wykonanie ortofotomapy 0,05 m i danych wysokościowych 12 pkt/m2 - TZ</t>
  </si>
  <si>
    <t xml:space="preserve">zamówienie z dziedziny obronności i bezpieczeństwa </t>
  </si>
  <si>
    <t>Opracowanie modeli siatkowych 3d mesh</t>
  </si>
  <si>
    <t>Subskrybcja oprogramowania wraz z opieką serwisową  i wsparciem techniczym  FME</t>
  </si>
  <si>
    <t xml:space="preserve">72250000-2 usługi w zakresie konserwacji i wsparcia systemów,
72267000-4 usługi w zakresie konserwacji i napraw oprogramowania,
</t>
  </si>
  <si>
    <t xml:space="preserve">tryb podstawowy </t>
  </si>
  <si>
    <t>72250000-2  usługi w zakresie konserwacji i wsparcia systemów,
72267000-4  usługi w zakresie konserwacji i napraw oprogramowania,
72261000-2  usługi pomocnicze w zakresie oprogramowania.</t>
  </si>
  <si>
    <t>DI</t>
  </si>
  <si>
    <t>Usługa konserwacji i opieki serwisowej systemu UMM</t>
  </si>
  <si>
    <t>72260000-5 - Usługi w zakresie oprogramowania
72611000-6 - Usługi w zakresie wsparcia technicznego</t>
  </si>
  <si>
    <t>klauzule społeczne zostaną określone na etapie wszczęcia postępowania</t>
  </si>
  <si>
    <t xml:space="preserve">Z wolnej ręki - art. 214 ust. 1 pkt 1a ustawy pzpZ wolnej ręki - z art.
214 ust. 1 pkt 1 lit. b
</t>
  </si>
  <si>
    <t>Świadczenie usług rozszerzonej gwarancji dla urządzeń HP</t>
  </si>
  <si>
    <t>72250000-2 - Usługi w zakresie konserwacji i wsparcia systemów
72611000-6 - Usługi w zakresie wsparcia technicznego
72100000-6 - Usługi doradcze w zakresie sprzętu komputerowego
50312000-5 - Usługi w zakresie napraw i konserwacji sprzętu komputerowego
72267000-4 - Usługi w zakresie konserwacji i napraw oprogramowania,
72261000-2 - Usługi pomocnicze w zakresie oprogramowania</t>
  </si>
  <si>
    <t>Zakup usług rozszerozonej gwarancji na oprogramowanie systemu bezpieczeństwa Trend Micro Deep Security</t>
  </si>
  <si>
    <t>Świadczenie usług rozszerzonej gwarancji dla infrastruktury Oracle</t>
  </si>
  <si>
    <t>72611000-6 - Usługi w zakresie wsparcia technicznego​</t>
  </si>
  <si>
    <t>Zakup usług rozszerzonej gwarancji na oprogramowanie VMware</t>
  </si>
  <si>
    <t>72250000-2 Usługi w zakresie konserwacji i wsparcia systemów
72611000-6-Usługi w zakresie wsparcia technicznego
72267000-4 usługi w zakresie konserwacji i napraw oprogramowania</t>
  </si>
  <si>
    <t>Świadczenie usług rozszerzonej gwarancji dla infrastruktury PaloAlto</t>
  </si>
  <si>
    <t>72611000-6 - Usługi w zakresie wsparcia technicznego</t>
  </si>
  <si>
    <t>Zakup usług oraz oprogramowania infrastruktury niezbędnych do realizacji zaleceń audytu informatycznego GUGiK</t>
  </si>
  <si>
    <t>48000000-8 - Pakiety oprogramowania i systemy informatyczne 
72000000-5 Usługi informatyczne,
726000006 – Usługi doradcze i dodatkowe w zakresie sprzętu komputerowego</t>
  </si>
  <si>
    <t>Świadczenie usług utrzymania infrestruktury SIG</t>
  </si>
  <si>
    <t>72250000-2 Usługi w zakresie konserwacji i wsparcia systemów
72611000-6-Usługi w zakresie wsparcia technicznego
72100000-6 Usługi doradcze w zakresie sprzętu komputerowego
50312000-5-Usługi w zakresie napraw i konserwacji sprzętu komputerowego</t>
  </si>
  <si>
    <t>KN</t>
  </si>
  <si>
    <t>Budowa aplikacji do zarządzania i prowadzenia Państwowego Rejestru Granic</t>
  </si>
  <si>
    <t xml:space="preserve">Budowa narzędzi do pozyskiwania danych statystycznych pzgik </t>
  </si>
  <si>
    <t>SWZ</t>
  </si>
  <si>
    <t>Organizacja dwóch Konferencji Słuzby Geodezyjnej i Kartograficznej</t>
  </si>
  <si>
    <t>II i IV kwartał</t>
  </si>
  <si>
    <t xml:space="preserve">II kwartał </t>
  </si>
  <si>
    <t xml:space="preserve">IV kwartał </t>
  </si>
  <si>
    <t>Opieka serwisowa i w sprawie dla oprogramowania oraz ASG-EUPOS</t>
  </si>
  <si>
    <t>Usługa subskrypcji obejmująca aktualizacje i zwiększenie dostępu do licencji oprogramowania ESRI wykorzystywanego w ramach systemów informatycznych GUGiK</t>
  </si>
  <si>
    <t>Przebudowa służbowych pomieszczeń mieszkalnych na pomieszczenia biurowe i pomieszczenie socjalne wraz z dostosowaniem drogi ewakuacyjnej do wymagań bezpieczeństwa pożarowego w budynku położonym w Warszawie przy ul. Króla Jana I Olbrachta 94 B, będącym w trwałym zarządzie Głównego Urzędu Geodezji i Kartografii</t>
  </si>
  <si>
    <t>Świadczenie usługi asysty technicznej  dla infrastruktury IT systemu ASG-EUPOS</t>
  </si>
  <si>
    <t>45000000-7 Roboty budowlane                             45300000-0 Roboty instalacyjne w budynkach  71000000-8 Usługi architektoniczne, budowlane, inżynieryjne i kontrolne</t>
  </si>
  <si>
    <t>50320000-4 - Usługi w zakresie napraw i konserwacji komputerów osobistych; 
72100000-6 - Usługi doradcze w zakresie sprzętu komputerowego;                                           72514300-4 - Usługi w zakresie konserwacji systemów komputerowych;                             72600000-6 - Usługi doradcze i dodatkowe w zakresie sprzętu komputerowego;                        72611000-6 - Usługi w zakresie wsparcia technicznego;                                                     72710000-0 - Usługi w zakresie lokalnej sieci komputerowej.</t>
  </si>
  <si>
    <t>90910000-9 sługi  sprzątania                   90620000-9 Usługi odśnieżania                       77310000-6 Usługi sadzenia roślin oraz utrzymania terenów zielonych                              77340000-5 Usługi okrzesywania drzew oraz przycinania żywopłotów</t>
  </si>
  <si>
    <t>72611000-6 Usługi w zakresie wsparcia technicznego
72260000-5 Usługi w zakresie oprogramowania</t>
  </si>
  <si>
    <t>551200000-7 Usługi hotelowe w zakresie spotkań i konferencji; 
55300000-3 usługi restauracyjne i dotyczące wydawania posiłków</t>
  </si>
  <si>
    <t>72260000-5  Usługi w zakresie oprogramowania
72611000-6  Usługi w zakresie wsparcia technicznego
72310000-1  Usługi przetwarzania danych
72320000-4 Usługi bazy danych
80500000-9  Usługi szkoleniowe</t>
  </si>
  <si>
    <t xml:space="preserve">III kwartał </t>
  </si>
  <si>
    <t xml:space="preserve">IV kwartał   </t>
  </si>
  <si>
    <t xml:space="preserve">IV kwartał  </t>
  </si>
  <si>
    <t>II  kwartał</t>
  </si>
  <si>
    <t xml:space="preserve">I-II  kwartał </t>
  </si>
  <si>
    <t xml:space="preserve">I  kwartał </t>
  </si>
  <si>
    <t xml:space="preserve">II  kwartał </t>
  </si>
  <si>
    <t>II-III  kwartał</t>
  </si>
  <si>
    <t xml:space="preserve">II-III  kwartał </t>
  </si>
  <si>
    <t xml:space="preserve">I  kwartał  </t>
  </si>
  <si>
    <t xml:space="preserve">III  kwartał </t>
  </si>
  <si>
    <t>IV  kwartał</t>
  </si>
  <si>
    <t>I  kwartał</t>
  </si>
  <si>
    <t>I-IV  kwartał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</si>
</sst>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;[Red]#,##0.00\ _z_ł"/>
    <numFmt numFmtId="165" formatCode="#,##0.00\ &quot;zł&quot;"/>
    <numFmt numFmtId="166" formatCode="#,##0.00\ [$EUR]"/>
    <numFmt numFmtId="167" formatCode="#,##0.00\ _z_ł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9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44" fontId="2" fillId="0" borderId="3" xfId="2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4" fontId="2" fillId="0" borderId="6" xfId="2" applyFont="1" applyBorder="1" applyAlignment="1">
      <alignment horizontal="center" vertical="center" wrapText="1"/>
    </xf>
    <xf numFmtId="164" fontId="2" fillId="2" borderId="6" xfId="1" applyNumberFormat="1" applyFont="1" applyFill="1" applyBorder="1" applyAlignment="1">
      <alignment horizontal="center" vertical="center" wrapText="1"/>
    </xf>
    <xf numFmtId="44" fontId="2" fillId="0" borderId="7" xfId="2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0" fontId="2" fillId="0" borderId="9" xfId="2" applyNumberFormat="1" applyFont="1" applyBorder="1" applyAlignment="1">
      <alignment horizontal="center" vertical="center" wrapText="1"/>
    </xf>
    <xf numFmtId="1" fontId="2" fillId="0" borderId="9" xfId="1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2" borderId="11" xfId="3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 wrapText="1"/>
    </xf>
    <xf numFmtId="167" fontId="4" fillId="2" borderId="11" xfId="0" applyNumberFormat="1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0" borderId="11" xfId="3" applyFont="1" applyFill="1" applyBorder="1" applyAlignment="1">
      <alignment horizontal="center" vertical="center" wrapText="1"/>
    </xf>
    <xf numFmtId="0" fontId="4" fillId="0" borderId="11" xfId="3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167" fontId="4" fillId="0" borderId="11" xfId="0" applyNumberFormat="1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 wrapText="1"/>
    </xf>
    <xf numFmtId="167" fontId="4" fillId="0" borderId="11" xfId="0" applyNumberFormat="1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4" fillId="0" borderId="13" xfId="3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top" wrapText="1"/>
    </xf>
    <xf numFmtId="1" fontId="4" fillId="0" borderId="11" xfId="0" applyNumberFormat="1" applyFont="1" applyFill="1" applyBorder="1" applyAlignment="1">
      <alignment horizontal="left" vertical="top" wrapText="1"/>
    </xf>
    <xf numFmtId="0" fontId="4" fillId="0" borderId="11" xfId="0" applyFont="1" applyBorder="1" applyAlignment="1">
      <alignment horizontal="center" vertical="center" wrapText="1"/>
    </xf>
    <xf numFmtId="1" fontId="4" fillId="0" borderId="11" xfId="0" applyNumberFormat="1" applyFont="1" applyBorder="1" applyAlignment="1">
      <alignment horizontal="left" vertical="top" wrapText="1"/>
    </xf>
    <xf numFmtId="0" fontId="5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0" xfId="0" applyFont="1"/>
    <xf numFmtId="0" fontId="5" fillId="0" borderId="11" xfId="0" applyFont="1" applyFill="1" applyBorder="1" applyAlignment="1">
      <alignment horizontal="center" vertical="center" wrapText="1"/>
    </xf>
    <xf numFmtId="165" fontId="5" fillId="0" borderId="11" xfId="4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0" xfId="0" applyFont="1" applyFill="1"/>
    <xf numFmtId="0" fontId="4" fillId="3" borderId="11" xfId="3" applyFont="1" applyFill="1" applyBorder="1" applyAlignment="1">
      <alignment horizontal="center" vertical="center" wrapText="1"/>
    </xf>
    <xf numFmtId="0" fontId="5" fillId="3" borderId="11" xfId="3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center" vertical="center" wrapText="1"/>
    </xf>
    <xf numFmtId="165" fontId="5" fillId="0" borderId="11" xfId="4" applyNumberFormat="1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5" fillId="0" borderId="11" xfId="3" applyFont="1" applyFill="1" applyBorder="1" applyAlignment="1">
      <alignment horizontal="left" vertical="center" wrapText="1"/>
    </xf>
    <xf numFmtId="165" fontId="6" fillId="2" borderId="11" xfId="5" applyNumberFormat="1" applyFont="1" applyFill="1" applyBorder="1" applyAlignment="1">
      <alignment vertical="center" wrapText="1"/>
    </xf>
    <xf numFmtId="165" fontId="6" fillId="0" borderId="11" xfId="5" applyNumberFormat="1" applyFont="1" applyBorder="1" applyAlignment="1">
      <alignment vertical="center" wrapText="1"/>
    </xf>
    <xf numFmtId="165" fontId="6" fillId="0" borderId="11" xfId="5" applyNumberFormat="1" applyFont="1" applyFill="1" applyBorder="1" applyAlignment="1">
      <alignment vertical="center" wrapText="1"/>
    </xf>
    <xf numFmtId="165" fontId="5" fillId="0" borderId="11" xfId="5" applyNumberFormat="1" applyFont="1" applyFill="1" applyBorder="1" applyAlignment="1">
      <alignment vertical="center" wrapText="1"/>
    </xf>
    <xf numFmtId="165" fontId="7" fillId="0" borderId="11" xfId="5" applyNumberFormat="1" applyFont="1" applyFill="1" applyBorder="1" applyAlignment="1">
      <alignment vertical="center" wrapText="1"/>
    </xf>
    <xf numFmtId="165" fontId="6" fillId="2" borderId="13" xfId="4" applyNumberFormat="1" applyFont="1" applyFill="1" applyBorder="1" applyAlignment="1">
      <alignment vertical="center" wrapText="1"/>
    </xf>
    <xf numFmtId="165" fontId="6" fillId="2" borderId="11" xfId="4" applyNumberFormat="1" applyFont="1" applyFill="1" applyBorder="1" applyAlignment="1">
      <alignment vertical="center" wrapText="1"/>
    </xf>
    <xf numFmtId="166" fontId="6" fillId="2" borderId="11" xfId="4" applyNumberFormat="1" applyFont="1" applyFill="1" applyBorder="1" applyAlignment="1">
      <alignment vertical="center" wrapText="1"/>
    </xf>
    <xf numFmtId="165" fontId="6" fillId="0" borderId="12" xfId="4" applyNumberFormat="1" applyFont="1" applyBorder="1" applyAlignment="1">
      <alignment vertical="center" wrapText="1"/>
    </xf>
    <xf numFmtId="166" fontId="6" fillId="0" borderId="11" xfId="4" applyNumberFormat="1" applyFont="1" applyBorder="1" applyAlignment="1">
      <alignment vertical="center" wrapText="1"/>
    </xf>
    <xf numFmtId="165" fontId="6" fillId="0" borderId="11" xfId="4" applyNumberFormat="1" applyFont="1" applyFill="1" applyBorder="1" applyAlignment="1">
      <alignment vertical="center" wrapText="1"/>
    </xf>
    <xf numFmtId="166" fontId="6" fillId="0" borderId="11" xfId="4" applyNumberFormat="1" applyFont="1" applyFill="1" applyBorder="1" applyAlignment="1">
      <alignment vertical="center" wrapText="1"/>
    </xf>
    <xf numFmtId="166" fontId="5" fillId="0" borderId="11" xfId="4" applyNumberFormat="1" applyFont="1" applyFill="1" applyBorder="1" applyAlignment="1">
      <alignment vertical="center" wrapText="1"/>
    </xf>
    <xf numFmtId="165" fontId="7" fillId="0" borderId="11" xfId="4" applyNumberFormat="1" applyFont="1" applyFill="1" applyBorder="1" applyAlignment="1">
      <alignment vertical="center" wrapText="1"/>
    </xf>
    <xf numFmtId="166" fontId="7" fillId="0" borderId="11" xfId="4" applyNumberFormat="1" applyFont="1" applyFill="1" applyBorder="1" applyAlignment="1">
      <alignment vertical="center" wrapText="1"/>
    </xf>
    <xf numFmtId="165" fontId="6" fillId="0" borderId="14" xfId="4" applyNumberFormat="1" applyFont="1" applyBorder="1" applyAlignment="1">
      <alignment vertical="center" wrapText="1"/>
    </xf>
    <xf numFmtId="166" fontId="6" fillId="0" borderId="13" xfId="4" applyNumberFormat="1" applyFont="1" applyBorder="1" applyAlignment="1">
      <alignment vertical="center" wrapText="1"/>
    </xf>
    <xf numFmtId="165" fontId="6" fillId="0" borderId="11" xfId="4" applyNumberFormat="1" applyFont="1" applyBorder="1" applyAlignment="1">
      <alignment vertical="center" wrapText="1"/>
    </xf>
    <xf numFmtId="165" fontId="5" fillId="3" borderId="11" xfId="4" applyNumberFormat="1" applyFont="1" applyFill="1" applyBorder="1" applyAlignment="1">
      <alignment vertical="center" wrapText="1"/>
    </xf>
    <xf numFmtId="166" fontId="5" fillId="3" borderId="11" xfId="0" applyNumberFormat="1" applyFont="1" applyFill="1" applyBorder="1" applyAlignment="1">
      <alignment vertical="center" wrapText="1"/>
    </xf>
    <xf numFmtId="165" fontId="5" fillId="3" borderId="11" xfId="5" applyNumberFormat="1" applyFont="1" applyFill="1" applyBorder="1" applyAlignment="1">
      <alignment vertical="center" wrapText="1"/>
    </xf>
    <xf numFmtId="165" fontId="6" fillId="0" borderId="13" xfId="4" applyNumberFormat="1" applyFont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/>
    </xf>
    <xf numFmtId="167" fontId="4" fillId="0" borderId="13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4" fillId="0" borderId="13" xfId="0" applyFont="1" applyBorder="1" applyAlignment="1">
      <alignment vertical="center" wrapText="1"/>
    </xf>
    <xf numFmtId="167" fontId="4" fillId="3" borderId="11" xfId="0" applyNumberFormat="1" applyFont="1" applyFill="1" applyBorder="1" applyAlignment="1">
      <alignment horizontal="left" vertical="center" wrapText="1"/>
    </xf>
  </cellXfs>
  <cellStyles count="6">
    <cellStyle name="Dziesiętny" xfId="1" builtinId="3"/>
    <cellStyle name="Dziesiętny 2" xfId="4"/>
    <cellStyle name="Normalny" xfId="0" builtinId="0"/>
    <cellStyle name="Normalny 2" xfId="3"/>
    <cellStyle name="Walutowy" xfId="2" builtinId="4"/>
    <cellStyle name="Walutowy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topLeftCell="A25" workbookViewId="0">
      <selection activeCell="K9" sqref="K9"/>
    </sheetView>
  </sheetViews>
  <sheetFormatPr defaultRowHeight="12.75" x14ac:dyDescent="0.2"/>
  <cols>
    <col min="1" max="1" width="4.5703125" style="50" bestFit="1" customWidth="1"/>
    <col min="2" max="2" width="19.42578125" style="50" bestFit="1" customWidth="1"/>
    <col min="3" max="3" width="59.28515625" style="50" customWidth="1"/>
    <col min="4" max="4" width="42.42578125" style="50" customWidth="1"/>
    <col min="5" max="5" width="11.7109375" style="50" customWidth="1"/>
    <col min="6" max="6" width="16.42578125" style="50" bestFit="1" customWidth="1"/>
    <col min="7" max="7" width="18.28515625" style="50" bestFit="1" customWidth="1"/>
    <col min="8" max="8" width="19.5703125" style="50" customWidth="1"/>
    <col min="9" max="9" width="31.85546875" style="92" customWidth="1"/>
    <col min="10" max="10" width="23.28515625" style="50" customWidth="1"/>
    <col min="11" max="11" width="22.7109375" style="50" customWidth="1"/>
    <col min="12" max="16384" width="9.140625" style="50"/>
  </cols>
  <sheetData>
    <row r="1" spans="1:1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/>
      <c r="H1" s="4" t="s">
        <v>6</v>
      </c>
      <c r="I1" s="2" t="s">
        <v>7</v>
      </c>
      <c r="J1" s="2" t="s">
        <v>8</v>
      </c>
      <c r="K1" s="5"/>
    </row>
    <row r="2" spans="1:11" ht="35.25" customHeight="1" thickBot="1" x14ac:dyDescent="0.25">
      <c r="A2" s="6"/>
      <c r="B2" s="7"/>
      <c r="C2" s="7"/>
      <c r="D2" s="7"/>
      <c r="E2" s="7"/>
      <c r="F2" s="8" t="s">
        <v>9</v>
      </c>
      <c r="G2" s="9" t="s">
        <v>10</v>
      </c>
      <c r="H2" s="10"/>
      <c r="I2" s="7"/>
      <c r="J2" s="11" t="s">
        <v>11</v>
      </c>
      <c r="K2" s="12" t="s">
        <v>12</v>
      </c>
    </row>
    <row r="3" spans="1:11" ht="13.5" thickBot="1" x14ac:dyDescent="0.25">
      <c r="A3" s="13">
        <v>1</v>
      </c>
      <c r="B3" s="13">
        <v>2</v>
      </c>
      <c r="C3" s="13">
        <v>3</v>
      </c>
      <c r="D3" s="14">
        <v>4</v>
      </c>
      <c r="E3" s="14">
        <v>5</v>
      </c>
      <c r="F3" s="15">
        <v>6</v>
      </c>
      <c r="G3" s="16">
        <v>7</v>
      </c>
      <c r="H3" s="15">
        <v>8</v>
      </c>
      <c r="I3" s="90">
        <v>9</v>
      </c>
      <c r="J3" s="17">
        <v>10</v>
      </c>
      <c r="K3" s="18">
        <v>11</v>
      </c>
    </row>
    <row r="4" spans="1:11" ht="13.5" thickBot="1" x14ac:dyDescent="0.25">
      <c r="A4" s="19">
        <v>1</v>
      </c>
      <c r="B4" s="19" t="s">
        <v>13</v>
      </c>
      <c r="C4" s="54" t="s">
        <v>14</v>
      </c>
      <c r="D4" s="21" t="s">
        <v>15</v>
      </c>
      <c r="E4" s="22" t="s">
        <v>16</v>
      </c>
      <c r="F4" s="74">
        <v>194308.94</v>
      </c>
      <c r="G4" s="75">
        <v>41903.116171745271</v>
      </c>
      <c r="H4" s="68">
        <v>239000</v>
      </c>
      <c r="I4" s="23" t="s">
        <v>21</v>
      </c>
      <c r="J4" s="24" t="s">
        <v>17</v>
      </c>
      <c r="K4" s="25" t="s">
        <v>106</v>
      </c>
    </row>
    <row r="5" spans="1:11" ht="51.75" thickBot="1" x14ac:dyDescent="0.25">
      <c r="A5" s="19">
        <v>2</v>
      </c>
      <c r="B5" s="26" t="s">
        <v>13</v>
      </c>
      <c r="C5" s="54" t="s">
        <v>18</v>
      </c>
      <c r="D5" s="21" t="s">
        <v>19</v>
      </c>
      <c r="E5" s="22" t="s">
        <v>16</v>
      </c>
      <c r="F5" s="74">
        <v>650406.5</v>
      </c>
      <c r="G5" s="75">
        <v>140261.47807897176</v>
      </c>
      <c r="H5" s="68">
        <v>800000</v>
      </c>
      <c r="I5" s="23" t="s">
        <v>21</v>
      </c>
      <c r="J5" s="56" t="s">
        <v>17</v>
      </c>
      <c r="K5" s="25" t="s">
        <v>106</v>
      </c>
    </row>
    <row r="6" spans="1:11" ht="153.75" thickBot="1" x14ac:dyDescent="0.25">
      <c r="A6" s="19">
        <v>3</v>
      </c>
      <c r="B6" s="27" t="s">
        <v>13</v>
      </c>
      <c r="C6" s="54" t="s">
        <v>22</v>
      </c>
      <c r="D6" s="28" t="s">
        <v>90</v>
      </c>
      <c r="E6" s="29" t="s">
        <v>20</v>
      </c>
      <c r="F6" s="76">
        <v>604065.04</v>
      </c>
      <c r="G6" s="77">
        <v>130267.84843975761</v>
      </c>
      <c r="H6" s="69">
        <v>744000</v>
      </c>
      <c r="I6" s="30" t="s">
        <v>21</v>
      </c>
      <c r="J6" s="55" t="s">
        <v>17</v>
      </c>
      <c r="K6" s="31" t="s">
        <v>107</v>
      </c>
    </row>
    <row r="7" spans="1:11" ht="36" customHeight="1" thickBot="1" x14ac:dyDescent="0.25">
      <c r="A7" s="19">
        <v>4</v>
      </c>
      <c r="B7" s="27" t="s">
        <v>13</v>
      </c>
      <c r="C7" s="54" t="s">
        <v>23</v>
      </c>
      <c r="D7" s="28" t="s">
        <v>24</v>
      </c>
      <c r="E7" s="29" t="s">
        <v>20</v>
      </c>
      <c r="F7" s="76">
        <v>920480.55</v>
      </c>
      <c r="G7" s="77">
        <v>198503.4935627871</v>
      </c>
      <c r="H7" s="69">
        <v>1132191.08</v>
      </c>
      <c r="I7" s="30" t="s">
        <v>25</v>
      </c>
      <c r="J7" s="55" t="s">
        <v>17</v>
      </c>
      <c r="K7" s="31" t="s">
        <v>107</v>
      </c>
    </row>
    <row r="8" spans="1:11" ht="77.25" thickBot="1" x14ac:dyDescent="0.25">
      <c r="A8" s="19">
        <v>5</v>
      </c>
      <c r="B8" s="26" t="s">
        <v>13</v>
      </c>
      <c r="C8" s="54" t="s">
        <v>26</v>
      </c>
      <c r="D8" s="20" t="s">
        <v>91</v>
      </c>
      <c r="E8" s="22" t="s">
        <v>20</v>
      </c>
      <c r="F8" s="74">
        <v>264227.59999999998</v>
      </c>
      <c r="G8" s="75">
        <v>56981.216708718806</v>
      </c>
      <c r="H8" s="68">
        <v>325000</v>
      </c>
      <c r="I8" s="23" t="s">
        <v>25</v>
      </c>
      <c r="J8" s="56" t="s">
        <v>17</v>
      </c>
      <c r="K8" s="25" t="s">
        <v>106</v>
      </c>
    </row>
    <row r="9" spans="1:11" ht="77.25" thickBot="1" x14ac:dyDescent="0.25">
      <c r="A9" s="19">
        <v>6</v>
      </c>
      <c r="B9" s="26" t="s">
        <v>13</v>
      </c>
      <c r="C9" s="54" t="s">
        <v>87</v>
      </c>
      <c r="D9" s="33" t="s">
        <v>89</v>
      </c>
      <c r="E9" s="34" t="s">
        <v>27</v>
      </c>
      <c r="F9" s="78">
        <v>268292.68</v>
      </c>
      <c r="G9" s="79">
        <v>57857.859438010819</v>
      </c>
      <c r="H9" s="70">
        <v>330000</v>
      </c>
      <c r="I9" s="35" t="s">
        <v>21</v>
      </c>
      <c r="J9" s="57" t="s">
        <v>17</v>
      </c>
      <c r="K9" s="36" t="s">
        <v>108</v>
      </c>
    </row>
    <row r="10" spans="1:11" ht="30.75" customHeight="1" thickBot="1" x14ac:dyDescent="0.25">
      <c r="A10" s="19">
        <v>7</v>
      </c>
      <c r="B10" s="37" t="s">
        <v>28</v>
      </c>
      <c r="C10" s="54" t="s">
        <v>29</v>
      </c>
      <c r="D10" s="32" t="s">
        <v>30</v>
      </c>
      <c r="E10" s="51" t="s">
        <v>20</v>
      </c>
      <c r="F10" s="65">
        <f t="shared" ref="F10:F16" si="0">H10/1.23</f>
        <v>2032520.325203252</v>
      </c>
      <c r="G10" s="80">
        <f>F10/4.6371</f>
        <v>438317.12173626875</v>
      </c>
      <c r="H10" s="71">
        <v>2500000</v>
      </c>
      <c r="I10" s="23" t="s">
        <v>21</v>
      </c>
      <c r="J10" s="54" t="s">
        <v>31</v>
      </c>
      <c r="K10" s="36" t="s">
        <v>99</v>
      </c>
    </row>
    <row r="11" spans="1:11" ht="39" thickBot="1" x14ac:dyDescent="0.25">
      <c r="A11" s="19">
        <v>8</v>
      </c>
      <c r="B11" s="37" t="s">
        <v>28</v>
      </c>
      <c r="C11" s="54" t="s">
        <v>32</v>
      </c>
      <c r="D11" s="32" t="s">
        <v>33</v>
      </c>
      <c r="E11" s="51" t="s">
        <v>20</v>
      </c>
      <c r="F11" s="65">
        <f t="shared" si="0"/>
        <v>406504.06504065043</v>
      </c>
      <c r="G11" s="80">
        <f>F11/4.46371</f>
        <v>91068.654782826488</v>
      </c>
      <c r="H11" s="71">
        <v>500000</v>
      </c>
      <c r="I11" s="35" t="s">
        <v>21</v>
      </c>
      <c r="J11" s="65" t="s">
        <v>17</v>
      </c>
      <c r="K11" s="53" t="s">
        <v>100</v>
      </c>
    </row>
    <row r="12" spans="1:11" ht="90" thickBot="1" x14ac:dyDescent="0.25">
      <c r="A12" s="19">
        <v>9</v>
      </c>
      <c r="B12" s="37" t="s">
        <v>28</v>
      </c>
      <c r="C12" s="54" t="s">
        <v>34</v>
      </c>
      <c r="D12" s="32" t="s">
        <v>35</v>
      </c>
      <c r="E12" s="51" t="s">
        <v>20</v>
      </c>
      <c r="F12" s="65">
        <f t="shared" si="0"/>
        <v>162601.62601626015</v>
      </c>
      <c r="G12" s="80">
        <f t="shared" ref="G12:G24" si="1">F12/4.6371</f>
        <v>35065.3697389015</v>
      </c>
      <c r="H12" s="71">
        <v>200000</v>
      </c>
      <c r="I12" s="35" t="s">
        <v>21</v>
      </c>
      <c r="J12" s="65" t="s">
        <v>17</v>
      </c>
      <c r="K12" s="53" t="s">
        <v>101</v>
      </c>
    </row>
    <row r="13" spans="1:11" ht="77.25" thickBot="1" x14ac:dyDescent="0.25">
      <c r="A13" s="19">
        <v>10</v>
      </c>
      <c r="B13" s="37" t="s">
        <v>28</v>
      </c>
      <c r="C13" s="54" t="s">
        <v>36</v>
      </c>
      <c r="D13" s="32" t="s">
        <v>37</v>
      </c>
      <c r="E13" s="51" t="s">
        <v>20</v>
      </c>
      <c r="F13" s="65">
        <f t="shared" si="0"/>
        <v>2520325.2032520324</v>
      </c>
      <c r="G13" s="80">
        <f t="shared" si="1"/>
        <v>543513.23095297324</v>
      </c>
      <c r="H13" s="71">
        <v>3100000</v>
      </c>
      <c r="I13" s="67" t="s">
        <v>38</v>
      </c>
      <c r="J13" s="54" t="s">
        <v>31</v>
      </c>
      <c r="K13" s="53" t="s">
        <v>99</v>
      </c>
    </row>
    <row r="14" spans="1:11" ht="39" thickBot="1" x14ac:dyDescent="0.25">
      <c r="A14" s="19">
        <v>11</v>
      </c>
      <c r="B14" s="37" t="s">
        <v>28</v>
      </c>
      <c r="C14" s="54" t="s">
        <v>39</v>
      </c>
      <c r="D14" s="32" t="s">
        <v>40</v>
      </c>
      <c r="E14" s="51" t="s">
        <v>20</v>
      </c>
      <c r="F14" s="65">
        <f t="shared" si="0"/>
        <v>341463.41463414632</v>
      </c>
      <c r="G14" s="80">
        <f t="shared" si="1"/>
        <v>73637.276451693149</v>
      </c>
      <c r="H14" s="71">
        <v>420000</v>
      </c>
      <c r="I14" s="35" t="s">
        <v>21</v>
      </c>
      <c r="J14" s="54" t="s">
        <v>17</v>
      </c>
      <c r="K14" s="53" t="s">
        <v>101</v>
      </c>
    </row>
    <row r="15" spans="1:11" ht="39" thickBot="1" x14ac:dyDescent="0.25">
      <c r="A15" s="19">
        <v>12</v>
      </c>
      <c r="B15" s="37" t="s">
        <v>28</v>
      </c>
      <c r="C15" s="54" t="s">
        <v>41</v>
      </c>
      <c r="D15" s="32" t="s">
        <v>40</v>
      </c>
      <c r="E15" s="51" t="s">
        <v>20</v>
      </c>
      <c r="F15" s="65">
        <f>H15/1.23</f>
        <v>1178861.7886178861</v>
      </c>
      <c r="G15" s="80">
        <f t="shared" si="1"/>
        <v>254223.93060703587</v>
      </c>
      <c r="H15" s="71">
        <v>1450000</v>
      </c>
      <c r="I15" s="23" t="s">
        <v>21</v>
      </c>
      <c r="J15" s="54" t="s">
        <v>31</v>
      </c>
      <c r="K15" s="53" t="s">
        <v>100</v>
      </c>
    </row>
    <row r="16" spans="1:11" ht="39" thickBot="1" x14ac:dyDescent="0.25">
      <c r="A16" s="19">
        <v>13</v>
      </c>
      <c r="B16" s="37" t="s">
        <v>28</v>
      </c>
      <c r="C16" s="54" t="s">
        <v>42</v>
      </c>
      <c r="D16" s="32" t="s">
        <v>40</v>
      </c>
      <c r="E16" s="51" t="s">
        <v>20</v>
      </c>
      <c r="F16" s="65">
        <f t="shared" si="0"/>
        <v>13545528.455284553</v>
      </c>
      <c r="G16" s="80">
        <f t="shared" si="1"/>
        <v>2921120.6260991897</v>
      </c>
      <c r="H16" s="71">
        <v>16661000</v>
      </c>
      <c r="I16" s="32" t="s">
        <v>38</v>
      </c>
      <c r="J16" s="54" t="s">
        <v>31</v>
      </c>
      <c r="K16" s="53" t="s">
        <v>101</v>
      </c>
    </row>
    <row r="17" spans="1:11" ht="39" thickBot="1" x14ac:dyDescent="0.25">
      <c r="A17" s="19">
        <v>14</v>
      </c>
      <c r="B17" s="37" t="s">
        <v>28</v>
      </c>
      <c r="C17" s="54" t="s">
        <v>43</v>
      </c>
      <c r="D17" s="32" t="s">
        <v>44</v>
      </c>
      <c r="E17" s="51" t="s">
        <v>20</v>
      </c>
      <c r="F17" s="65">
        <f>H17/1.23</f>
        <v>1626016.2601626017</v>
      </c>
      <c r="G17" s="80">
        <f t="shared" si="1"/>
        <v>350653.69738901505</v>
      </c>
      <c r="H17" s="71">
        <v>2000000</v>
      </c>
      <c r="I17" s="23" t="s">
        <v>21</v>
      </c>
      <c r="J17" s="54" t="s">
        <v>31</v>
      </c>
      <c r="K17" s="53" t="s">
        <v>102</v>
      </c>
    </row>
    <row r="18" spans="1:11" ht="26.25" thickBot="1" x14ac:dyDescent="0.25">
      <c r="A18" s="19">
        <v>15</v>
      </c>
      <c r="B18" s="37" t="s">
        <v>28</v>
      </c>
      <c r="C18" s="54" t="s">
        <v>45</v>
      </c>
      <c r="D18" s="32" t="s">
        <v>46</v>
      </c>
      <c r="E18" s="51" t="s">
        <v>20</v>
      </c>
      <c r="F18" s="65">
        <f t="shared" ref="F18" si="2">H18/1.23</f>
        <v>447154.47154471546</v>
      </c>
      <c r="G18" s="80">
        <f t="shared" si="1"/>
        <v>96429.766781979139</v>
      </c>
      <c r="H18" s="71">
        <v>550000</v>
      </c>
      <c r="I18" s="35" t="s">
        <v>21</v>
      </c>
      <c r="J18" s="65" t="s">
        <v>17</v>
      </c>
      <c r="K18" s="52" t="s">
        <v>100</v>
      </c>
    </row>
    <row r="19" spans="1:11" ht="39" thickBot="1" x14ac:dyDescent="0.25">
      <c r="A19" s="19">
        <v>16</v>
      </c>
      <c r="B19" s="37" t="s">
        <v>28</v>
      </c>
      <c r="C19" s="54" t="s">
        <v>47</v>
      </c>
      <c r="D19" s="32" t="s">
        <v>48</v>
      </c>
      <c r="E19" s="51" t="s">
        <v>16</v>
      </c>
      <c r="F19" s="65">
        <f>H19/1.23</f>
        <v>731707.31707317079</v>
      </c>
      <c r="G19" s="80">
        <f t="shared" si="1"/>
        <v>157794.16382505678</v>
      </c>
      <c r="H19" s="71">
        <v>900000</v>
      </c>
      <c r="I19" s="23" t="s">
        <v>21</v>
      </c>
      <c r="J19" s="65" t="s">
        <v>31</v>
      </c>
      <c r="K19" s="52" t="s">
        <v>103</v>
      </c>
    </row>
    <row r="20" spans="1:11" ht="51.75" thickBot="1" x14ac:dyDescent="0.25">
      <c r="A20" s="19">
        <v>17</v>
      </c>
      <c r="B20" s="37" t="s">
        <v>28</v>
      </c>
      <c r="C20" s="54" t="s">
        <v>49</v>
      </c>
      <c r="D20" s="32" t="s">
        <v>50</v>
      </c>
      <c r="E20" s="51" t="s">
        <v>20</v>
      </c>
      <c r="F20" s="65">
        <f>H20/1.23</f>
        <v>11138211.382113822</v>
      </c>
      <c r="G20" s="80">
        <f t="shared" si="1"/>
        <v>2401977.827114753</v>
      </c>
      <c r="H20" s="71">
        <v>13700000</v>
      </c>
      <c r="I20" s="32" t="s">
        <v>38</v>
      </c>
      <c r="J20" s="54" t="s">
        <v>31</v>
      </c>
      <c r="K20" s="51" t="s">
        <v>104</v>
      </c>
    </row>
    <row r="21" spans="1:11" ht="51.75" thickBot="1" x14ac:dyDescent="0.25">
      <c r="A21" s="19">
        <v>18</v>
      </c>
      <c r="B21" s="37" t="s">
        <v>28</v>
      </c>
      <c r="C21" s="54" t="s">
        <v>51</v>
      </c>
      <c r="D21" s="32" t="s">
        <v>50</v>
      </c>
      <c r="E21" s="51" t="s">
        <v>20</v>
      </c>
      <c r="F21" s="65">
        <f>H21/1.23</f>
        <v>8130081.3008130081</v>
      </c>
      <c r="G21" s="80">
        <f t="shared" si="1"/>
        <v>1753268.486945075</v>
      </c>
      <c r="H21" s="71">
        <v>10000000</v>
      </c>
      <c r="I21" s="32" t="s">
        <v>38</v>
      </c>
      <c r="J21" s="54" t="s">
        <v>31</v>
      </c>
      <c r="K21" s="51" t="s">
        <v>100</v>
      </c>
    </row>
    <row r="22" spans="1:11" ht="51.75" thickBot="1" x14ac:dyDescent="0.25">
      <c r="A22" s="60">
        <v>19</v>
      </c>
      <c r="B22" s="61" t="s">
        <v>28</v>
      </c>
      <c r="C22" s="62" t="s">
        <v>52</v>
      </c>
      <c r="D22" s="63" t="s">
        <v>50</v>
      </c>
      <c r="E22" s="64" t="s">
        <v>20</v>
      </c>
      <c r="F22" s="86">
        <f>H22/1.23</f>
        <v>2845528.4552845531</v>
      </c>
      <c r="G22" s="87">
        <f t="shared" si="1"/>
        <v>613643.97043077636</v>
      </c>
      <c r="H22" s="88">
        <v>3500000</v>
      </c>
      <c r="I22" s="94" t="s">
        <v>21</v>
      </c>
      <c r="J22" s="62" t="s">
        <v>53</v>
      </c>
      <c r="K22" s="64" t="s">
        <v>100</v>
      </c>
    </row>
    <row r="23" spans="1:11" ht="51.75" thickBot="1" x14ac:dyDescent="0.25">
      <c r="A23" s="19">
        <v>20</v>
      </c>
      <c r="B23" s="37" t="s">
        <v>28</v>
      </c>
      <c r="C23" s="54" t="s">
        <v>54</v>
      </c>
      <c r="D23" s="32" t="s">
        <v>50</v>
      </c>
      <c r="E23" s="51" t="s">
        <v>20</v>
      </c>
      <c r="F23" s="65">
        <f>H23/1.23</f>
        <v>1138211.3821138211</v>
      </c>
      <c r="G23" s="80">
        <f t="shared" si="1"/>
        <v>245457.5881723105</v>
      </c>
      <c r="H23" s="71">
        <v>1400000</v>
      </c>
      <c r="I23" s="23" t="s">
        <v>21</v>
      </c>
      <c r="J23" s="54" t="s">
        <v>31</v>
      </c>
      <c r="K23" s="51" t="s">
        <v>101</v>
      </c>
    </row>
    <row r="24" spans="1:11" ht="64.5" thickBot="1" x14ac:dyDescent="0.25">
      <c r="A24" s="19">
        <v>21</v>
      </c>
      <c r="B24" s="37" t="s">
        <v>28</v>
      </c>
      <c r="C24" s="54" t="s">
        <v>55</v>
      </c>
      <c r="D24" s="32" t="s">
        <v>56</v>
      </c>
      <c r="E24" s="51" t="s">
        <v>20</v>
      </c>
      <c r="F24" s="65">
        <v>560000</v>
      </c>
      <c r="G24" s="80">
        <f t="shared" si="1"/>
        <v>120765.13338077677</v>
      </c>
      <c r="H24" s="71">
        <f>F24*1.23</f>
        <v>688800</v>
      </c>
      <c r="I24" s="35" t="s">
        <v>21</v>
      </c>
      <c r="J24" s="54" t="s">
        <v>57</v>
      </c>
      <c r="K24" s="51" t="s">
        <v>103</v>
      </c>
    </row>
    <row r="25" spans="1:11" ht="77.25" thickBot="1" x14ac:dyDescent="0.25">
      <c r="A25" s="19">
        <v>22</v>
      </c>
      <c r="B25" s="37" t="s">
        <v>28</v>
      </c>
      <c r="C25" s="54" t="s">
        <v>85</v>
      </c>
      <c r="D25" s="32" t="s">
        <v>58</v>
      </c>
      <c r="E25" s="51" t="s">
        <v>20</v>
      </c>
      <c r="F25" s="65">
        <f t="shared" ref="F25" si="3">H25/1.23</f>
        <v>569105.69105691055</v>
      </c>
      <c r="G25" s="80">
        <f>F25/4.4536</f>
        <v>127785.54227072718</v>
      </c>
      <c r="H25" s="71">
        <v>700000</v>
      </c>
      <c r="I25" s="35" t="s">
        <v>21</v>
      </c>
      <c r="J25" s="54" t="s">
        <v>57</v>
      </c>
      <c r="K25" s="51" t="s">
        <v>103</v>
      </c>
    </row>
    <row r="26" spans="1:11" ht="29.25" thickBot="1" x14ac:dyDescent="0.25">
      <c r="A26" s="19">
        <v>23</v>
      </c>
      <c r="B26" s="37" t="s">
        <v>28</v>
      </c>
      <c r="C26" s="38" t="s">
        <v>88</v>
      </c>
      <c r="D26" s="38" t="s">
        <v>46</v>
      </c>
      <c r="E26" s="39" t="s">
        <v>20</v>
      </c>
      <c r="F26" s="81">
        <f t="shared" ref="F26" si="4">H26/1.23</f>
        <v>406504.06504065043</v>
      </c>
      <c r="G26" s="82">
        <f t="shared" ref="G26" si="5">F26/4.6371</f>
        <v>87663.424347253764</v>
      </c>
      <c r="H26" s="72">
        <v>500000</v>
      </c>
      <c r="I26" s="35" t="s">
        <v>21</v>
      </c>
      <c r="J26" s="66" t="s">
        <v>17</v>
      </c>
      <c r="K26" s="39" t="s">
        <v>105</v>
      </c>
    </row>
    <row r="27" spans="1:11" ht="39" thickBot="1" x14ac:dyDescent="0.25">
      <c r="A27" s="19">
        <v>24</v>
      </c>
      <c r="B27" s="40" t="s">
        <v>59</v>
      </c>
      <c r="C27" s="58" t="s">
        <v>60</v>
      </c>
      <c r="D27" s="41" t="s">
        <v>61</v>
      </c>
      <c r="E27" s="42" t="s">
        <v>20</v>
      </c>
      <c r="F27" s="89">
        <f>H27*0.77</f>
        <v>1925000</v>
      </c>
      <c r="G27" s="84">
        <f>F27/4.6371</f>
        <v>415130.14599642018</v>
      </c>
      <c r="H27" s="73">
        <v>2500000</v>
      </c>
      <c r="I27" s="91" t="s">
        <v>62</v>
      </c>
      <c r="J27" s="93" t="s">
        <v>31</v>
      </c>
      <c r="K27" s="43" t="s">
        <v>95</v>
      </c>
    </row>
    <row r="28" spans="1:11" ht="64.5" thickBot="1" x14ac:dyDescent="0.25">
      <c r="A28" s="19">
        <v>25</v>
      </c>
      <c r="B28" s="27" t="s">
        <v>59</v>
      </c>
      <c r="C28" s="54" t="s">
        <v>86</v>
      </c>
      <c r="D28" s="44" t="s">
        <v>61</v>
      </c>
      <c r="E28" s="34" t="s">
        <v>20</v>
      </c>
      <c r="F28" s="83">
        <f>H28*0.77</f>
        <v>2310000</v>
      </c>
      <c r="G28" s="84">
        <f t="shared" ref="G28:G35" si="6">F28/4.6371</f>
        <v>498156.17519570421</v>
      </c>
      <c r="H28" s="73">
        <v>3000000</v>
      </c>
      <c r="I28" s="35" t="s">
        <v>62</v>
      </c>
      <c r="J28" s="57" t="s">
        <v>63</v>
      </c>
      <c r="K28" s="36" t="s">
        <v>96</v>
      </c>
    </row>
    <row r="29" spans="1:11" ht="153.75" thickBot="1" x14ac:dyDescent="0.25">
      <c r="A29" s="19">
        <v>26</v>
      </c>
      <c r="B29" s="27" t="s">
        <v>59</v>
      </c>
      <c r="C29" s="57" t="s">
        <v>64</v>
      </c>
      <c r="D29" s="45" t="s">
        <v>65</v>
      </c>
      <c r="E29" s="34" t="s">
        <v>20</v>
      </c>
      <c r="F29" s="83">
        <f t="shared" ref="F29:F35" si="7">H29*0.77</f>
        <v>554400</v>
      </c>
      <c r="G29" s="84">
        <f t="shared" si="6"/>
        <v>119557.482046969</v>
      </c>
      <c r="H29" s="73">
        <v>720000</v>
      </c>
      <c r="I29" s="35" t="s">
        <v>62</v>
      </c>
      <c r="J29" s="57" t="s">
        <v>17</v>
      </c>
      <c r="K29" s="36" t="s">
        <v>97</v>
      </c>
    </row>
    <row r="30" spans="1:11" ht="26.25" thickBot="1" x14ac:dyDescent="0.25">
      <c r="A30" s="19">
        <v>27</v>
      </c>
      <c r="B30" s="27" t="s">
        <v>59</v>
      </c>
      <c r="C30" s="57" t="s">
        <v>66</v>
      </c>
      <c r="D30" s="45" t="s">
        <v>33</v>
      </c>
      <c r="E30" s="34" t="s">
        <v>20</v>
      </c>
      <c r="F30" s="83">
        <f t="shared" si="7"/>
        <v>161700</v>
      </c>
      <c r="G30" s="84">
        <f t="shared" si="6"/>
        <v>34870.932263699295</v>
      </c>
      <c r="H30" s="73">
        <v>210000</v>
      </c>
      <c r="I30" s="35" t="s">
        <v>21</v>
      </c>
      <c r="J30" s="55" t="s">
        <v>17</v>
      </c>
      <c r="K30" s="46" t="s">
        <v>84</v>
      </c>
    </row>
    <row r="31" spans="1:11" ht="39" thickBot="1" x14ac:dyDescent="0.25">
      <c r="A31" s="19">
        <v>28</v>
      </c>
      <c r="B31" s="27" t="s">
        <v>59</v>
      </c>
      <c r="C31" s="57" t="s">
        <v>67</v>
      </c>
      <c r="D31" s="47" t="s">
        <v>68</v>
      </c>
      <c r="E31" s="29" t="s">
        <v>20</v>
      </c>
      <c r="F31" s="83">
        <f t="shared" si="7"/>
        <v>1501500</v>
      </c>
      <c r="G31" s="84">
        <f t="shared" si="6"/>
        <v>323801.5138772077</v>
      </c>
      <c r="H31" s="73">
        <v>1950000</v>
      </c>
      <c r="I31" s="30" t="s">
        <v>62</v>
      </c>
      <c r="J31" s="55" t="s">
        <v>31</v>
      </c>
      <c r="K31" s="46" t="s">
        <v>95</v>
      </c>
    </row>
    <row r="32" spans="1:11" ht="77.25" thickBot="1" x14ac:dyDescent="0.25">
      <c r="A32" s="19">
        <v>29</v>
      </c>
      <c r="B32" s="27" t="s">
        <v>59</v>
      </c>
      <c r="C32" s="57" t="s">
        <v>69</v>
      </c>
      <c r="D32" s="47" t="s">
        <v>70</v>
      </c>
      <c r="E32" s="29" t="s">
        <v>20</v>
      </c>
      <c r="F32" s="83">
        <f t="shared" si="7"/>
        <v>231000</v>
      </c>
      <c r="G32" s="84">
        <f t="shared" si="6"/>
        <v>49815.61751957042</v>
      </c>
      <c r="H32" s="73">
        <f>300000</f>
        <v>300000</v>
      </c>
      <c r="I32" s="30" t="s">
        <v>62</v>
      </c>
      <c r="J32" s="55" t="s">
        <v>17</v>
      </c>
      <c r="K32" s="46" t="s">
        <v>84</v>
      </c>
    </row>
    <row r="33" spans="1:11" ht="30" customHeight="1" thickBot="1" x14ac:dyDescent="0.25">
      <c r="A33" s="19">
        <v>30</v>
      </c>
      <c r="B33" s="27" t="s">
        <v>59</v>
      </c>
      <c r="C33" s="57" t="s">
        <v>71</v>
      </c>
      <c r="D33" s="47" t="s">
        <v>72</v>
      </c>
      <c r="E33" s="29" t="s">
        <v>20</v>
      </c>
      <c r="F33" s="83">
        <f t="shared" si="7"/>
        <v>177100</v>
      </c>
      <c r="G33" s="84">
        <f t="shared" si="6"/>
        <v>38191.973431670653</v>
      </c>
      <c r="H33" s="73">
        <v>230000</v>
      </c>
      <c r="I33" s="35" t="s">
        <v>62</v>
      </c>
      <c r="J33" s="55" t="s">
        <v>17</v>
      </c>
      <c r="K33" s="36" t="s">
        <v>84</v>
      </c>
    </row>
    <row r="34" spans="1:11" ht="65.25" customHeight="1" thickBot="1" x14ac:dyDescent="0.25">
      <c r="A34" s="19">
        <v>31</v>
      </c>
      <c r="B34" s="27" t="s">
        <v>59</v>
      </c>
      <c r="C34" s="57" t="s">
        <v>73</v>
      </c>
      <c r="D34" s="47" t="s">
        <v>74</v>
      </c>
      <c r="E34" s="29" t="s">
        <v>20</v>
      </c>
      <c r="F34" s="83">
        <f t="shared" si="7"/>
        <v>231000</v>
      </c>
      <c r="G34" s="84">
        <f t="shared" si="6"/>
        <v>49815.61751957042</v>
      </c>
      <c r="H34" s="73">
        <v>300000</v>
      </c>
      <c r="I34" s="35" t="s">
        <v>21</v>
      </c>
      <c r="J34" s="55" t="s">
        <v>17</v>
      </c>
      <c r="K34" s="46" t="s">
        <v>83</v>
      </c>
    </row>
    <row r="35" spans="1:11" ht="102.75" thickBot="1" x14ac:dyDescent="0.25">
      <c r="A35" s="19">
        <v>32</v>
      </c>
      <c r="B35" s="27" t="s">
        <v>59</v>
      </c>
      <c r="C35" s="57" t="s">
        <v>75</v>
      </c>
      <c r="D35" s="47" t="s">
        <v>76</v>
      </c>
      <c r="E35" s="29" t="s">
        <v>20</v>
      </c>
      <c r="F35" s="83">
        <f t="shared" si="7"/>
        <v>4543000</v>
      </c>
      <c r="G35" s="84">
        <f t="shared" si="6"/>
        <v>979707.14455155155</v>
      </c>
      <c r="H35" s="73">
        <v>5900000</v>
      </c>
      <c r="I35" s="35" t="s">
        <v>62</v>
      </c>
      <c r="J35" s="55" t="s">
        <v>31</v>
      </c>
      <c r="K35" s="46" t="s">
        <v>84</v>
      </c>
    </row>
    <row r="36" spans="1:11" ht="77.25" thickBot="1" x14ac:dyDescent="0.25">
      <c r="A36" s="19">
        <v>33</v>
      </c>
      <c r="B36" s="48" t="s">
        <v>77</v>
      </c>
      <c r="C36" s="54" t="s">
        <v>78</v>
      </c>
      <c r="D36" s="28" t="s">
        <v>94</v>
      </c>
      <c r="E36" s="29" t="s">
        <v>20</v>
      </c>
      <c r="F36" s="85">
        <v>203252.03252032521</v>
      </c>
      <c r="G36" s="77">
        <f>F36/4.6371</f>
        <v>43831.712173626882</v>
      </c>
      <c r="H36" s="69">
        <v>250000</v>
      </c>
      <c r="I36" s="35" t="s">
        <v>21</v>
      </c>
      <c r="J36" s="55" t="s">
        <v>17</v>
      </c>
      <c r="K36" s="46" t="s">
        <v>83</v>
      </c>
    </row>
    <row r="37" spans="1:11" ht="39" thickBot="1" x14ac:dyDescent="0.25">
      <c r="A37" s="19">
        <v>34</v>
      </c>
      <c r="B37" s="48" t="s">
        <v>77</v>
      </c>
      <c r="C37" s="54" t="s">
        <v>79</v>
      </c>
      <c r="D37" s="28" t="s">
        <v>92</v>
      </c>
      <c r="E37" s="29" t="s">
        <v>20</v>
      </c>
      <c r="F37" s="85">
        <v>203252.03</v>
      </c>
      <c r="G37" s="77">
        <f>F37/4.6371</f>
        <v>43831.711630113648</v>
      </c>
      <c r="H37" s="69">
        <v>250000</v>
      </c>
      <c r="I37" s="35" t="s">
        <v>21</v>
      </c>
      <c r="J37" s="55" t="s">
        <v>17</v>
      </c>
      <c r="K37" s="49" t="s">
        <v>98</v>
      </c>
    </row>
    <row r="38" spans="1:11" ht="51.75" thickBot="1" x14ac:dyDescent="0.25">
      <c r="A38" s="19">
        <v>35</v>
      </c>
      <c r="B38" s="27" t="s">
        <v>80</v>
      </c>
      <c r="C38" s="54" t="s">
        <v>81</v>
      </c>
      <c r="D38" s="28" t="s">
        <v>93</v>
      </c>
      <c r="E38" s="29" t="s">
        <v>20</v>
      </c>
      <c r="F38" s="85">
        <v>425350</v>
      </c>
      <c r="G38" s="77">
        <v>91727.58</v>
      </c>
      <c r="H38" s="69">
        <v>525180.5</v>
      </c>
      <c r="I38" s="35" t="s">
        <v>21</v>
      </c>
      <c r="J38" s="55" t="s">
        <v>17</v>
      </c>
      <c r="K38" s="49" t="s">
        <v>82</v>
      </c>
    </row>
    <row r="39" spans="1:11" x14ac:dyDescent="0.2">
      <c r="C39" s="59"/>
    </row>
    <row r="40" spans="1:11" x14ac:dyDescent="0.2">
      <c r="C40" s="59"/>
    </row>
    <row r="41" spans="1:11" x14ac:dyDescent="0.2">
      <c r="C41" s="59"/>
    </row>
    <row r="42" spans="1:11" x14ac:dyDescent="0.2">
      <c r="C42" s="59"/>
    </row>
    <row r="43" spans="1:11" x14ac:dyDescent="0.2">
      <c r="C43" s="59"/>
    </row>
    <row r="44" spans="1:11" x14ac:dyDescent="0.2">
      <c r="C44" s="59"/>
    </row>
    <row r="45" spans="1:11" x14ac:dyDescent="0.2">
      <c r="C45" s="59"/>
    </row>
    <row r="46" spans="1:11" x14ac:dyDescent="0.2">
      <c r="C46" s="59"/>
    </row>
    <row r="47" spans="1:11" x14ac:dyDescent="0.2">
      <c r="C47" s="59"/>
    </row>
    <row r="48" spans="1:11" x14ac:dyDescent="0.2">
      <c r="C48" s="59"/>
    </row>
    <row r="49" spans="3:3" x14ac:dyDescent="0.2">
      <c r="C49" s="59"/>
    </row>
  </sheetData>
  <autoFilter ref="A3:K38"/>
  <mergeCells count="9">
    <mergeCell ref="H1:H2"/>
    <mergeCell ref="I1:I2"/>
    <mergeCell ref="J1:K1"/>
    <mergeCell ref="A1:A2"/>
    <mergeCell ref="B1:B2"/>
    <mergeCell ref="C1:C2"/>
    <mergeCell ref="D1:D2"/>
    <mergeCell ref="E1:E2"/>
    <mergeCell ref="F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Kulisiewicz Magdalena</dc:creator>
  <cp:lastModifiedBy>Kulisiewicz Magdalena</cp:lastModifiedBy>
  <dcterms:created xsi:type="dcterms:W3CDTF">2024-03-14T14:56:59Z</dcterms:created>
  <dcterms:modified xsi:type="dcterms:W3CDTF">2024-03-18T07:24:20Z</dcterms:modified>
</cp:coreProperties>
</file>