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gdalena.kozlowska\Desktop\Biblioteki\Documents\Moje dokument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K174" i="1" l="1"/>
  <c r="D343" i="1" l="1"/>
  <c r="T115" i="1" l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S115" i="1"/>
  <c r="T116" i="1" l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U115" i="1" l="1"/>
  <c r="V115" i="1" s="1"/>
  <c r="U107" i="1"/>
  <c r="V107" i="1" s="1"/>
  <c r="U103" i="1"/>
  <c r="V103" i="1" s="1"/>
  <c r="U111" i="1"/>
  <c r="V111" i="1" s="1"/>
  <c r="U114" i="1"/>
  <c r="V114" i="1" s="1"/>
  <c r="U110" i="1"/>
  <c r="V110" i="1" s="1"/>
  <c r="U106" i="1"/>
  <c r="V106" i="1" s="1"/>
  <c r="U102" i="1"/>
  <c r="V102" i="1" s="1"/>
  <c r="U105" i="1"/>
  <c r="V105" i="1" s="1"/>
  <c r="U113" i="1"/>
  <c r="V113" i="1" s="1"/>
  <c r="U109" i="1"/>
  <c r="V109" i="1" s="1"/>
  <c r="U101" i="1"/>
  <c r="U112" i="1"/>
  <c r="V112" i="1" s="1"/>
  <c r="U108" i="1"/>
  <c r="V108" i="1" s="1"/>
  <c r="U104" i="1"/>
  <c r="V104" i="1" s="1"/>
  <c r="J403" i="1"/>
  <c r="V404" i="1" l="1"/>
  <c r="S404" i="1"/>
  <c r="P404" i="1"/>
  <c r="M404" i="1"/>
  <c r="J404" i="1"/>
  <c r="O253" i="1" l="1"/>
  <c r="S253" i="1" s="1"/>
  <c r="I251" i="1" l="1"/>
  <c r="M251" i="1" s="1"/>
  <c r="O250" i="1"/>
  <c r="S250" i="1" s="1"/>
  <c r="T341" i="1" l="1"/>
  <c r="T342" i="1"/>
  <c r="T343" i="1"/>
  <c r="T340" i="1"/>
  <c r="R344" i="1"/>
  <c r="R345" i="1" s="1"/>
  <c r="P342" i="1"/>
  <c r="P343" i="1"/>
  <c r="P344" i="1"/>
  <c r="M341" i="1"/>
  <c r="M342" i="1"/>
  <c r="M343" i="1"/>
  <c r="M344" i="1"/>
  <c r="M345" i="1"/>
  <c r="M340" i="1"/>
  <c r="H341" i="1"/>
  <c r="H342" i="1"/>
  <c r="H343" i="1"/>
  <c r="H344" i="1"/>
  <c r="F344" i="1"/>
  <c r="F345" i="1" s="1"/>
  <c r="D342" i="1"/>
  <c r="D344" i="1"/>
  <c r="A341" i="1"/>
  <c r="A342" i="1"/>
  <c r="A343" i="1"/>
  <c r="A344" i="1"/>
  <c r="A345" i="1"/>
  <c r="D345" i="1" l="1"/>
  <c r="T345" i="1"/>
  <c r="P345" i="1"/>
  <c r="G228" i="1"/>
  <c r="G219" i="1"/>
  <c r="M53" i="1"/>
  <c r="L99" i="1"/>
  <c r="M20" i="1"/>
  <c r="G361" i="1"/>
  <c r="G247" i="1"/>
  <c r="G373" i="1"/>
  <c r="M337" i="1"/>
  <c r="A337" i="1"/>
  <c r="G283" i="1"/>
  <c r="E9" i="1"/>
  <c r="P232" i="1"/>
  <c r="M232" i="1"/>
  <c r="J232" i="1"/>
  <c r="G232" i="1"/>
  <c r="P231" i="1"/>
  <c r="M231" i="1"/>
  <c r="J231" i="1"/>
  <c r="G231" i="1"/>
  <c r="P230" i="1"/>
  <c r="M230" i="1"/>
  <c r="J230" i="1"/>
  <c r="G230" i="1"/>
  <c r="P223" i="1"/>
  <c r="M223" i="1"/>
  <c r="J223" i="1"/>
  <c r="G223" i="1"/>
  <c r="J222" i="1"/>
  <c r="M222" i="1"/>
  <c r="P222" i="1"/>
  <c r="G222" i="1"/>
  <c r="P221" i="1"/>
  <c r="M221" i="1"/>
  <c r="J221" i="1"/>
  <c r="G221" i="1"/>
  <c r="Q146" i="1"/>
  <c r="N146" i="1"/>
  <c r="L146" i="1"/>
  <c r="L101" i="1"/>
  <c r="Q81" i="1"/>
  <c r="O81" i="1"/>
  <c r="Q80" i="1"/>
  <c r="O80" i="1"/>
  <c r="Q79" i="1"/>
  <c r="O79" i="1"/>
  <c r="Q78" i="1"/>
  <c r="O78" i="1"/>
  <c r="Q57" i="1"/>
  <c r="O57" i="1"/>
  <c r="M57" i="1"/>
  <c r="K57" i="1"/>
  <c r="Q56" i="1"/>
  <c r="O56" i="1"/>
  <c r="M56" i="1"/>
  <c r="K56" i="1"/>
  <c r="Q55" i="1"/>
  <c r="O55" i="1"/>
  <c r="M55" i="1"/>
  <c r="M58" i="1" s="1"/>
  <c r="K55" i="1"/>
  <c r="Q24" i="1"/>
  <c r="O24" i="1"/>
  <c r="M24" i="1"/>
  <c r="K24" i="1"/>
  <c r="Q23" i="1"/>
  <c r="O23" i="1"/>
  <c r="M23" i="1"/>
  <c r="K23" i="1"/>
  <c r="Q22" i="1"/>
  <c r="O22" i="1"/>
  <c r="M22" i="1"/>
  <c r="K22" i="1"/>
  <c r="Q48" i="1"/>
  <c r="O48" i="1"/>
  <c r="Q47" i="1"/>
  <c r="O47" i="1"/>
  <c r="Q46" i="1"/>
  <c r="O46" i="1"/>
  <c r="Q45" i="1"/>
  <c r="O45" i="1"/>
  <c r="V403" i="1"/>
  <c r="S403" i="1"/>
  <c r="P403" i="1"/>
  <c r="M403" i="1"/>
  <c r="V402" i="1"/>
  <c r="S402" i="1"/>
  <c r="P402" i="1"/>
  <c r="M402" i="1"/>
  <c r="J402" i="1"/>
  <c r="V401" i="1"/>
  <c r="S401" i="1"/>
  <c r="P401" i="1"/>
  <c r="M401" i="1"/>
  <c r="J401" i="1"/>
  <c r="V400" i="1"/>
  <c r="S400" i="1"/>
  <c r="P400" i="1"/>
  <c r="M400" i="1"/>
  <c r="J400" i="1"/>
  <c r="V399" i="1"/>
  <c r="S399" i="1"/>
  <c r="P399" i="1"/>
  <c r="M399" i="1"/>
  <c r="J399" i="1"/>
  <c r="S376" i="1"/>
  <c r="S377" i="1"/>
  <c r="S378" i="1"/>
  <c r="S379" i="1"/>
  <c r="S380" i="1"/>
  <c r="S375" i="1"/>
  <c r="P376" i="1"/>
  <c r="P377" i="1"/>
  <c r="P378" i="1"/>
  <c r="P379" i="1"/>
  <c r="P380" i="1"/>
  <c r="P375" i="1"/>
  <c r="M376" i="1"/>
  <c r="M377" i="1"/>
  <c r="M378" i="1"/>
  <c r="M379" i="1"/>
  <c r="M380" i="1"/>
  <c r="M375" i="1"/>
  <c r="J376" i="1"/>
  <c r="J377" i="1"/>
  <c r="J378" i="1"/>
  <c r="J379" i="1"/>
  <c r="J380" i="1"/>
  <c r="J375" i="1"/>
  <c r="G376" i="1"/>
  <c r="G377" i="1"/>
  <c r="G378" i="1"/>
  <c r="G379" i="1"/>
  <c r="G380" i="1"/>
  <c r="G375" i="1"/>
  <c r="C376" i="1"/>
  <c r="C377" i="1"/>
  <c r="C378" i="1"/>
  <c r="C379" i="1"/>
  <c r="C380" i="1"/>
  <c r="C375" i="1"/>
  <c r="S364" i="1"/>
  <c r="S365" i="1"/>
  <c r="S366" i="1"/>
  <c r="S367" i="1"/>
  <c r="S368" i="1"/>
  <c r="S363" i="1"/>
  <c r="P364" i="1"/>
  <c r="P365" i="1"/>
  <c r="P366" i="1"/>
  <c r="P367" i="1"/>
  <c r="P368" i="1"/>
  <c r="P363" i="1"/>
  <c r="M364" i="1"/>
  <c r="M365" i="1"/>
  <c r="M366" i="1"/>
  <c r="M367" i="1"/>
  <c r="M368" i="1"/>
  <c r="M363" i="1"/>
  <c r="J364" i="1"/>
  <c r="J365" i="1"/>
  <c r="J366" i="1"/>
  <c r="J367" i="1"/>
  <c r="J368" i="1"/>
  <c r="J363" i="1"/>
  <c r="G364" i="1"/>
  <c r="G365" i="1"/>
  <c r="G366" i="1"/>
  <c r="G367" i="1"/>
  <c r="G368" i="1"/>
  <c r="G363" i="1"/>
  <c r="C364" i="1"/>
  <c r="C365" i="1"/>
  <c r="C366" i="1"/>
  <c r="C367" i="1"/>
  <c r="C368" i="1"/>
  <c r="C363" i="1"/>
  <c r="H340" i="1"/>
  <c r="H345" i="1" s="1"/>
  <c r="A340" i="1"/>
  <c r="Q287" i="1"/>
  <c r="U287" i="1" s="1"/>
  <c r="Q288" i="1"/>
  <c r="U288" i="1" s="1"/>
  <c r="Q289" i="1"/>
  <c r="U289" i="1" s="1"/>
  <c r="Q290" i="1"/>
  <c r="U290" i="1" s="1"/>
  <c r="Q291" i="1"/>
  <c r="Q286" i="1"/>
  <c r="U286" i="1" s="1"/>
  <c r="O287" i="1"/>
  <c r="S287" i="1" s="1"/>
  <c r="O288" i="1"/>
  <c r="S288" i="1" s="1"/>
  <c r="O289" i="1"/>
  <c r="S289" i="1" s="1"/>
  <c r="O290" i="1"/>
  <c r="S290" i="1" s="1"/>
  <c r="O291" i="1"/>
  <c r="O286" i="1"/>
  <c r="S286" i="1" s="1"/>
  <c r="I287" i="1"/>
  <c r="M287" i="1" s="1"/>
  <c r="I288" i="1"/>
  <c r="M288" i="1" s="1"/>
  <c r="I289" i="1"/>
  <c r="M289" i="1" s="1"/>
  <c r="I290" i="1"/>
  <c r="M290" i="1" s="1"/>
  <c r="M291" i="1"/>
  <c r="I286" i="1"/>
  <c r="M286" i="1" s="1"/>
  <c r="G286" i="1"/>
  <c r="K286" i="1" s="1"/>
  <c r="G287" i="1"/>
  <c r="K287" i="1" s="1"/>
  <c r="G288" i="1"/>
  <c r="K288" i="1" s="1"/>
  <c r="G289" i="1"/>
  <c r="K289" i="1" s="1"/>
  <c r="G290" i="1"/>
  <c r="K290" i="1" s="1"/>
  <c r="K291" i="1"/>
  <c r="C287" i="1"/>
  <c r="C288" i="1"/>
  <c r="C289" i="1"/>
  <c r="C290" i="1"/>
  <c r="C291" i="1"/>
  <c r="C286" i="1"/>
  <c r="Q251" i="1"/>
  <c r="U251" i="1" s="1"/>
  <c r="Q252" i="1"/>
  <c r="U252" i="1" s="1"/>
  <c r="Q253" i="1"/>
  <c r="U253" i="1" s="1"/>
  <c r="Q254" i="1"/>
  <c r="U254" i="1" s="1"/>
  <c r="Q255" i="1"/>
  <c r="U255" i="1" s="1"/>
  <c r="Q250" i="1"/>
  <c r="U250" i="1" s="1"/>
  <c r="O251" i="1"/>
  <c r="S251" i="1" s="1"/>
  <c r="O252" i="1"/>
  <c r="S252" i="1" s="1"/>
  <c r="O254" i="1"/>
  <c r="S254" i="1" s="1"/>
  <c r="O255" i="1"/>
  <c r="S255" i="1" s="1"/>
  <c r="C251" i="1"/>
  <c r="C252" i="1"/>
  <c r="C253" i="1"/>
  <c r="C254" i="1"/>
  <c r="C255" i="1"/>
  <c r="I252" i="1"/>
  <c r="M252" i="1" s="1"/>
  <c r="I253" i="1"/>
  <c r="M253" i="1" s="1"/>
  <c r="I254" i="1"/>
  <c r="M254" i="1" s="1"/>
  <c r="I255" i="1"/>
  <c r="M255" i="1" s="1"/>
  <c r="I250" i="1"/>
  <c r="M250" i="1" s="1"/>
  <c r="G251" i="1"/>
  <c r="K251" i="1" s="1"/>
  <c r="G252" i="1"/>
  <c r="K252" i="1" s="1"/>
  <c r="G253" i="1"/>
  <c r="K253" i="1" s="1"/>
  <c r="G254" i="1"/>
  <c r="K254" i="1" s="1"/>
  <c r="G255" i="1"/>
  <c r="K255" i="1" s="1"/>
  <c r="G250" i="1"/>
  <c r="K250" i="1" s="1"/>
  <c r="C250" i="1"/>
  <c r="M224" i="1" l="1"/>
  <c r="Q58" i="1"/>
  <c r="G233" i="1"/>
  <c r="J233" i="1"/>
  <c r="M233" i="1"/>
  <c r="P233" i="1"/>
  <c r="M256" i="1"/>
  <c r="K58" i="1"/>
  <c r="J405" i="1"/>
  <c r="V405" i="1"/>
  <c r="S405" i="1"/>
  <c r="P405" i="1"/>
  <c r="M405" i="1"/>
  <c r="O58" i="1"/>
  <c r="G224" i="1"/>
  <c r="J224" i="1"/>
  <c r="Q82" i="1"/>
  <c r="S381" i="1"/>
  <c r="P224" i="1"/>
  <c r="G369" i="1"/>
  <c r="M369" i="1"/>
  <c r="S369" i="1"/>
  <c r="O82" i="1"/>
  <c r="J381" i="1"/>
  <c r="P381" i="1"/>
  <c r="G381" i="1"/>
  <c r="M381" i="1"/>
  <c r="P369" i="1"/>
  <c r="J369" i="1"/>
  <c r="S116" i="1"/>
  <c r="R116" i="1"/>
  <c r="Q116" i="1"/>
  <c r="P116" i="1"/>
  <c r="O116" i="1"/>
  <c r="N116" i="1"/>
  <c r="L116" i="1"/>
  <c r="Q49" i="1"/>
  <c r="O49" i="1"/>
  <c r="Q25" i="1"/>
  <c r="O25" i="1"/>
  <c r="M25" i="1"/>
  <c r="K25" i="1"/>
  <c r="Q292" i="1"/>
  <c r="O292" i="1"/>
  <c r="I292" i="1"/>
  <c r="G292" i="1"/>
  <c r="Q256" i="1"/>
  <c r="O256" i="1"/>
  <c r="I256" i="1"/>
  <c r="G256" i="1"/>
  <c r="U116" i="1" l="1"/>
  <c r="V101" i="1" s="1"/>
  <c r="V116" i="1" s="1"/>
  <c r="S256" i="1"/>
  <c r="U256" i="1"/>
  <c r="S292" i="1"/>
  <c r="U292" i="1"/>
  <c r="K256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parametry '2022-12-01', '2022-12-31' "/>
  </connection>
  <connection id="2" keepAlive="1" name="SP_Meldunek_sekcja_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1 '2022-12-01', '2022-12-31' "/>
  </connection>
  <connection id="3" keepAlive="1" name="SP_Meldunek_sekcja_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2 '2022-12-01', '2022-12-31' "/>
  </connection>
  <connection id="4" keepAlive="1" name="SP_Meldunek_sekcja_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1 '2022-12-01', '2022-12-31' "/>
  </connection>
  <connection id="5" keepAlive="1" name="SP_Meldunek_sekcja_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2 '2022-12-01', '2022-12-31' "/>
  </connection>
  <connection id="6" keepAlive="1" name="SP_Meldunek_sekcja_I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1 '2022-12-01', '2022-12-31' "/>
  </connection>
  <connection id="7" keepAlive="1" name="SP_Meldunek_sekcja_I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2 '2022-12-01', '2022-12-31' "/>
  </connection>
  <connection id="8" keepAlive="1" name="SP_Meldunek_sekcja_IV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V '2022-12-01', '2022-12-31' "/>
  </connection>
  <connection id="9" keepAlive="1" name="SP_Meldunek_sekcja_IX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 '2022-12-01', '2022-12-31' "/>
  </connection>
  <connection id="10" keepAlive="1" name="SP_Meldunek_sekcja_IX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 '2022-12-01', '2022-12-31' "/>
  </connection>
  <connection id="11" keepAlive="1" name="SP_Meldunek_sekcja_V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 '2022-12-01', '2022-12-31' "/>
  </connection>
  <connection id="12" keepAlive="1" name="SP_Meldunek_sekcja_V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 '2022-12-01', '2022-12-31' "/>
  </connection>
  <connection id="13" keepAlive="1" name="SP_Meldunek_sekcja_V_tab_3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 '2022-12-01', '2022-12-31' "/>
  </connection>
  <connection id="14" keepAlive="1" name="SP_Meldunek_sekcja_V_tab_4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 '2022-12-01', '2022-12-31' "/>
  </connection>
  <connection id="15" keepAlive="1" name="SP_Meldunek_sekcja_V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 '2022-12-01', '2022-12-31' "/>
  </connection>
  <connection id="16" keepAlive="1" name="SP_Meldunek_sekcja_V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 '2022-12-01', '2022-12-31' 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 '2022-12-01', '2022-12-31' "/>
  </connection>
</connections>
</file>

<file path=xl/sharedStrings.xml><?xml version="1.0" encoding="utf-8"?>
<sst xmlns="http://schemas.openxmlformats.org/spreadsheetml/2006/main" count="991" uniqueCount="169">
  <si>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</si>
  <si>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</si>
  <si>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</si>
  <si>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</si>
  <si>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</si>
  <si>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</si>
  <si>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</si>
  <si>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</si>
  <si>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</si>
  <si>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</si>
  <si>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</si>
  <si>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</si>
  <si>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</si>
  <si>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</si>
  <si>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</si>
  <si>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</si>
  <si>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</si>
  <si>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</si>
  <si>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</si>
  <si>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</si>
  <si>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</si>
  <si>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</si>
  <si>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</si>
  <si>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</si>
  <si>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</si>
  <si>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</si>
  <si>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</si>
  <si>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</si>
  <si>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</si>
  <si>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</si>
  <si>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</si>
  <si>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</si>
  <si>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</si>
  <si>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</si>
  <si>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</si>
  <si>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</si>
  <si>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</si>
  <si>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</si>
  <si>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</si>
  <si>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</si>
  <si>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</si>
  <si>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</si>
  <si>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</si>
  <si>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</si>
  <si>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</si>
  <si>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</si>
  <si>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</si>
  <si>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</si>
  <si>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</si>
  <si>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</si>
  <si>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</si>
  <si>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</si>
  <si>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</si>
  <si>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</si>
  <si>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</si>
  <si>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</si>
  <si>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</si>
  <si>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</si>
  <si>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</si>
  <si>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</si>
  <si>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</si>
  <si>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</si>
  <si>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</si>
  <si>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</si>
  <si>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</si>
  <si>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</si>
  <si>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</si>
  <si>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</si>
  <si>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</si>
  <si>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</si>
  <si>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</si>
  <si>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</si>
  <si>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</si>
  <si>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</si>
  <si>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</si>
  <si>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</si>
  <si>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</si>
  <si>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</si>
  <si>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</si>
  <si>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</si>
  <si>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</si>
  <si>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</si>
  <si>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</si>
  <si>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</si>
  <si>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</si>
  <si>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</si>
  <si>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</si>
  <si>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</si>
  <si>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</si>
  <si>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</si>
  <si>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</si>
  <si>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</si>
  <si>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</si>
  <si>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</si>
  <si>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</si>
  <si>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</si>
  <si>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</si>
  <si>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</si>
  <si>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</si>
  <si>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</si>
  <si>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</si>
  <si>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</si>
  <si>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</si>
  <si>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</si>
  <si>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</si>
  <si>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</si>
  <si>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</si>
  <si>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</si>
  <si>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</si>
  <si>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</si>
  <si>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</si>
  <si>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</si>
  <si>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</si>
  <si>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</si>
  <si>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</si>
  <si>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</si>
  <si>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</si>
  <si>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</si>
  <si>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</si>
  <si>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</si>
  <si>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</si>
  <si>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</si>
  <si>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</si>
  <si>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</si>
  <si>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</si>
  <si>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</si>
  <si>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</si>
  <si>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</si>
  <si>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</si>
  <si>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</si>
  <si>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</si>
  <si>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</si>
  <si>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</si>
  <si>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</si>
  <si>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WZNOWIENIA</t>
  </si>
  <si>
    <t>BELGIA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</si>
  <si>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</si>
  <si>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</si>
  <si>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</si>
  <si>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</si>
  <si>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</si>
  <si>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</si>
  <si>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</si>
  <si>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</si>
  <si>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</si>
  <si>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</si>
  <si>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</si>
  <si>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01.12.2022</t>
  </si>
  <si>
    <t>31.12.2022</t>
  </si>
  <si>
    <t>01.01.2022</t>
  </si>
  <si>
    <t>BIAŁORUŚ</t>
  </si>
  <si>
    <t>EGIPT</t>
  </si>
  <si>
    <t>IRAN</t>
  </si>
  <si>
    <t>IRAK</t>
  </si>
  <si>
    <t>AFGANISTAN</t>
  </si>
  <si>
    <t>NIDERLANDY</t>
  </si>
  <si>
    <t>NORWEGIA</t>
  </si>
  <si>
    <t>RUMUNIA</t>
  </si>
  <si>
    <t>BUŁGARIA</t>
  </si>
  <si>
    <t>LITWA</t>
  </si>
  <si>
    <t>25.12.2022 - 31.12.2022</t>
  </si>
  <si>
    <t>18.12.2022 - 24.12.2022</t>
  </si>
  <si>
    <t>11.12.2022 - 17.12.2022</t>
  </si>
  <si>
    <t>04.12.2022 - 10.12.2022</t>
  </si>
  <si>
    <t>27.11.2022 - 03.12.2022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</si>
  <si>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</si>
  <si>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</si>
  <si>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</si>
  <si>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Warszawa, 7 marca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</si>
</sst>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48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65" fontId="21" fillId="0" borderId="0" xfId="0" applyNumberFormat="1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1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Protection="1"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2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8" fillId="34" borderId="47" xfId="0" applyNumberFormat="1" applyFont="1" applyFill="1" applyBorder="1" applyAlignment="1" applyProtection="1">
      <alignment horizontal="center" vertical="center"/>
    </xf>
    <xf numFmtId="3" fontId="28" fillId="34" borderId="53" xfId="0" applyNumberFormat="1" applyFont="1" applyFill="1" applyBorder="1" applyAlignment="1" applyProtection="1">
      <alignment horizontal="center" vertical="center"/>
    </xf>
    <xf numFmtId="3" fontId="28" fillId="34" borderId="48" xfId="0" applyNumberFormat="1" applyFont="1" applyFill="1" applyBorder="1" applyAlignment="1" applyProtection="1">
      <alignment horizontal="center" vertical="center"/>
    </xf>
    <xf numFmtId="3" fontId="29" fillId="34" borderId="17" xfId="0" applyNumberFormat="1" applyFont="1" applyFill="1" applyBorder="1" applyAlignment="1" applyProtection="1">
      <alignment horizontal="right" vertical="center"/>
    </xf>
    <xf numFmtId="3" fontId="29" fillId="34" borderId="18" xfId="0" applyNumberFormat="1" applyFont="1" applyFill="1" applyBorder="1" applyAlignment="1" applyProtection="1">
      <alignment horizontal="right" vertical="center"/>
    </xf>
    <xf numFmtId="3" fontId="29" fillId="34" borderId="19" xfId="0" applyNumberFormat="1" applyFont="1" applyFill="1" applyBorder="1" applyAlignment="1" applyProtection="1">
      <alignment horizontal="right" vertical="center"/>
    </xf>
    <xf numFmtId="3" fontId="28" fillId="36" borderId="47" xfId="10" applyNumberFormat="1" applyFont="1" applyFill="1" applyBorder="1" applyAlignment="1" applyProtection="1">
      <alignment horizontal="center" vertical="center"/>
    </xf>
    <xf numFmtId="3" fontId="28" fillId="36" borderId="53" xfId="10" applyNumberFormat="1" applyFont="1" applyFill="1" applyBorder="1" applyAlignment="1" applyProtection="1">
      <alignment horizontal="center" vertical="center"/>
    </xf>
    <xf numFmtId="3" fontId="28" fillId="36" borderId="49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8" fillId="36" borderId="38" xfId="10" applyFont="1" applyFill="1" applyBorder="1" applyAlignment="1" applyProtection="1">
      <alignment horizontal="center" vertical="center"/>
    </xf>
    <xf numFmtId="0" fontId="28" fillId="36" borderId="57" xfId="1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left" vertical="center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/>
    </xf>
    <xf numFmtId="3" fontId="29" fillId="35" borderId="18" xfId="0" applyNumberFormat="1" applyFont="1" applyFill="1" applyBorder="1" applyAlignment="1" applyProtection="1">
      <alignment horizontal="right" vertical="center"/>
    </xf>
    <xf numFmtId="3" fontId="29" fillId="35" borderId="19" xfId="0" applyNumberFormat="1" applyFont="1" applyFill="1" applyBorder="1" applyAlignment="1" applyProtection="1">
      <alignment horizontal="right" vertical="center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0" fontId="28" fillId="36" borderId="51" xfId="10" applyFont="1" applyFill="1" applyBorder="1" applyAlignment="1" applyProtection="1">
      <alignment horizontal="center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9" fillId="34" borderId="10" xfId="0" applyFont="1" applyFill="1" applyBorder="1" applyAlignment="1" applyProtection="1">
      <alignment horizontal="righ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9" fillId="35" borderId="29" xfId="43" applyFont="1" applyFill="1" applyBorder="1" applyAlignment="1" applyProtection="1">
      <alignment horizontal="right" vertical="center"/>
    </xf>
    <xf numFmtId="0" fontId="29" fillId="35" borderId="54" xfId="43" applyFont="1" applyFill="1" applyBorder="1" applyAlignment="1" applyProtection="1">
      <alignment horizontal="right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3" fontId="29" fillId="35" borderId="29" xfId="0" applyNumberFormat="1" applyFont="1" applyFill="1" applyBorder="1" applyAlignment="1" applyProtection="1">
      <alignment horizontal="right" vertical="center"/>
    </xf>
    <xf numFmtId="3" fontId="29" fillId="35" borderId="37" xfId="0" applyNumberFormat="1" applyFont="1" applyFill="1" applyBorder="1" applyAlignment="1" applyProtection="1">
      <alignment horizontal="right" vertical="center"/>
    </xf>
    <xf numFmtId="3" fontId="29" fillId="35" borderId="54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6" borderId="50" xfId="1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5" borderId="32" xfId="0" applyFont="1" applyFill="1" applyBorder="1" applyAlignment="1" applyProtection="1">
      <alignment horizontal="righ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9" fillId="34" borderId="32" xfId="43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9" fillId="34" borderId="32" xfId="0" applyFont="1" applyFill="1" applyBorder="1" applyAlignment="1" applyProtection="1">
      <alignment horizontal="right" vertical="center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3" fontId="29" fillId="0" borderId="17" xfId="0" applyNumberFormat="1" applyFont="1" applyFill="1" applyBorder="1" applyAlignment="1" applyProtection="1">
      <alignment horizontal="right" vertical="center"/>
    </xf>
    <xf numFmtId="3" fontId="29" fillId="0" borderId="18" xfId="0" applyNumberFormat="1" applyFont="1" applyFill="1" applyBorder="1" applyAlignment="1" applyProtection="1">
      <alignment horizontal="right" vertical="center"/>
    </xf>
    <xf numFmtId="3" fontId="29" fillId="0" borderId="19" xfId="0" applyNumberFormat="1" applyFont="1" applyFill="1" applyBorder="1" applyAlignment="1" applyProtection="1">
      <alignment horizontal="right" vertical="center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56" xfId="0" applyFont="1" applyFill="1" applyBorder="1" applyAlignment="1" applyProtection="1">
      <alignment horizontal="center"/>
    </xf>
    <xf numFmtId="0" fontId="28" fillId="35" borderId="23" xfId="0" applyFont="1" applyFill="1" applyBorder="1" applyAlignment="1" applyProtection="1">
      <alignment horizontal="center"/>
    </xf>
    <xf numFmtId="0" fontId="28" fillId="35" borderId="24" xfId="0" applyFont="1" applyFill="1" applyBorder="1" applyAlignment="1" applyProtection="1">
      <alignment horizont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0" fontId="34" fillId="35" borderId="22" xfId="0" applyFont="1" applyFill="1" applyBorder="1" applyAlignment="1" applyProtection="1">
      <alignment horizontal="center" vertical="center" wrapText="1"/>
    </xf>
    <xf numFmtId="0" fontId="34" fillId="35" borderId="23" xfId="0" applyFont="1" applyFill="1" applyBorder="1" applyAlignment="1" applyProtection="1">
      <alignment horizontal="center" vertical="center" wrapText="1"/>
    </xf>
    <xf numFmtId="0" fontId="34" fillId="35" borderId="55" xfId="0" applyFont="1" applyFill="1" applyBorder="1" applyAlignment="1" applyProtection="1">
      <alignment horizontal="center" vertical="center" wrapText="1"/>
    </xf>
    <xf numFmtId="3" fontId="29" fillId="0" borderId="29" xfId="0" applyNumberFormat="1" applyFont="1" applyFill="1" applyBorder="1" applyAlignment="1" applyProtection="1">
      <alignment horizontal="right" vertical="center"/>
    </xf>
    <xf numFmtId="3" fontId="29" fillId="0" borderId="37" xfId="0" applyNumberFormat="1" applyFont="1" applyFill="1" applyBorder="1" applyAlignment="1" applyProtection="1">
      <alignment horizontal="right" vertical="center"/>
    </xf>
    <xf numFmtId="3" fontId="29" fillId="0" borderId="54" xfId="0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8" fillId="35" borderId="0" xfId="10" applyFont="1" applyFill="1" applyBorder="1" applyAlignment="1" applyProtection="1">
      <alignment horizontal="center" vertical="center" wrapText="1"/>
      <protection locked="0"/>
    </xf>
    <xf numFmtId="3" fontId="28" fillId="35" borderId="0" xfId="10" applyNumberFormat="1" applyFont="1" applyFill="1" applyBorder="1" applyAlignment="1" applyProtection="1">
      <alignment horizontal="center" vertical="center"/>
    </xf>
    <xf numFmtId="0" fontId="29" fillId="35" borderId="0" xfId="0" applyFont="1" applyFill="1" applyBorder="1" applyAlignment="1" applyProtection="1">
      <alignment horizontal="center" vertical="center"/>
      <protection locked="0"/>
    </xf>
    <xf numFmtId="3" fontId="29" fillId="35" borderId="0" xfId="0" applyNumberFormat="1" applyFont="1" applyFill="1" applyBorder="1" applyAlignment="1" applyProtection="1">
      <alignment horizontal="right" vertical="center" wrapText="1"/>
    </xf>
    <xf numFmtId="0" fontId="28" fillId="36" borderId="0" xfId="10" applyFont="1" applyFill="1" applyBorder="1" applyAlignment="1" applyProtection="1">
      <alignment horizontal="center" vertical="center"/>
    </xf>
    <xf numFmtId="0" fontId="29" fillId="35" borderId="0" xfId="0" applyFont="1" applyFill="1" applyBorder="1" applyAlignment="1" applyProtection="1">
      <alignment horizontal="left" vertical="center"/>
    </xf>
    <xf numFmtId="0" fontId="28" fillId="35" borderId="0" xfId="10" applyFont="1" applyFill="1" applyBorder="1" applyAlignment="1" applyProtection="1">
      <alignment horizontal="center" vertical="center"/>
    </xf>
    <xf numFmtId="0" fontId="28" fillId="36" borderId="0" xfId="10" applyFont="1" applyFill="1" applyBorder="1" applyAlignment="1" applyProtection="1">
      <alignment horizontal="left" vertical="center" indent="1"/>
    </xf>
    <xf numFmtId="0" fontId="21" fillId="35" borderId="0" xfId="0" applyFont="1" applyFill="1" applyAlignment="1" applyProtection="1">
      <alignment horizontal="left" vertical="top"/>
      <protection locked="0"/>
    </xf>
    <xf numFmtId="0" fontId="21" fillId="35" borderId="0" xfId="0" applyFont="1" applyFill="1" applyProtection="1">
      <protection locked="0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tygodniowy'!$C$286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tygodniowy'!$G$284:$J$285,'Meldunek tygodniowy'!$K$284:$N$285,'Meldunek tygodniowy'!$O$284:$R$285)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tygodniowy'!$G$286:$R$286</c:f>
              <c:numCache>
                <c:formatCode>General</c:formatCode>
                <c:ptCount val="12"/>
                <c:pt idx="0">
                  <c:v>2264</c:v>
                </c:pt>
                <c:pt idx="2">
                  <c:v>2974</c:v>
                </c:pt>
                <c:pt idx="4">
                  <c:v>41</c:v>
                </c:pt>
                <c:pt idx="6">
                  <c:v>143</c:v>
                </c:pt>
                <c:pt idx="8">
                  <c:v>14</c:v>
                </c:pt>
                <c:pt idx="10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tygodniowy'!$C$287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tygodniowy'!$G$284:$J$285,'Meldunek tygodniowy'!$K$284:$N$285,'Meldunek tygodniowy'!$O$284:$R$285)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tygodniowy'!$G$287:$R$287</c:f>
              <c:numCache>
                <c:formatCode>General</c:formatCode>
                <c:ptCount val="12"/>
                <c:pt idx="0">
                  <c:v>638</c:v>
                </c:pt>
                <c:pt idx="2">
                  <c:v>1346</c:v>
                </c:pt>
                <c:pt idx="4">
                  <c:v>389</c:v>
                </c:pt>
                <c:pt idx="6">
                  <c:v>848</c:v>
                </c:pt>
                <c:pt idx="8">
                  <c:v>18</c:v>
                </c:pt>
                <c:pt idx="10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tygodniowy'!$C$288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tygodniowy'!$G$284:$J$285,'Meldunek tygodniowy'!$K$284:$N$285,'Meldunek tygodniowy'!$O$284:$R$285)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tygodniowy'!$G$288:$R$288</c:f>
              <c:numCache>
                <c:formatCode>General</c:formatCode>
                <c:ptCount val="12"/>
                <c:pt idx="0">
                  <c:v>1067</c:v>
                </c:pt>
                <c:pt idx="2">
                  <c:v>1539</c:v>
                </c:pt>
                <c:pt idx="4">
                  <c:v>134</c:v>
                </c:pt>
                <c:pt idx="6">
                  <c:v>224</c:v>
                </c:pt>
                <c:pt idx="8">
                  <c:v>10</c:v>
                </c:pt>
                <c:pt idx="10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tygodniowy'!$C$289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tygodniowy'!$G$284:$J$285,'Meldunek tygodniowy'!$K$284:$N$285,'Meldunek tygodniowy'!$O$284:$R$285)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tygodniowy'!$G$289:$R$289</c:f>
              <c:numCache>
                <c:formatCode>General</c:formatCode>
                <c:ptCount val="12"/>
                <c:pt idx="0">
                  <c:v>250</c:v>
                </c:pt>
                <c:pt idx="2">
                  <c:v>384</c:v>
                </c:pt>
                <c:pt idx="4">
                  <c:v>82</c:v>
                </c:pt>
                <c:pt idx="6">
                  <c:v>162</c:v>
                </c:pt>
                <c:pt idx="8">
                  <c:v>39</c:v>
                </c:pt>
                <c:pt idx="10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tygodniowy'!$C$290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tygodniowy'!$G$290:$R$290</c:f>
              <c:numCache>
                <c:formatCode>General</c:formatCode>
                <c:ptCount val="12"/>
                <c:pt idx="0">
                  <c:v>177</c:v>
                </c:pt>
                <c:pt idx="2">
                  <c:v>246</c:v>
                </c:pt>
                <c:pt idx="4">
                  <c:v>23</c:v>
                </c:pt>
                <c:pt idx="6">
                  <c:v>47</c:v>
                </c:pt>
                <c:pt idx="8">
                  <c:v>38</c:v>
                </c:pt>
                <c:pt idx="10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tygodniowy'!$C$291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tygodniowy'!$G$284:$J$285,'Meldunek tygodniowy'!$K$284:$N$285,'Meldunek tygodniowy'!$O$284:$R$285)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tygodniowy'!$G$291:$R$291</c:f>
              <c:numCache>
                <c:formatCode>General</c:formatCode>
                <c:ptCount val="12"/>
                <c:pt idx="0">
                  <c:v>1153</c:v>
                </c:pt>
                <c:pt idx="2">
                  <c:v>1387</c:v>
                </c:pt>
                <c:pt idx="4">
                  <c:v>210</c:v>
                </c:pt>
                <c:pt idx="6">
                  <c:v>347</c:v>
                </c:pt>
                <c:pt idx="8">
                  <c:v>56</c:v>
                </c:pt>
                <c:pt idx="10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60558760"/>
        <c:axId val="560560328"/>
        <c:axId val="0"/>
      </c:bar3DChart>
      <c:catAx>
        <c:axId val="56055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560560328"/>
        <c:crosses val="autoZero"/>
        <c:auto val="1"/>
        <c:lblAlgn val="ctr"/>
        <c:lblOffset val="100"/>
        <c:noMultiLvlLbl val="0"/>
      </c:catAx>
      <c:valAx>
        <c:axId val="560560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605587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tygodniowy'!$B$400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tygodniowy'!$J$399,'Meldunek tygodniowy'!$M$399,'Meldunek tygodniowy'!$P$399,'Meldunek tygodniowy'!$S$399,'Meldunek tygodniowy'!$V$399)</c:f>
              <c:strCache>
                <c:ptCount val="5"/>
                <c:pt idx="0">
                  <c:v>27.11.2022 - 03.12.2022</c:v>
                </c:pt>
                <c:pt idx="1">
                  <c:v>04.12.2022 - 10.12.2022</c:v>
                </c:pt>
                <c:pt idx="2">
                  <c:v>11.12.2022 - 17.12.2022</c:v>
                </c:pt>
                <c:pt idx="3">
                  <c:v>18.12.2022 - 24.12.2022</c:v>
                </c:pt>
                <c:pt idx="4">
                  <c:v>25.12.2022 - 31.12.2022</c:v>
                </c:pt>
              </c:strCache>
            </c:strRef>
          </c:cat>
          <c:val>
            <c:numRef>
              <c:f>('Meldunek tygodniowy'!$J$400,'Meldunek tygodniowy'!$M$400,'Meldunek tygodniowy'!$P$400,'Meldunek tygodniowy'!$S$400,'Meldunek tygodniowy'!$V$400)</c:f>
              <c:numCache>
                <c:formatCode>#,##0</c:formatCode>
                <c:ptCount val="5"/>
                <c:pt idx="0">
                  <c:v>760</c:v>
                </c:pt>
                <c:pt idx="1">
                  <c:v>759</c:v>
                </c:pt>
                <c:pt idx="2">
                  <c:v>751</c:v>
                </c:pt>
                <c:pt idx="3">
                  <c:v>748</c:v>
                </c:pt>
                <c:pt idx="4">
                  <c:v>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tygodniowy'!$B$401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tygodniowy'!$J$399,'Meldunek tygodniowy'!$M$399,'Meldunek tygodniowy'!$P$399,'Meldunek tygodniowy'!$S$399,'Meldunek tygodniowy'!$V$399)</c:f>
              <c:strCache>
                <c:ptCount val="5"/>
                <c:pt idx="0">
                  <c:v>27.11.2022 - 03.12.2022</c:v>
                </c:pt>
                <c:pt idx="1">
                  <c:v>04.12.2022 - 10.12.2022</c:v>
                </c:pt>
                <c:pt idx="2">
                  <c:v>11.12.2022 - 17.12.2022</c:v>
                </c:pt>
                <c:pt idx="3">
                  <c:v>18.12.2022 - 24.12.2022</c:v>
                </c:pt>
                <c:pt idx="4">
                  <c:v>25.12.2022 - 31.12.2022</c:v>
                </c:pt>
              </c:strCache>
            </c:strRef>
          </c:cat>
          <c:val>
            <c:numRef>
              <c:f>('Meldunek tygodniowy'!$J$401,'Meldunek tygodniowy'!$M$401,'Meldunek tygodniowy'!$P$401,'Meldunek tygodniowy'!$S$401,'Meldunek tygodniowy'!$V$401)</c:f>
              <c:numCache>
                <c:formatCode>#,##0</c:formatCode>
                <c:ptCount val="5"/>
                <c:pt idx="0">
                  <c:v>3480</c:v>
                </c:pt>
                <c:pt idx="1">
                  <c:v>3448</c:v>
                </c:pt>
                <c:pt idx="2">
                  <c:v>3362</c:v>
                </c:pt>
                <c:pt idx="3">
                  <c:v>3309</c:v>
                </c:pt>
                <c:pt idx="4">
                  <c:v>3232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tygodniowy'!$B$404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tygodniowy'!$J$399,'Meldunek tygodniowy'!$M$399,'Meldunek tygodniowy'!$P$399,'Meldunek tygodniowy'!$S$399,'Meldunek tygodniowy'!$V$399)</c:f>
              <c:strCache>
                <c:ptCount val="5"/>
                <c:pt idx="0">
                  <c:v>27.11.2022 - 03.12.2022</c:v>
                </c:pt>
                <c:pt idx="1">
                  <c:v>04.12.2022 - 10.12.2022</c:v>
                </c:pt>
                <c:pt idx="2">
                  <c:v>11.12.2022 - 17.12.2022</c:v>
                </c:pt>
                <c:pt idx="3">
                  <c:v>18.12.2022 - 24.12.2022</c:v>
                </c:pt>
                <c:pt idx="4">
                  <c:v>25.12.2022 - 31.12.2022</c:v>
                </c:pt>
              </c:strCache>
            </c:strRef>
          </c:cat>
          <c:val>
            <c:numRef>
              <c:f>('Meldunek tygodniowy'!$J$404,'Meldunek tygodniowy'!$M$404,'Meldunek tygodniowy'!$P$404,'Meldunek tygodniowy'!$S$404,'Meldunek tygodniowy'!$V$404)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560561112"/>
        <c:axId val="560556408"/>
        <c:axId val="0"/>
      </c:bar3DChart>
      <c:catAx>
        <c:axId val="560561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60556408"/>
        <c:crosses val="autoZero"/>
        <c:auto val="1"/>
        <c:lblAlgn val="ctr"/>
        <c:lblOffset val="100"/>
        <c:noMultiLvlLbl val="0"/>
      </c:catAx>
      <c:valAx>
        <c:axId val="5605564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560561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tygodniowy'!$C$101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tygodniowy'!$L$101:$U$101</c:f>
              <c:numCache>
                <c:formatCode>#,##0</c:formatCode>
                <c:ptCount val="10"/>
                <c:pt idx="0">
                  <c:v>19877</c:v>
                </c:pt>
                <c:pt idx="2">
                  <c:v>7182</c:v>
                </c:pt>
                <c:pt idx="3">
                  <c:v>19179</c:v>
                </c:pt>
                <c:pt idx="4">
                  <c:v>1648</c:v>
                </c:pt>
                <c:pt idx="5">
                  <c:v>486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tygodniowy'!$C$102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tygodniowy'!$L$102:$U$102</c:f>
              <c:numCache>
                <c:formatCode>#,##0</c:formatCode>
                <c:ptCount val="10"/>
                <c:pt idx="0">
                  <c:v>625</c:v>
                </c:pt>
                <c:pt idx="2">
                  <c:v>332</c:v>
                </c:pt>
                <c:pt idx="3">
                  <c:v>120</c:v>
                </c:pt>
                <c:pt idx="4">
                  <c:v>79</c:v>
                </c:pt>
                <c:pt idx="5">
                  <c:v>52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tygodniowy'!$C$103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tygodniowy'!$L$103:$U$103</c:f>
              <c:numCache>
                <c:formatCode>#,##0</c:formatCode>
                <c:ptCount val="10"/>
                <c:pt idx="0">
                  <c:v>376</c:v>
                </c:pt>
                <c:pt idx="2">
                  <c:v>173</c:v>
                </c:pt>
                <c:pt idx="3">
                  <c:v>110</c:v>
                </c:pt>
                <c:pt idx="4">
                  <c:v>66</c:v>
                </c:pt>
                <c:pt idx="5">
                  <c:v>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tygodniowy'!$C$104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tygodniowy'!$L$104:$U$104</c:f>
              <c:numCache>
                <c:formatCode>#,##0</c:formatCode>
                <c:ptCount val="10"/>
                <c:pt idx="0">
                  <c:v>19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tygodniowy'!$C$105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tygodniowy'!$L$105:$U$105</c:f>
              <c:numCache>
                <c:formatCode>#,##0</c:formatCode>
                <c:ptCount val="10"/>
                <c:pt idx="0">
                  <c:v>8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tygodniowy'!$C$106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tygodniowy'!$L$106:$U$106</c:f>
              <c:numCache>
                <c:formatCode>#,##0</c:formatCode>
                <c:ptCount val="10"/>
                <c:pt idx="0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tygodniowy'!$C$107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tygodniowy'!$L$107:$U$107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tygodniowy'!$C$108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tygodniowy'!$C$109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11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tygodniowy'!$C$110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tygodniowy'!$C$111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1043</c:v>
                </c:pt>
                <c:pt idx="2">
                  <c:v>471</c:v>
                </c:pt>
                <c:pt idx="3">
                  <c:v>5</c:v>
                </c:pt>
                <c:pt idx="4">
                  <c:v>45</c:v>
                </c:pt>
                <c:pt idx="5">
                  <c:v>894</c:v>
                </c:pt>
                <c:pt idx="6">
                  <c:v>159</c:v>
                </c:pt>
                <c:pt idx="7">
                  <c:v>0</c:v>
                </c:pt>
                <c:pt idx="8">
                  <c:v>181</c:v>
                </c:pt>
                <c:pt idx="9">
                  <c:v>541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tygodniowy'!$C$112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tygodniowy'!$C$113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17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tygodniowy'!$C$114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tygodniowy'!$C$115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tygodniowy'!$L$100:$U$100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60560720"/>
        <c:axId val="560561504"/>
        <c:axId val="0"/>
      </c:bar3DChart>
      <c:catAx>
        <c:axId val="56056072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60561504"/>
        <c:crosses val="autoZero"/>
        <c:auto val="1"/>
        <c:lblAlgn val="ctr"/>
        <c:lblOffset val="100"/>
        <c:noMultiLvlLbl val="0"/>
      </c:catAx>
      <c:valAx>
        <c:axId val="56056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6056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tygodniowy'!$C$250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tygodniowy'!$G$250:$R$250</c:f>
              <c:numCache>
                <c:formatCode>General</c:formatCode>
                <c:ptCount val="12"/>
                <c:pt idx="0">
                  <c:v>90</c:v>
                </c:pt>
                <c:pt idx="2">
                  <c:v>202</c:v>
                </c:pt>
                <c:pt idx="4">
                  <c:v>28</c:v>
                </c:pt>
                <c:pt idx="6">
                  <c:v>56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tygodniowy'!$C$251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tygodniowy'!$G$251:$R$251</c:f>
              <c:numCache>
                <c:formatCode>General</c:formatCode>
                <c:ptCount val="12"/>
                <c:pt idx="0">
                  <c:v>171</c:v>
                </c:pt>
                <c:pt idx="2">
                  <c:v>200</c:v>
                </c:pt>
                <c:pt idx="4">
                  <c:v>11</c:v>
                </c:pt>
                <c:pt idx="6">
                  <c:v>22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tygodniowy'!$C$252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tygodniowy'!$G$252:$R$252</c:f>
              <c:numCache>
                <c:formatCode>General</c:formatCode>
                <c:ptCount val="12"/>
                <c:pt idx="0">
                  <c:v>62</c:v>
                </c:pt>
                <c:pt idx="2">
                  <c:v>70</c:v>
                </c:pt>
                <c:pt idx="4">
                  <c:v>7</c:v>
                </c:pt>
                <c:pt idx="6">
                  <c:v>8</c:v>
                </c:pt>
                <c:pt idx="8">
                  <c:v>3</c:v>
                </c:pt>
                <c:pt idx="1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tygodniowy'!$C$253</c:f>
              <c:strCache>
                <c:ptCount val="1"/>
                <c:pt idx="0">
                  <c:v>EGIPT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tygodniowy'!$G$253:$R$253</c:f>
              <c:numCache>
                <c:formatCode>General</c:formatCode>
                <c:ptCount val="12"/>
                <c:pt idx="0">
                  <c:v>34</c:v>
                </c:pt>
                <c:pt idx="2">
                  <c:v>57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tygodniowy'!$C$254</c:f>
              <c:strCache>
                <c:ptCount val="1"/>
                <c:pt idx="0">
                  <c:v>IRAN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tygodniowy'!$G$254:$R$254</c:f>
              <c:numCache>
                <c:formatCode>General</c:formatCode>
                <c:ptCount val="12"/>
                <c:pt idx="0">
                  <c:v>14</c:v>
                </c:pt>
                <c:pt idx="2">
                  <c:v>21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tygodniowy'!$C$255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tygodniowy'!$G$255:$R$255</c:f>
              <c:numCache>
                <c:formatCode>General</c:formatCode>
                <c:ptCount val="12"/>
                <c:pt idx="0">
                  <c:v>84</c:v>
                </c:pt>
                <c:pt idx="2">
                  <c:v>95</c:v>
                </c:pt>
                <c:pt idx="4">
                  <c:v>29</c:v>
                </c:pt>
                <c:pt idx="6">
                  <c:v>48</c:v>
                </c:pt>
                <c:pt idx="8">
                  <c:v>13</c:v>
                </c:pt>
                <c:pt idx="10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60554840"/>
        <c:axId val="560556800"/>
        <c:axId val="0"/>
      </c:bar3DChart>
      <c:catAx>
        <c:axId val="560554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60556800"/>
        <c:crosses val="autoZero"/>
        <c:auto val="1"/>
        <c:lblAlgn val="ctr"/>
        <c:lblOffset val="100"/>
        <c:noMultiLvlLbl val="0"/>
      </c:catAx>
      <c:valAx>
        <c:axId val="56055680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60554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01.12.2022 - 31.12.2022 r.</c:v>
                  </c:pt>
                </c:lvl>
              </c:multiLvlStrCache>
            </c:multiLvlStrRef>
          </c:cat>
          <c:val>
            <c:numRef>
              <c:f>('Meldunek tygodniowy'!$K$22,'Meldunek tygodniowy'!$M$22,'Meldunek tygodniowy'!$O$22,'Meldunek tygodniowy'!$Q$22)</c:f>
              <c:numCache>
                <c:formatCode>#,##0</c:formatCode>
                <c:ptCount val="4"/>
                <c:pt idx="0">
                  <c:v>39281</c:v>
                </c:pt>
                <c:pt idx="1">
                  <c:v>23977</c:v>
                </c:pt>
                <c:pt idx="2">
                  <c:v>2274</c:v>
                </c:pt>
                <c:pt idx="3">
                  <c:v>840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01.12.2022 - 31.12.2022 r.</c:v>
                  </c:pt>
                </c:lvl>
              </c:multiLvlStrCache>
            </c:multiLvlStrRef>
          </c:cat>
          <c:val>
            <c:numRef>
              <c:f>('Meldunek tygodniowy'!$K$23,'Meldunek tygodniowy'!$M$23,'Meldunek tygodniowy'!$O$23,'Meldunek tygodniowy'!$Q$23)</c:f>
              <c:numCache>
                <c:formatCode>#,##0</c:formatCode>
                <c:ptCount val="4"/>
                <c:pt idx="0">
                  <c:v>3409</c:v>
                </c:pt>
                <c:pt idx="1">
                  <c:v>1740</c:v>
                </c:pt>
                <c:pt idx="2">
                  <c:v>186</c:v>
                </c:pt>
                <c:pt idx="3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tygodniowy'!$G$24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01.12.2022 - 31.12.2022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1484</c:v>
                </c:pt>
                <c:pt idx="1">
                  <c:v>548</c:v>
                </c:pt>
                <c:pt idx="2">
                  <c:v>91</c:v>
                </c:pt>
                <c:pt idx="3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0559152"/>
        <c:axId val="560559544"/>
        <c:axId val="0"/>
      </c:bar3DChart>
      <c:catAx>
        <c:axId val="56055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0559544"/>
        <c:crosses val="autoZero"/>
        <c:auto val="1"/>
        <c:lblAlgn val="ctr"/>
        <c:lblOffset val="100"/>
        <c:noMultiLvlLbl val="0"/>
      </c:catAx>
      <c:valAx>
        <c:axId val="5605595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60559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tygodniowy'!$D$184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tygodniowy'!$H$183:$K$183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tygodniowy'!$H$184:$K$184</c:f>
              <c:numCache>
                <c:formatCode>#,##0</c:formatCode>
                <c:ptCount val="4"/>
                <c:pt idx="0">
                  <c:v>44514</c:v>
                </c:pt>
                <c:pt idx="3">
                  <c:v>48394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tygodniowy'!$D$185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tygodniowy'!$H$183:$K$183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tygodniowy'!$H$185:$K$185</c:f>
              <c:numCache>
                <c:formatCode>#,##0</c:formatCode>
                <c:ptCount val="4"/>
                <c:pt idx="0">
                  <c:v>1642</c:v>
                </c:pt>
                <c:pt idx="3">
                  <c:v>1911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tygodniowy'!$D$186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tygodniowy'!$H$183:$K$183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tygodniowy'!$H$186:$K$186</c:f>
              <c:numCache>
                <c:formatCode>#,##0</c:formatCode>
                <c:ptCount val="4"/>
                <c:pt idx="0">
                  <c:v>9323</c:v>
                </c:pt>
                <c:pt idx="3">
                  <c:v>11444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0063832"/>
        <c:axId val="600062656"/>
        <c:axId val="670578368"/>
      </c:bar3DChart>
      <c:catAx>
        <c:axId val="60006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00062656"/>
        <c:crosses val="autoZero"/>
        <c:auto val="1"/>
        <c:lblAlgn val="ctr"/>
        <c:lblOffset val="100"/>
        <c:noMultiLvlLbl val="0"/>
      </c:catAx>
      <c:valAx>
        <c:axId val="60006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00063832"/>
        <c:crosses val="autoZero"/>
        <c:crossBetween val="between"/>
      </c:valAx>
      <c:serAx>
        <c:axId val="67057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0006265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01.01.2022 - 31.12.2022 r.</c:v>
                  </c:pt>
                </c:lvl>
              </c:multiLvlStrCache>
            </c:multiLvlStrRef>
          </c:cat>
          <c:val>
            <c:numRef>
              <c:f>('Meldunek tygodniowy'!$K$55,'Meldunek tygodniowy'!$M$55,'Meldunek tygodniowy'!$O$55,'Meldunek tygodniowy'!$Q$55)</c:f>
              <c:numCache>
                <c:formatCode>#,##0</c:formatCode>
                <c:ptCount val="4"/>
                <c:pt idx="0">
                  <c:v>479315</c:v>
                </c:pt>
                <c:pt idx="1">
                  <c:v>303709</c:v>
                </c:pt>
                <c:pt idx="2">
                  <c:v>34133</c:v>
                </c:pt>
                <c:pt idx="3">
                  <c:v>11501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01.01.2022 - 31.12.2022 r.</c:v>
                  </c:pt>
                </c:lvl>
              </c:multiLvlStrCache>
            </c:multiLvlStrRef>
          </c:cat>
          <c:val>
            <c:numRef>
              <c:f>('Meldunek tygodniowy'!$K$56,'Meldunek tygodniowy'!$M$56,'Meldunek tygodniowy'!$O$56,'Meldunek tygodniowy'!$Q$56)</c:f>
              <c:numCache>
                <c:formatCode>#,##0</c:formatCode>
                <c:ptCount val="4"/>
                <c:pt idx="0">
                  <c:v>36561</c:v>
                </c:pt>
                <c:pt idx="1">
                  <c:v>20413</c:v>
                </c:pt>
                <c:pt idx="2">
                  <c:v>1628</c:v>
                </c:pt>
                <c:pt idx="3">
                  <c:v>1118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tygodniowy'!$G$57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01.01.2022 - 31.12.2022 r.</c:v>
                  </c:pt>
                </c:lvl>
              </c:multiLvlStrCache>
            </c:multiLvlStrRef>
          </c:cat>
          <c:val>
            <c:numRef>
              <c:f>('Meldunek tygodniowy'!$K$57,'Meldunek tygodniowy'!$M$57,'Meldunek tygodniowy'!$O$57,'Meldunek tygodniowy'!$Q$57)</c:f>
              <c:numCache>
                <c:formatCode>#,##0</c:formatCode>
                <c:ptCount val="4"/>
                <c:pt idx="0">
                  <c:v>14763</c:v>
                </c:pt>
                <c:pt idx="1">
                  <c:v>7617</c:v>
                </c:pt>
                <c:pt idx="2">
                  <c:v>867</c:v>
                </c:pt>
                <c:pt idx="3">
                  <c:v>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0064224"/>
        <c:axId val="600063048"/>
        <c:axId val="0"/>
      </c:bar3DChart>
      <c:catAx>
        <c:axId val="60006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00063048"/>
        <c:crosses val="autoZero"/>
        <c:auto val="1"/>
        <c:lblAlgn val="ctr"/>
        <c:lblOffset val="100"/>
        <c:noMultiLvlLbl val="0"/>
      </c:catAx>
      <c:valAx>
        <c:axId val="600063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000642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296</xdr:row>
      <xdr:rowOff>52389</xdr:rowOff>
    </xdr:from>
    <xdr:to>
      <xdr:col>24</xdr:col>
      <xdr:colOff>19051</xdr:colOff>
      <xdr:row>317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411</xdr:row>
      <xdr:rowOff>65086</xdr:rowOff>
    </xdr:from>
    <xdr:to>
      <xdr:col>23</xdr:col>
      <xdr:colOff>9525</xdr:colOff>
      <xdr:row>425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119</xdr:row>
      <xdr:rowOff>69397</xdr:rowOff>
    </xdr:from>
    <xdr:to>
      <xdr:col>23</xdr:col>
      <xdr:colOff>1</xdr:colOff>
      <xdr:row>141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259</xdr:row>
      <xdr:rowOff>142193</xdr:rowOff>
    </xdr:from>
    <xdr:to>
      <xdr:col>23</xdr:col>
      <xdr:colOff>238126</xdr:colOff>
      <xdr:row>278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25</xdr:row>
      <xdr:rowOff>9526</xdr:rowOff>
    </xdr:from>
    <xdr:to>
      <xdr:col>23</xdr:col>
      <xdr:colOff>9525</xdr:colOff>
      <xdr:row>39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189</xdr:row>
      <xdr:rowOff>1</xdr:rowOff>
    </xdr:from>
    <xdr:to>
      <xdr:col>21</xdr:col>
      <xdr:colOff>238125</xdr:colOff>
      <xdr:row>204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352</xdr:row>
      <xdr:rowOff>0</xdr:rowOff>
    </xdr:from>
    <xdr:to>
      <xdr:col>20</xdr:col>
      <xdr:colOff>234084</xdr:colOff>
      <xdr:row>352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288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61</xdr:row>
      <xdr:rowOff>0</xdr:rowOff>
    </xdr:from>
    <xdr:to>
      <xdr:col>22</xdr:col>
      <xdr:colOff>266700</xdr:colOff>
      <xdr:row>74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320</xdr:row>
      <xdr:rowOff>31751</xdr:rowOff>
    </xdr:from>
    <xdr:to>
      <xdr:col>24</xdr:col>
      <xdr:colOff>161925</xdr:colOff>
      <xdr:row>327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66601976"/>
          <a:ext cx="8439150" cy="1322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347</xdr:row>
      <xdr:rowOff>180975</xdr:rowOff>
    </xdr:from>
    <xdr:to>
      <xdr:col>24</xdr:col>
      <xdr:colOff>228600</xdr:colOff>
      <xdr:row>351</xdr:row>
      <xdr:rowOff>180975</xdr:rowOff>
    </xdr:to>
    <xdr:sp macro="" textlink="">
      <xdr:nvSpPr>
        <xdr:cNvPr id="22" name="Prostokąt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72971025"/>
          <a:ext cx="8505825" cy="762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382</xdr:row>
      <xdr:rowOff>190499</xdr:rowOff>
    </xdr:from>
    <xdr:to>
      <xdr:col>24</xdr:col>
      <xdr:colOff>200025</xdr:colOff>
      <xdr:row>389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80781524"/>
          <a:ext cx="8477250" cy="114300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429</xdr:row>
      <xdr:rowOff>0</xdr:rowOff>
    </xdr:from>
    <xdr:to>
      <xdr:col>24</xdr:col>
      <xdr:colOff>228600</xdr:colOff>
      <xdr:row>432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90335100"/>
          <a:ext cx="8505825" cy="5715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1</xdr:colOff>
      <xdr:row>83</xdr:row>
      <xdr:rowOff>175258</xdr:rowOff>
    </xdr:from>
    <xdr:to>
      <xdr:col>24</xdr:col>
      <xdr:colOff>200026</xdr:colOff>
      <xdr:row>94</xdr:row>
      <xdr:rowOff>57149</xdr:rowOff>
    </xdr:to>
    <xdr:sp macro="" textlink="">
      <xdr:nvSpPr>
        <xdr:cNvPr id="25" name="Prostokąt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1" y="19577683"/>
          <a:ext cx="8477250" cy="197739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148</xdr:row>
      <xdr:rowOff>0</xdr:rowOff>
    </xdr:from>
    <xdr:to>
      <xdr:col>24</xdr:col>
      <xdr:colOff>228600</xdr:colOff>
      <xdr:row>156</xdr:row>
      <xdr:rowOff>0</xdr:rowOff>
    </xdr:to>
    <xdr:sp macro="" textlink="">
      <xdr:nvSpPr>
        <xdr:cNvPr id="26" name="Prostokąt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33356550"/>
          <a:ext cx="8505825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1</xdr:colOff>
      <xdr:row>175</xdr:row>
      <xdr:rowOff>0</xdr:rowOff>
    </xdr:from>
    <xdr:to>
      <xdr:col>24</xdr:col>
      <xdr:colOff>238126</xdr:colOff>
      <xdr:row>178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1" y="39100125"/>
          <a:ext cx="8515350" cy="5715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207</xdr:row>
      <xdr:rowOff>0</xdr:rowOff>
    </xdr:from>
    <xdr:to>
      <xdr:col>24</xdr:col>
      <xdr:colOff>209550</xdr:colOff>
      <xdr:row>211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45224700"/>
          <a:ext cx="8486775" cy="762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235</xdr:row>
      <xdr:rowOff>1</xdr:rowOff>
    </xdr:from>
    <xdr:to>
      <xdr:col>24</xdr:col>
      <xdr:colOff>200025</xdr:colOff>
      <xdr:row>238</xdr:row>
      <xdr:rowOff>0</xdr:rowOff>
    </xdr:to>
    <xdr:sp macro="" textlink="">
      <xdr:nvSpPr>
        <xdr:cNvPr id="31" name="Prostokąt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51044476"/>
          <a:ext cx="8477250" cy="571499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1</xdr:colOff>
      <xdr:row>436</xdr:row>
      <xdr:rowOff>180974</xdr:rowOff>
    </xdr:from>
    <xdr:to>
      <xdr:col>24</xdr:col>
      <xdr:colOff>180976</xdr:colOff>
      <xdr:row>450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1" y="91849574"/>
          <a:ext cx="8458200" cy="248602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91440</xdr:colOff>
      <xdr:row>3</xdr:row>
      <xdr:rowOff>16339</xdr:rowOff>
    </xdr:to>
    <xdr:pic>
      <xdr:nvPicPr>
        <xdr:cNvPr id="28" name="Obraz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38101</xdr:colOff>
      <xdr:row>84</xdr:row>
      <xdr:rowOff>38098</xdr:rowOff>
    </xdr:from>
    <xdr:to>
      <xdr:col>24</xdr:col>
      <xdr:colOff>219076</xdr:colOff>
      <xdr:row>94</xdr:row>
      <xdr:rowOff>28574</xdr:rowOff>
    </xdr:to>
    <xdr:sp macro="" textlink="">
      <xdr:nvSpPr>
        <xdr:cNvPr id="3" name="pole tekstowe 2">
          <a:extLst>
            <a:ext uri="{FF2B5EF4-FFF2-40B4-BE49-F238E27FC236}">
              <a16:creationId xmlns="" xmlns:a16="http://schemas.microsoft.com/office/drawing/2014/main" id="{A56CA5D4-8408-466C-B0B5-FEC242E42019}"/>
            </a:ext>
          </a:extLst>
        </xdr:cNvPr>
        <xdr:cNvSpPr txBox="1"/>
      </xdr:nvSpPr>
      <xdr:spPr>
        <a:xfrm>
          <a:off x="38101" y="19059523"/>
          <a:ext cx="8458200" cy="189547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Do 31 grudnia 2022 r. cudzoziemcy złożyli blisko 531 tys. wniosków w sprawach o udzielenie zezwoleń na pobyt, w tym ponad 44 tys. 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grudniu. Najwięcej osób zainteresowanych było zezwoleniem na pobyt czasowy (ponad 479 tys.), zezwolenien na pobyt stały (blisko 37 tys.) oraz zezwoleniem na pobyt rezydenta długoterminowego UE (blisko 15 tys.).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Lista głównych państw pochodzenia ubiegających się o legalizację pobytu w Polsce pozostała bez zmian. Najwięcej wniosków złożyli obywatele Ukrainy (316,7 tys.), Białorusi (66,6 tys.), Gruzji (37 tys.), Rosji (12,2 tys.), Indii (11,6 tys.) i Mołdawii (9,9 tys.).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Blisko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p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ołowę wnioskodawców stanowią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osoby w wieku 18-34 (248,2 tys.), a kolejne 42% (222,2 tys.) to 35-64 latkowie. Wśród osób małoletnich bardzo liczną grupę stanowią dzieci z przedziału wiekowego 0-13 (45,6 tys.). Pod względem płci dominują mężczyźni (64%).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Zwyczajowo wnioskodawcy koncentrowali się w województwach z dużymi ośrodkami miejskimi. Najwięcej cudzoziemców złożyło swoje wnioski w Mazowieckim Urzędzie Wojewódzkim (120,4 tys.), Wielkopolskim UW (67,4 tys.), Dolnośląskim UW (51,3 tys.), Małopolskim UW (42,3 tys.) i Śląskim UW (41,3 tys.). W tym samym czasie urzędy wojewódzkie wydały 381,7 tys. decyzji, z czego 87% stanowiły zgody na pobyt, dalsze 10% odmowy, a 3% - umorzenia postępowania.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57150</xdr:colOff>
      <xdr:row>148</xdr:row>
      <xdr:rowOff>57150</xdr:rowOff>
    </xdr:from>
    <xdr:to>
      <xdr:col>24</xdr:col>
      <xdr:colOff>190500</xdr:colOff>
      <xdr:row>156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="" xmlns:a16="http://schemas.microsoft.com/office/drawing/2014/main" id="{9CFD8648-EA03-40F8-BEB7-CEDAE4C83EB0}"/>
            </a:ext>
          </a:extLst>
        </xdr:cNvPr>
        <xdr:cNvSpPr txBox="1"/>
      </xdr:nvSpPr>
      <xdr:spPr>
        <a:xfrm>
          <a:off x="57150" y="33985200"/>
          <a:ext cx="8410575" cy="1466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Najwięcej odwołań od decyzji wydanych w I instancji odnosiło się do decyzji dotyczących pobytu czasowego (19 977), zobowiązania 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do powrotu (1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043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) oraz pobytu stałego (625). W sumie złożono 21 991  odwołań. 8 192 spraw zakończyło się utrzymaniem decyzji, 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19 420 pozytywną decyzją, 1 451 uchyleniem decyzji i umorzeniem postępowania oraz 1 838 uchyleniem decyzji i przekazaniem sprawy do ponownego rozpoznania.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przypadku odwołań dotyczących postępowań o udzielenie zezwolenia na pobyt czasowy w 19 179 zapadła decyzja pozytywna, w 7 182 utrzymano decyzje, a w 1 648 sprawach zdecydowano o uchyleniu decyzji i przekazaniu sprawy do ponownego rozpoznania.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Do grudnia Szef UdSC wydał blisko 3 tys. więcej decyzji do odwołań w sprawach dotyczących legalizacji pobytu niż rok wcześniej w tym samym okresie.</a:t>
          </a:r>
        </a:p>
        <a:p>
          <a:endParaRPr lang="pl-PL" sz="1100"/>
        </a:p>
      </xdr:txBody>
    </xdr:sp>
    <xdr:clientData/>
  </xdr:twoCellAnchor>
  <xdr:twoCellAnchor>
    <xdr:from>
      <xdr:col>0</xdr:col>
      <xdr:colOff>26035</xdr:colOff>
      <xdr:row>175</xdr:row>
      <xdr:rowOff>56728</xdr:rowOff>
    </xdr:from>
    <xdr:to>
      <xdr:col>24</xdr:col>
      <xdr:colOff>219076</xdr:colOff>
      <xdr:row>178</xdr:row>
      <xdr:rowOff>0</xdr:rowOff>
    </xdr:to>
    <xdr:sp macro="" textlink="">
      <xdr:nvSpPr>
        <xdr:cNvPr id="9" name="pole tekstowe 8">
          <a:extLst>
            <a:ext uri="{FF2B5EF4-FFF2-40B4-BE49-F238E27FC236}">
              <a16:creationId xmlns="" xmlns:a16="http://schemas.microsoft.com/office/drawing/2014/main" id="{A4297487-6B19-46AF-A030-5B4E5DEEEDBE}"/>
            </a:ext>
          </a:extLst>
        </xdr:cNvPr>
        <xdr:cNvSpPr txBox="1"/>
      </xdr:nvSpPr>
      <xdr:spPr>
        <a:xfrm>
          <a:off x="26035" y="38204353"/>
          <a:ext cx="8470266" cy="51477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grudniu Szef UdSC zrealizował 2 360 spraw dotyczących wykazu, spośród których do najliczniejszych zaliczały się wpisy SIS (683), alerty pobytowe (565)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oraz wpisy do Wykazu (557).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59691</xdr:colOff>
      <xdr:row>235</xdr:row>
      <xdr:rowOff>44238</xdr:rowOff>
    </xdr:from>
    <xdr:to>
      <xdr:col>24</xdr:col>
      <xdr:colOff>180976</xdr:colOff>
      <xdr:row>238</xdr:row>
      <xdr:rowOff>0</xdr:rowOff>
    </xdr:to>
    <xdr:sp macro="" textlink="">
      <xdr:nvSpPr>
        <xdr:cNvPr id="11" name="pole tekstowe 10">
          <a:extLst>
            <a:ext uri="{FF2B5EF4-FFF2-40B4-BE49-F238E27FC236}">
              <a16:creationId xmlns="" xmlns:a16="http://schemas.microsoft.com/office/drawing/2014/main" id="{00D81979-A495-4E1A-B254-0411BA0FB15C}"/>
            </a:ext>
          </a:extLst>
        </xdr:cNvPr>
        <xdr:cNvSpPr txBox="1"/>
      </xdr:nvSpPr>
      <xdr:spPr>
        <a:xfrm>
          <a:off x="59691" y="51088713"/>
          <a:ext cx="8398510" cy="52726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grudniu 2022 r. wydano 478 zezwoleń dotyczących Małego Ruchu Granicznego.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Natomiast od początku roku do końca roku, wydano łącznie 4 502 zezwolenia i zdecydowana większość wydawała placówka we Lwowie - 4 309.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52917</xdr:colOff>
      <xdr:row>320</xdr:row>
      <xdr:rowOff>84667</xdr:rowOff>
    </xdr:from>
    <xdr:to>
      <xdr:col>24</xdr:col>
      <xdr:colOff>200025</xdr:colOff>
      <xdr:row>327</xdr:row>
      <xdr:rowOff>10584</xdr:rowOff>
    </xdr:to>
    <xdr:sp macro="" textlink="">
      <xdr:nvSpPr>
        <xdr:cNvPr id="12" name="pole tekstowe 11">
          <a:extLst>
            <a:ext uri="{FF2B5EF4-FFF2-40B4-BE49-F238E27FC236}">
              <a16:creationId xmlns="" xmlns:a16="http://schemas.microsoft.com/office/drawing/2014/main" id="{C21E2158-1BB6-4D9B-A4F6-3B3093C97508}"/>
            </a:ext>
          </a:extLst>
        </xdr:cNvPr>
        <xdr:cNvSpPr txBox="1"/>
      </xdr:nvSpPr>
      <xdr:spPr>
        <a:xfrm>
          <a:off x="52917" y="66654892"/>
          <a:ext cx="8424333" cy="125941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Od 1 stycznia do 31 grudnia 2022 r. cudzoziemcy złożyli 6 602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wnioski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o udzielenie ochrony międzynarodowej na terytorium RP, 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które objęły 9 933 osób, z czego w grudniu złożono 549 wniosków, które objęły 807 osób. Najliczniej o ochronę ubiegali się: Białorusini (3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134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osób), Rosjanie (2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230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), Ukraińcy (1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778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),  Irakijczycy (639) i Afgańczycy (362).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bieżącym roku dominowały wnioski pierwsze (5 549), które dotyczyły 7 876 osób. Wnioski kolejne (878) dotyczyły 1 770 osób. 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Od początku bieżącego roku do 31 grudnia najwięcej wniosków złożyli mężczyźni (6 069), głównie w przedziale wiekowym 18-34 lata.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Natomiast kobiety stanowią mniej liczbą grupę (3 864) - 39%, ale również tutaj dominował ten sam przedział wiekowy. 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Liczba dzieci (27% wszystkich osób objętych wnioskami) obydwu płci w wieku do lat 13 wynosiła - 2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235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, a w wieku 14-17 wynosiła 468.</a:t>
          </a:r>
        </a:p>
        <a:p>
          <a:endParaRPr lang="pl-PL" sz="1100"/>
        </a:p>
      </xdr:txBody>
    </xdr:sp>
    <xdr:clientData/>
  </xdr:twoCellAnchor>
  <xdr:twoCellAnchor>
    <xdr:from>
      <xdr:col>0</xdr:col>
      <xdr:colOff>48048</xdr:colOff>
      <xdr:row>348</xdr:row>
      <xdr:rowOff>17356</xdr:rowOff>
    </xdr:from>
    <xdr:to>
      <xdr:col>24</xdr:col>
      <xdr:colOff>209550</xdr:colOff>
      <xdr:row>352</xdr:row>
      <xdr:rowOff>0</xdr:rowOff>
    </xdr:to>
    <xdr:sp macro="" textlink="">
      <xdr:nvSpPr>
        <xdr:cNvPr id="13" name="pole tekstowe 12">
          <a:extLst>
            <a:ext uri="{FF2B5EF4-FFF2-40B4-BE49-F238E27FC236}">
              <a16:creationId xmlns="" xmlns:a16="http://schemas.microsoft.com/office/drawing/2014/main" id="{19C7F961-7B5F-4D59-9CCC-440A36B93C3C}"/>
            </a:ext>
          </a:extLst>
        </xdr:cNvPr>
        <xdr:cNvSpPr txBox="1"/>
      </xdr:nvSpPr>
      <xdr:spPr>
        <a:xfrm>
          <a:off x="48048" y="72997906"/>
          <a:ext cx="8438727" cy="74464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ramach procedur dublińskich wnioskami IN objętych było 6 778 cudzoziemców. Z kolei Polska wystąpiła z takim wnioskiem do innych krajów europejskich (OUT) w przypadku 275 osób, a 4 537 wniosków IN i 196 wniosków OUT zostało rozpatrzonych pozytywnie.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4 796 wniosków IN dotyczyło współpracy z Niemcami, a 710 z Francją. Procedury OUT były kierowane głównie do Niemiec (82) i Rumunii (41).</a:t>
          </a:r>
        </a:p>
        <a:p>
          <a:endParaRPr lang="pl-PL" sz="1100"/>
        </a:p>
      </xdr:txBody>
    </xdr:sp>
    <xdr:clientData/>
  </xdr:twoCellAnchor>
  <xdr:twoCellAnchor>
    <xdr:from>
      <xdr:col>0</xdr:col>
      <xdr:colOff>63501</xdr:colOff>
      <xdr:row>383</xdr:row>
      <xdr:rowOff>31750</xdr:rowOff>
    </xdr:from>
    <xdr:to>
      <xdr:col>24</xdr:col>
      <xdr:colOff>200026</xdr:colOff>
      <xdr:row>389</xdr:row>
      <xdr:rowOff>0</xdr:rowOff>
    </xdr:to>
    <xdr:sp macro="" textlink="">
      <xdr:nvSpPr>
        <xdr:cNvPr id="14" name="pole tekstowe 13">
          <a:extLst>
            <a:ext uri="{FF2B5EF4-FFF2-40B4-BE49-F238E27FC236}">
              <a16:creationId xmlns="" xmlns:a16="http://schemas.microsoft.com/office/drawing/2014/main" id="{69626A2A-708B-4636-A6C5-5F2FFBB58F3E}"/>
            </a:ext>
          </a:extLst>
        </xdr:cNvPr>
        <xdr:cNvSpPr txBox="1"/>
      </xdr:nvSpPr>
      <xdr:spPr>
        <a:xfrm>
          <a:off x="63501" y="80813275"/>
          <a:ext cx="8413750" cy="1111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Od 1 stycznia do 31 grudnia br. Szef UdSC wydał 9 871 decyzji w sprawach o udzielenie ochrony międzynarodowej, z czego 4 981 decyzji przyznawało jedną z form ochrony: status uchodźcy nadano 384 cudzoziemcom, a ochronę uzupełniającą udzielono 4 597 osobom. Status uchodźcy został nadany głównie obywatelom: Białorusi (174), Afganistanu (83), Rosji (41), Turcji (34) i Turkmenistanu (15). Ochronę uzupełniającą przyznano głównie obywatelom Białorusi - 3 475 osób, ale także licznie: 862 Ukraińcom, 73 Rosjanom, 38 Tadżykom i 10 Irakijczykom. Decyzję negatywną otrzymało 1 606 cudzoziemców - głównie z Rosji (630 os.) i Iraku (430 os.). Postępowania 4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120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osób (w tym 1 183 ob. Iraku, 927 ob. Rosji, 557 ob. Ukrainy i 456 ob. Afganistanu) zostały umorzone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59690</xdr:colOff>
      <xdr:row>429</xdr:row>
      <xdr:rowOff>56727</xdr:rowOff>
    </xdr:from>
    <xdr:to>
      <xdr:col>24</xdr:col>
      <xdr:colOff>250190</xdr:colOff>
      <xdr:row>432</xdr:row>
      <xdr:rowOff>0</xdr:rowOff>
    </xdr:to>
    <xdr:sp macro="" textlink="">
      <xdr:nvSpPr>
        <xdr:cNvPr id="15" name="pole tekstowe 14">
          <a:extLst>
            <a:ext uri="{FF2B5EF4-FFF2-40B4-BE49-F238E27FC236}">
              <a16:creationId xmlns="" xmlns:a16="http://schemas.microsoft.com/office/drawing/2014/main" id="{7FC73EB4-6CE3-4879-AA10-CA9B9CA7D04D}"/>
            </a:ext>
          </a:extLst>
        </xdr:cNvPr>
        <xdr:cNvSpPr txBox="1"/>
      </xdr:nvSpPr>
      <xdr:spPr>
        <a:xfrm>
          <a:off x="59690" y="86914144"/>
          <a:ext cx="8604250" cy="91694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Według stanu na 31 grudnia br. pod opieką Szefa UdSC znajdowało się 3 976 osób, z czego 744 zamieszkiwało w jednym z ośrodków dla cudzoziemców, a pozostałe 3 232 osób pobierało świadczenie pieniężne na samodzielne funkcjonowanie poza ośrodkiem.</a:t>
          </a:r>
        </a:p>
        <a:p>
          <a:endParaRPr lang="pl-PL" sz="1100"/>
        </a:p>
      </xdr:txBody>
    </xdr:sp>
    <xdr:clientData/>
  </xdr:twoCellAnchor>
  <xdr:twoCellAnchor>
    <xdr:from>
      <xdr:col>0</xdr:col>
      <xdr:colOff>38100</xdr:colOff>
      <xdr:row>437</xdr:row>
      <xdr:rowOff>27940</xdr:rowOff>
    </xdr:from>
    <xdr:to>
      <xdr:col>24</xdr:col>
      <xdr:colOff>246380</xdr:colOff>
      <xdr:row>450</xdr:row>
      <xdr:rowOff>0</xdr:rowOff>
    </xdr:to>
    <xdr:sp macro="" textlink="">
      <xdr:nvSpPr>
        <xdr:cNvPr id="16" name="pole tekstowe 15">
          <a:extLst>
            <a:ext uri="{FF2B5EF4-FFF2-40B4-BE49-F238E27FC236}">
              <a16:creationId xmlns="" xmlns:a16="http://schemas.microsoft.com/office/drawing/2014/main" id="{8AA52938-0D45-4F03-A135-19937C7D54F1}"/>
            </a:ext>
          </a:extLst>
        </xdr:cNvPr>
        <xdr:cNvSpPr txBox="1"/>
      </xdr:nvSpPr>
      <xdr:spPr>
        <a:xfrm>
          <a:off x="38100" y="89229565"/>
          <a:ext cx="8714105" cy="28829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Sytuacja migracyjna w Polsce w dalszym ciągu jest zdominowana przez napływ obywateli Ukrainy do Polski oraz konsekwencje wojny 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tym kraju. Zauważalny jest stopniowy wzrost zainteresowania procedurą o udzielenie ochrony międzynarodowej ze strony obywateli Rosji związany z wprowadzeniem ograniczeń wjazdu na terytorium RP,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jak i mobilizacją ogłoszoną w tym kraju.</a:t>
          </a:r>
          <a:br>
            <a:rPr lang="pl-PL" sz="1000">
              <a:latin typeface="Roboto" panose="02000000000000000000" pitchFamily="2" charset="0"/>
              <a:ea typeface="Roboto" panose="02000000000000000000" pitchFamily="2" charset="0"/>
            </a:rPr>
          </a:br>
          <a:endParaRPr lang="pl-PL" sz="100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 24 lutego 2022 r. liczba zarejestrowanych wniosków o ochronę czasową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blisko 1 554 tys., główe obywatelstwa korzystające z tej formy ochrony to: Ukraińcy (1 549 tys.), Rosjanie (1,6 tys.), Białorusini (646), Gruzini (349), Mołdawianie (307) i Azerowie (284). 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Szef UdSC do końca listopad wydał 1 301 zaświadczeń o udzielonej ochronie czasowej obywatelom państw trzecich, którzy posiadali pobyt stały lub ochronę na Ukrainie. Są to głównie Rosjanie, Białorusini, Wietnamczycy, Ukraińcy i Gruzini.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Zgodnie ze stanem na 30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listopada 2022 r. liczba osób posiadających ważną ochronę czasową wynoi 944,4 tys.</a:t>
          </a:r>
          <a:endParaRPr lang="pl-PL" sz="1000"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pl-PL" sz="100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Ze względu na zmienioną metodykę i dostęp do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liczby ważnych rejestracji, liczba osób posiadających aktualny dokument pobytowy w grudniu jest znacznie mniejsza niż listopadzie.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Według stanu na 31 grudnia 2022 r. ważne zezwolenia na pobyt na terytorium RP posiadało ponad 1 654 tys. cudzoziemców. W porównaniu ze stanem sprzed roku wartość zwiększyła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się o ponad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1 118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tys. Dominują obywatele Ukrainy (1 356 634 tys.), na drugim miejscu są Białorusini (67,4 tys.). </a:t>
          </a:r>
        </a:p>
        <a:p>
          <a:endParaRPr lang="pl-PL" sz="1100"/>
        </a:p>
      </xdr:txBody>
    </xdr:sp>
    <xdr:clientData/>
  </xdr:twoCellAnchor>
  <xdr:twoCellAnchor>
    <xdr:from>
      <xdr:col>0</xdr:col>
      <xdr:colOff>53341</xdr:colOff>
      <xdr:row>207</xdr:row>
      <xdr:rowOff>26671</xdr:rowOff>
    </xdr:from>
    <xdr:to>
      <xdr:col>24</xdr:col>
      <xdr:colOff>219076</xdr:colOff>
      <xdr:row>211</xdr:row>
      <xdr:rowOff>0</xdr:rowOff>
    </xdr:to>
    <xdr:sp macro="" textlink="">
      <xdr:nvSpPr>
        <xdr:cNvPr id="17" name="pole tekstowe 16">
          <a:extLst>
            <a:ext uri="{FF2B5EF4-FFF2-40B4-BE49-F238E27FC236}">
              <a16:creationId xmlns="" xmlns:a16="http://schemas.microsoft.com/office/drawing/2014/main" id="{6B258320-672B-47D3-9FE9-83027DF403D1}"/>
            </a:ext>
          </a:extLst>
        </xdr:cNvPr>
        <xdr:cNvSpPr txBox="1"/>
      </xdr:nvSpPr>
      <xdr:spPr>
        <a:xfrm>
          <a:off x="53341" y="45060871"/>
          <a:ext cx="8442960" cy="73532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grudniu br. wpłynęło do urzędu 55,5 tys. wniosków w ramach konsultacji wizowych - 44,5 tys. pochodziło od innych państw członkowskich, a  blisko 11 tys. od konsulów. Znacznie więcej zostało wydanych decyzji. Ogółem wydano 61,7 tys., 48,4 tys. dotyczyło wniosków w sprawach od innych państw, a 13,4 tys. w sprawach dotyczących wniosków od konsulów.</a:t>
          </a:r>
        </a:p>
        <a:p>
          <a:endParaRPr lang="pl-PL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Y461"/>
  <sheetViews>
    <sheetView showGridLines="0" tabSelected="1" zoomScaleNormal="100" zoomScalePageLayoutView="70" workbookViewId="0"/>
  </sheetViews>
  <sheetFormatPr defaultColWidth="4.140625" defaultRowHeight="15" x14ac:dyDescent="0.25"/>
  <cols>
    <col min="1" max="13" width="5" style="3" customWidth="1"/>
    <col min="14" max="14" width="5.42578125" style="3" bestFit="1" customWidth="1"/>
    <col min="15" max="15" width="6.42578125" style="3" bestFit="1" customWidth="1"/>
    <col min="16" max="17" width="5.42578125" style="3" bestFit="1" customWidth="1"/>
    <col min="18" max="20" width="5" style="3" customWidth="1"/>
    <col min="21" max="21" width="6.42578125" style="3" bestFit="1" customWidth="1"/>
    <col min="22" max="24" width="5" style="3" customWidth="1"/>
    <col min="25" max="25" width="3.85546875" style="7" customWidth="1"/>
    <col min="26" max="16384" width="4.140625" style="3"/>
  </cols>
  <sheetData>
    <row r="1" spans="1:25" x14ac:dyDescent="0.25">
      <c r="X1" s="4"/>
      <c r="Y1" s="5"/>
    </row>
    <row r="2" spans="1:25" x14ac:dyDescent="0.25">
      <c r="Q2" s="6"/>
      <c r="Y2" s="3"/>
    </row>
    <row r="3" spans="1:25" x14ac:dyDescent="0.25">
      <c r="Y3" s="3"/>
    </row>
    <row r="4" spans="1:25" x14ac:dyDescent="0.25">
      <c r="Y4" s="3"/>
    </row>
    <row r="5" spans="1:25" x14ac:dyDescent="0.25">
      <c r="E5" s="326" t="s">
        <v>66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Y5" s="3"/>
    </row>
    <row r="6" spans="1:25" x14ac:dyDescent="0.25"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Y6" s="3"/>
    </row>
    <row r="7" spans="1:25" x14ac:dyDescent="0.25"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Y7" s="3"/>
    </row>
    <row r="8" spans="1:25" x14ac:dyDescent="0.25"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Y8" s="3"/>
    </row>
    <row r="9" spans="1:25" ht="19.5" x14ac:dyDescent="0.3">
      <c r="E9" s="327" t="str">
        <f>CONCATENATE("w okresie ",Arkusz18!A2," - ",Arkusz18!B2," r.")</f>
        <v>w okresie 01.12.2022 - 31.12.2022 r.</v>
      </c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Y9" s="3"/>
    </row>
    <row r="10" spans="1:25" x14ac:dyDescent="0.25">
      <c r="Y10" s="3"/>
    </row>
    <row r="11" spans="1:25" x14ac:dyDescent="0.25">
      <c r="Y11" s="3"/>
    </row>
    <row r="12" spans="1:25" x14ac:dyDescent="0.25">
      <c r="Y12" s="3"/>
    </row>
    <row r="13" spans="1:25" x14ac:dyDescent="0.25">
      <c r="Y13" s="3"/>
    </row>
    <row r="14" spans="1:25" ht="18.75" x14ac:dyDescent="0.25">
      <c r="A14" s="9" t="s">
        <v>70</v>
      </c>
      <c r="Y14" s="3"/>
    </row>
    <row r="15" spans="1:25" ht="18.75" x14ac:dyDescent="0.25">
      <c r="A15" s="9"/>
      <c r="Y15" s="3"/>
    </row>
    <row r="17" spans="1:23" ht="15" customHeight="1" x14ac:dyDescent="0.25">
      <c r="A17" s="75" t="s">
        <v>138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</row>
    <row r="18" spans="1:23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</row>
    <row r="19" spans="1:23" ht="15.75" thickBot="1" x14ac:dyDescent="0.3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</row>
    <row r="20" spans="1:23" ht="28.5" customHeight="1" x14ac:dyDescent="0.25">
      <c r="G20" s="65" t="s">
        <v>2</v>
      </c>
      <c r="H20" s="66"/>
      <c r="I20" s="66"/>
      <c r="J20" s="66"/>
      <c r="K20" s="66" t="s">
        <v>3</v>
      </c>
      <c r="L20" s="66"/>
      <c r="M20" s="69" t="str">
        <f>CONCATENATE("decyzje ",Arkusz18!A2," - ",Arkusz18!B2," r.")</f>
        <v>decyzje 01.12.2022 - 31.12.2022 r.</v>
      </c>
      <c r="N20" s="69"/>
      <c r="O20" s="69"/>
      <c r="P20" s="69"/>
      <c r="Q20" s="69"/>
      <c r="R20" s="70"/>
    </row>
    <row r="21" spans="1:23" ht="60" customHeight="1" x14ac:dyDescent="0.25">
      <c r="G21" s="67"/>
      <c r="H21" s="68"/>
      <c r="I21" s="68"/>
      <c r="J21" s="68"/>
      <c r="K21" s="68"/>
      <c r="L21" s="68"/>
      <c r="M21" s="71" t="s">
        <v>25</v>
      </c>
      <c r="N21" s="71"/>
      <c r="O21" s="71" t="s">
        <v>26</v>
      </c>
      <c r="P21" s="71"/>
      <c r="Q21" s="71" t="s">
        <v>27</v>
      </c>
      <c r="R21" s="72"/>
    </row>
    <row r="22" spans="1:23" x14ac:dyDescent="0.25">
      <c r="G22" s="248" t="s">
        <v>34</v>
      </c>
      <c r="H22" s="249"/>
      <c r="I22" s="249"/>
      <c r="J22" s="249"/>
      <c r="K22" s="197">
        <f>Arkusz9!B5</f>
        <v>39281</v>
      </c>
      <c r="L22" s="197"/>
      <c r="M22" s="150">
        <f>Arkusz9!B3</f>
        <v>23977</v>
      </c>
      <c r="N22" s="150"/>
      <c r="O22" s="150">
        <f>Arkusz9!B2</f>
        <v>2274</v>
      </c>
      <c r="P22" s="150"/>
      <c r="Q22" s="150">
        <f>Arkusz9!B4</f>
        <v>840</v>
      </c>
      <c r="R22" s="151"/>
    </row>
    <row r="23" spans="1:23" x14ac:dyDescent="0.25">
      <c r="G23" s="289" t="s">
        <v>35</v>
      </c>
      <c r="H23" s="290"/>
      <c r="I23" s="290"/>
      <c r="J23" s="290"/>
      <c r="K23" s="288">
        <f>Arkusz9!B13</f>
        <v>3409</v>
      </c>
      <c r="L23" s="288"/>
      <c r="M23" s="293">
        <f>Arkusz9!B11</f>
        <v>1740</v>
      </c>
      <c r="N23" s="293"/>
      <c r="O23" s="293">
        <f>Arkusz9!B10</f>
        <v>186</v>
      </c>
      <c r="P23" s="293"/>
      <c r="Q23" s="293">
        <f>Arkusz9!B12</f>
        <v>81</v>
      </c>
      <c r="R23" s="294"/>
    </row>
    <row r="24" spans="1:23" ht="15.75" thickBot="1" x14ac:dyDescent="0.3">
      <c r="G24" s="295" t="s">
        <v>24</v>
      </c>
      <c r="H24" s="296"/>
      <c r="I24" s="296"/>
      <c r="J24" s="296"/>
      <c r="K24" s="247">
        <f>Arkusz9!B9</f>
        <v>1484</v>
      </c>
      <c r="L24" s="247"/>
      <c r="M24" s="245">
        <f>Arkusz9!B7</f>
        <v>548</v>
      </c>
      <c r="N24" s="245"/>
      <c r="O24" s="245">
        <f>Arkusz9!B6</f>
        <v>91</v>
      </c>
      <c r="P24" s="245"/>
      <c r="Q24" s="245">
        <f>Arkusz9!B8</f>
        <v>73</v>
      </c>
      <c r="R24" s="246"/>
    </row>
    <row r="25" spans="1:23" ht="15.75" thickBot="1" x14ac:dyDescent="0.3">
      <c r="G25" s="324" t="s">
        <v>72</v>
      </c>
      <c r="H25" s="325"/>
      <c r="I25" s="325"/>
      <c r="J25" s="325"/>
      <c r="K25" s="291">
        <f>SUM(K22:K24)</f>
        <v>44174</v>
      </c>
      <c r="L25" s="291"/>
      <c r="M25" s="291">
        <f>SUM(M22:M24)</f>
        <v>26265</v>
      </c>
      <c r="N25" s="291"/>
      <c r="O25" s="291">
        <f>SUM(O22:O24)</f>
        <v>2551</v>
      </c>
      <c r="P25" s="291"/>
      <c r="Q25" s="291">
        <f>SUM(Q22:Q24)</f>
        <v>994</v>
      </c>
      <c r="R25" s="292"/>
    </row>
    <row r="28" spans="1:23" x14ac:dyDescent="0.25">
      <c r="V28" s="12"/>
      <c r="W28" s="12"/>
    </row>
    <row r="34" spans="7:25" x14ac:dyDescent="0.25">
      <c r="V34" s="25"/>
      <c r="W34" s="25"/>
      <c r="X34" s="25"/>
      <c r="Y34" s="26"/>
    </row>
    <row r="35" spans="7:25" x14ac:dyDescent="0.25">
      <c r="V35" s="25"/>
      <c r="W35" s="25"/>
      <c r="X35" s="25"/>
      <c r="Y35" s="26"/>
    </row>
    <row r="36" spans="7:25" x14ac:dyDescent="0.25">
      <c r="V36" s="25"/>
      <c r="W36" s="25"/>
      <c r="X36" s="25"/>
      <c r="Y36" s="26"/>
    </row>
    <row r="37" spans="7:25" x14ac:dyDescent="0.25">
      <c r="V37" s="25"/>
      <c r="W37" s="25"/>
      <c r="X37" s="25"/>
      <c r="Y37" s="26"/>
    </row>
    <row r="38" spans="7:25" x14ac:dyDescent="0.25">
      <c r="V38" s="25"/>
      <c r="W38" s="25"/>
      <c r="X38" s="25"/>
      <c r="Y38" s="26"/>
    </row>
    <row r="39" spans="7:25" x14ac:dyDescent="0.25">
      <c r="V39" s="25"/>
      <c r="W39" s="25"/>
      <c r="X39" s="25"/>
      <c r="Y39" s="26"/>
    </row>
    <row r="40" spans="7:25" x14ac:dyDescent="0.25">
      <c r="V40" s="25"/>
      <c r="W40" s="25"/>
      <c r="X40" s="25"/>
      <c r="Y40" s="26"/>
    </row>
    <row r="41" spans="7:25" x14ac:dyDescent="0.25">
      <c r="V41" s="25"/>
      <c r="W41" s="25"/>
      <c r="X41" s="25"/>
      <c r="Y41" s="26"/>
    </row>
    <row r="42" spans="7:25" ht="15.75" thickBot="1" x14ac:dyDescent="0.3">
      <c r="V42" s="25"/>
      <c r="W42" s="25"/>
      <c r="X42" s="25"/>
      <c r="Y42" s="26"/>
    </row>
    <row r="43" spans="7:25" ht="63.75" customHeight="1" x14ac:dyDescent="0.25">
      <c r="G43" s="141" t="s">
        <v>2</v>
      </c>
      <c r="H43" s="142"/>
      <c r="I43" s="142"/>
      <c r="J43" s="142"/>
      <c r="K43" s="142"/>
      <c r="L43" s="142"/>
      <c r="M43" s="142"/>
      <c r="N43" s="142"/>
      <c r="O43" s="145" t="s">
        <v>3</v>
      </c>
      <c r="P43" s="145"/>
      <c r="Q43" s="136" t="s">
        <v>77</v>
      </c>
      <c r="R43" s="137"/>
      <c r="U43" s="25"/>
      <c r="V43" s="25"/>
      <c r="W43" s="25"/>
      <c r="X43" s="25"/>
      <c r="Y43" s="26"/>
    </row>
    <row r="44" spans="7:25" x14ac:dyDescent="0.25">
      <c r="G44" s="143"/>
      <c r="H44" s="144"/>
      <c r="I44" s="144"/>
      <c r="J44" s="144"/>
      <c r="K44" s="144"/>
      <c r="L44" s="144"/>
      <c r="M44" s="144"/>
      <c r="N44" s="144"/>
      <c r="O44" s="146"/>
      <c r="P44" s="146"/>
      <c r="Q44" s="138"/>
      <c r="R44" s="139"/>
      <c r="U44" s="25"/>
      <c r="V44" s="25"/>
      <c r="W44" s="25"/>
      <c r="X44" s="25"/>
      <c r="Y44" s="26"/>
    </row>
    <row r="45" spans="7:25" x14ac:dyDescent="0.25">
      <c r="G45" s="62" t="s">
        <v>73</v>
      </c>
      <c r="H45" s="63"/>
      <c r="I45" s="63"/>
      <c r="J45" s="63"/>
      <c r="K45" s="63"/>
      <c r="L45" s="63"/>
      <c r="M45" s="63"/>
      <c r="N45" s="63"/>
      <c r="O45" s="64">
        <f>Arkusz10!A2</f>
        <v>395</v>
      </c>
      <c r="P45" s="64"/>
      <c r="Q45" s="126">
        <f>Arkusz10!A3</f>
        <v>332</v>
      </c>
      <c r="R45" s="127"/>
      <c r="U45" s="25"/>
      <c r="V45" s="25"/>
      <c r="W45" s="25"/>
      <c r="X45" s="25"/>
      <c r="Y45" s="26"/>
    </row>
    <row r="46" spans="7:25" x14ac:dyDescent="0.25">
      <c r="G46" s="120" t="s">
        <v>74</v>
      </c>
      <c r="H46" s="121"/>
      <c r="I46" s="121"/>
      <c r="J46" s="121"/>
      <c r="K46" s="121"/>
      <c r="L46" s="121"/>
      <c r="M46" s="121"/>
      <c r="N46" s="121"/>
      <c r="O46" s="124">
        <f>Arkusz10!A4</f>
        <v>30</v>
      </c>
      <c r="P46" s="124"/>
      <c r="Q46" s="132">
        <f>Arkusz10!A5</f>
        <v>35</v>
      </c>
      <c r="R46" s="133"/>
      <c r="U46" s="25"/>
      <c r="V46" s="25"/>
      <c r="W46" s="25"/>
      <c r="X46" s="25"/>
      <c r="Y46" s="26"/>
    </row>
    <row r="47" spans="7:25" x14ac:dyDescent="0.25">
      <c r="G47" s="62" t="s">
        <v>75</v>
      </c>
      <c r="H47" s="63"/>
      <c r="I47" s="63"/>
      <c r="J47" s="63"/>
      <c r="K47" s="63"/>
      <c r="L47" s="63"/>
      <c r="M47" s="63"/>
      <c r="N47" s="63"/>
      <c r="O47" s="64">
        <f>Arkusz10!A6</f>
        <v>0</v>
      </c>
      <c r="P47" s="64"/>
      <c r="Q47" s="126">
        <f>Arkusz10!A7</f>
        <v>0</v>
      </c>
      <c r="R47" s="127"/>
      <c r="U47" s="25"/>
      <c r="V47" s="25"/>
      <c r="W47" s="25"/>
      <c r="X47" s="25"/>
      <c r="Y47" s="26"/>
    </row>
    <row r="48" spans="7:25" ht="15.75" thickBot="1" x14ac:dyDescent="0.3">
      <c r="G48" s="252" t="s">
        <v>76</v>
      </c>
      <c r="H48" s="253"/>
      <c r="I48" s="253"/>
      <c r="J48" s="253"/>
      <c r="K48" s="253"/>
      <c r="L48" s="253"/>
      <c r="M48" s="253"/>
      <c r="N48" s="253"/>
      <c r="O48" s="153">
        <f>Arkusz10!A8</f>
        <v>5</v>
      </c>
      <c r="P48" s="153"/>
      <c r="Q48" s="128">
        <f>Arkusz10!A9</f>
        <v>1</v>
      </c>
      <c r="R48" s="129"/>
      <c r="U48" s="25"/>
      <c r="V48" s="25"/>
      <c r="W48" s="25"/>
      <c r="X48" s="25"/>
      <c r="Y48" s="26"/>
    </row>
    <row r="49" spans="7:25" ht="15.75" thickBot="1" x14ac:dyDescent="0.3">
      <c r="G49" s="122" t="s">
        <v>72</v>
      </c>
      <c r="H49" s="123"/>
      <c r="I49" s="123"/>
      <c r="J49" s="123"/>
      <c r="K49" s="123"/>
      <c r="L49" s="123"/>
      <c r="M49" s="123"/>
      <c r="N49" s="123"/>
      <c r="O49" s="134">
        <f>SUM(O45:O48)</f>
        <v>430</v>
      </c>
      <c r="P49" s="134"/>
      <c r="Q49" s="130">
        <f>SUM(Q45:Q48)</f>
        <v>368</v>
      </c>
      <c r="R49" s="131"/>
      <c r="U49" s="25"/>
      <c r="V49" s="25"/>
      <c r="W49" s="25"/>
      <c r="X49" s="25"/>
      <c r="Y49" s="26"/>
    </row>
    <row r="50" spans="7:25" x14ac:dyDescent="0.25">
      <c r="V50" s="25"/>
      <c r="W50" s="25"/>
      <c r="X50" s="25"/>
      <c r="Y50" s="26"/>
    </row>
    <row r="51" spans="7:25" x14ac:dyDescent="0.25">
      <c r="V51" s="25"/>
      <c r="W51" s="25"/>
      <c r="X51" s="25"/>
      <c r="Y51" s="26"/>
    </row>
    <row r="52" spans="7:25" ht="15.75" thickBot="1" x14ac:dyDescent="0.3">
      <c r="V52" s="25"/>
      <c r="W52" s="25"/>
      <c r="X52" s="25"/>
      <c r="Y52" s="26"/>
    </row>
    <row r="53" spans="7:25" ht="33" customHeight="1" x14ac:dyDescent="0.25">
      <c r="G53" s="65" t="s">
        <v>2</v>
      </c>
      <c r="H53" s="66"/>
      <c r="I53" s="66"/>
      <c r="J53" s="66"/>
      <c r="K53" s="66" t="s">
        <v>3</v>
      </c>
      <c r="L53" s="66"/>
      <c r="M53" s="69" t="str">
        <f>CONCATENATE("decyzje ",Arkusz18!C2," - ",Arkusz18!B2," r.")</f>
        <v>decyzje 01.01.2022 - 31.12.2022 r.</v>
      </c>
      <c r="N53" s="69"/>
      <c r="O53" s="69"/>
      <c r="P53" s="69"/>
      <c r="Q53" s="69"/>
      <c r="R53" s="70"/>
      <c r="V53" s="25"/>
      <c r="W53" s="25"/>
      <c r="X53" s="25"/>
      <c r="Y53" s="26"/>
    </row>
    <row r="54" spans="7:25" ht="63.75" customHeight="1" x14ac:dyDescent="0.25">
      <c r="G54" s="67"/>
      <c r="H54" s="68"/>
      <c r="I54" s="68"/>
      <c r="J54" s="68"/>
      <c r="K54" s="68"/>
      <c r="L54" s="68"/>
      <c r="M54" s="71" t="s">
        <v>25</v>
      </c>
      <c r="N54" s="71"/>
      <c r="O54" s="71" t="s">
        <v>26</v>
      </c>
      <c r="P54" s="71"/>
      <c r="Q54" s="71" t="s">
        <v>27</v>
      </c>
      <c r="R54" s="72"/>
      <c r="V54" s="25"/>
      <c r="W54" s="25"/>
      <c r="X54" s="25"/>
      <c r="Y54" s="26"/>
    </row>
    <row r="55" spans="7:25" x14ac:dyDescent="0.25">
      <c r="G55" s="248" t="s">
        <v>34</v>
      </c>
      <c r="H55" s="249"/>
      <c r="I55" s="249"/>
      <c r="J55" s="249"/>
      <c r="K55" s="197">
        <f>Arkusz11!B5</f>
        <v>479315</v>
      </c>
      <c r="L55" s="197"/>
      <c r="M55" s="150">
        <f>Arkusz11!B3</f>
        <v>303709</v>
      </c>
      <c r="N55" s="150"/>
      <c r="O55" s="150">
        <f>Arkusz11!B2</f>
        <v>34133</v>
      </c>
      <c r="P55" s="150"/>
      <c r="Q55" s="150">
        <f>Arkusz11!B4</f>
        <v>11501</v>
      </c>
      <c r="R55" s="151"/>
      <c r="V55" s="25"/>
      <c r="W55" s="25"/>
      <c r="X55" s="25"/>
      <c r="Y55" s="26"/>
    </row>
    <row r="56" spans="7:25" x14ac:dyDescent="0.25">
      <c r="G56" s="289" t="s">
        <v>35</v>
      </c>
      <c r="H56" s="290"/>
      <c r="I56" s="290"/>
      <c r="J56" s="290"/>
      <c r="K56" s="288">
        <f>Arkusz11!B13</f>
        <v>36561</v>
      </c>
      <c r="L56" s="288"/>
      <c r="M56" s="293">
        <f>Arkusz11!B11</f>
        <v>20413</v>
      </c>
      <c r="N56" s="293"/>
      <c r="O56" s="293">
        <f>Arkusz11!B10</f>
        <v>1628</v>
      </c>
      <c r="P56" s="293"/>
      <c r="Q56" s="293">
        <f>Arkusz11!B12</f>
        <v>1118</v>
      </c>
      <c r="R56" s="294"/>
      <c r="V56" s="25"/>
      <c r="W56" s="25"/>
      <c r="X56" s="25"/>
      <c r="Y56" s="26"/>
    </row>
    <row r="57" spans="7:25" ht="15.75" thickBot="1" x14ac:dyDescent="0.3">
      <c r="G57" s="295" t="s">
        <v>24</v>
      </c>
      <c r="H57" s="296"/>
      <c r="I57" s="296"/>
      <c r="J57" s="296"/>
      <c r="K57" s="247">
        <f>Arkusz11!B9</f>
        <v>14763</v>
      </c>
      <c r="L57" s="247"/>
      <c r="M57" s="245">
        <f>Arkusz11!B7</f>
        <v>7617</v>
      </c>
      <c r="N57" s="245"/>
      <c r="O57" s="245">
        <f>Arkusz11!B6</f>
        <v>867</v>
      </c>
      <c r="P57" s="245"/>
      <c r="Q57" s="245">
        <f>Arkusz11!B8</f>
        <v>738</v>
      </c>
      <c r="R57" s="246"/>
      <c r="V57" s="25"/>
      <c r="W57" s="25"/>
      <c r="X57" s="25"/>
      <c r="Y57" s="26"/>
    </row>
    <row r="58" spans="7:25" ht="15.75" thickBot="1" x14ac:dyDescent="0.3">
      <c r="G58" s="324" t="s">
        <v>72</v>
      </c>
      <c r="H58" s="325"/>
      <c r="I58" s="325"/>
      <c r="J58" s="325"/>
      <c r="K58" s="291">
        <f>SUM(K55:L57)</f>
        <v>530639</v>
      </c>
      <c r="L58" s="291"/>
      <c r="M58" s="291">
        <f t="shared" ref="M58" si="0">SUM(M55:N57)</f>
        <v>331739</v>
      </c>
      <c r="N58" s="291"/>
      <c r="O58" s="291">
        <f t="shared" ref="O58" si="1">SUM(O55:P57)</f>
        <v>36628</v>
      </c>
      <c r="P58" s="291"/>
      <c r="Q58" s="291">
        <f t="shared" ref="Q58" si="2">SUM(Q55:R57)</f>
        <v>13357</v>
      </c>
      <c r="R58" s="292"/>
      <c r="V58" s="25"/>
      <c r="W58" s="25"/>
      <c r="X58" s="25"/>
      <c r="Y58" s="26"/>
    </row>
    <row r="59" spans="7:25" x14ac:dyDescent="0.25">
      <c r="V59" s="25"/>
      <c r="W59" s="25"/>
      <c r="X59" s="25"/>
      <c r="Y59" s="26"/>
    </row>
    <row r="60" spans="7:25" x14ac:dyDescent="0.25">
      <c r="V60" s="25"/>
      <c r="W60" s="25"/>
      <c r="X60" s="25"/>
      <c r="Y60" s="26"/>
    </row>
    <row r="61" spans="7:25" x14ac:dyDescent="0.25">
      <c r="N61" s="27"/>
      <c r="O61" s="27"/>
      <c r="P61" s="27"/>
      <c r="Q61" s="27"/>
      <c r="R61" s="27"/>
      <c r="S61" s="27"/>
      <c r="T61" s="27"/>
      <c r="U61" s="27"/>
      <c r="V61" s="28"/>
      <c r="W61" s="27"/>
      <c r="X61" s="29"/>
      <c r="Y61" s="30"/>
    </row>
    <row r="75" spans="7:18" ht="15.75" thickBot="1" x14ac:dyDescent="0.3"/>
    <row r="76" spans="7:18" ht="57.75" customHeight="1" x14ac:dyDescent="0.25">
      <c r="G76" s="141" t="s">
        <v>2</v>
      </c>
      <c r="H76" s="142"/>
      <c r="I76" s="142"/>
      <c r="J76" s="142"/>
      <c r="K76" s="142"/>
      <c r="L76" s="142"/>
      <c r="M76" s="142"/>
      <c r="N76" s="142"/>
      <c r="O76" s="145" t="s">
        <v>3</v>
      </c>
      <c r="P76" s="145"/>
      <c r="Q76" s="136" t="s">
        <v>77</v>
      </c>
      <c r="R76" s="137"/>
    </row>
    <row r="77" spans="7:18" x14ac:dyDescent="0.25">
      <c r="G77" s="143"/>
      <c r="H77" s="144"/>
      <c r="I77" s="144"/>
      <c r="J77" s="144"/>
      <c r="K77" s="144"/>
      <c r="L77" s="144"/>
      <c r="M77" s="144"/>
      <c r="N77" s="144"/>
      <c r="O77" s="146"/>
      <c r="P77" s="146"/>
      <c r="Q77" s="138"/>
      <c r="R77" s="139"/>
    </row>
    <row r="78" spans="7:18" x14ac:dyDescent="0.25">
      <c r="G78" s="62" t="s">
        <v>73</v>
      </c>
      <c r="H78" s="63"/>
      <c r="I78" s="63"/>
      <c r="J78" s="63"/>
      <c r="K78" s="63"/>
      <c r="L78" s="63"/>
      <c r="M78" s="63"/>
      <c r="N78" s="63"/>
      <c r="O78" s="64">
        <f>Arkusz12!A2</f>
        <v>4495</v>
      </c>
      <c r="P78" s="64"/>
      <c r="Q78" s="126">
        <f>Arkusz12!A3</f>
        <v>3833</v>
      </c>
      <c r="R78" s="127"/>
    </row>
    <row r="79" spans="7:18" x14ac:dyDescent="0.25">
      <c r="G79" s="120" t="s">
        <v>74</v>
      </c>
      <c r="H79" s="121"/>
      <c r="I79" s="121"/>
      <c r="J79" s="121"/>
      <c r="K79" s="121"/>
      <c r="L79" s="121"/>
      <c r="M79" s="121"/>
      <c r="N79" s="121"/>
      <c r="O79" s="124">
        <f>Arkusz12!A4</f>
        <v>483</v>
      </c>
      <c r="P79" s="124"/>
      <c r="Q79" s="132">
        <f>Arkusz12!A5</f>
        <v>456</v>
      </c>
      <c r="R79" s="133"/>
    </row>
    <row r="80" spans="7:18" x14ac:dyDescent="0.25">
      <c r="G80" s="62" t="s">
        <v>75</v>
      </c>
      <c r="H80" s="63"/>
      <c r="I80" s="63"/>
      <c r="J80" s="63"/>
      <c r="K80" s="63"/>
      <c r="L80" s="63"/>
      <c r="M80" s="63"/>
      <c r="N80" s="63"/>
      <c r="O80" s="64">
        <f>Arkusz12!A6</f>
        <v>0</v>
      </c>
      <c r="P80" s="64"/>
      <c r="Q80" s="126">
        <f>Arkusz12!A7</f>
        <v>15</v>
      </c>
      <c r="R80" s="127"/>
    </row>
    <row r="81" spans="1:25" ht="15.75" thickBot="1" x14ac:dyDescent="0.3">
      <c r="G81" s="252" t="s">
        <v>76</v>
      </c>
      <c r="H81" s="253"/>
      <c r="I81" s="253"/>
      <c r="J81" s="253"/>
      <c r="K81" s="253"/>
      <c r="L81" s="253"/>
      <c r="M81" s="253"/>
      <c r="N81" s="253"/>
      <c r="O81" s="153">
        <f>Arkusz12!A8</f>
        <v>63</v>
      </c>
      <c r="P81" s="153"/>
      <c r="Q81" s="128">
        <f>Arkusz12!A9</f>
        <v>42</v>
      </c>
      <c r="R81" s="129"/>
    </row>
    <row r="82" spans="1:25" ht="15.75" thickBot="1" x14ac:dyDescent="0.3">
      <c r="G82" s="122" t="s">
        <v>72</v>
      </c>
      <c r="H82" s="123"/>
      <c r="I82" s="123"/>
      <c r="J82" s="123"/>
      <c r="K82" s="123"/>
      <c r="L82" s="123"/>
      <c r="M82" s="123"/>
      <c r="N82" s="123"/>
      <c r="O82" s="134">
        <f>SUM(O78:P81)</f>
        <v>5041</v>
      </c>
      <c r="P82" s="134"/>
      <c r="Q82" s="134">
        <f>SUM(Q78:R81)</f>
        <v>4346</v>
      </c>
      <c r="R82" s="135"/>
    </row>
    <row r="85" spans="1:25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</row>
    <row r="86" spans="1:25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</row>
    <row r="87" spans="1:25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</row>
    <row r="88" spans="1:25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</row>
    <row r="89" spans="1:25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</row>
    <row r="90" spans="1:25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5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</row>
    <row r="92" spans="1:25" x14ac:dyDescent="0.25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</row>
    <row r="93" spans="1:25" x14ac:dyDescent="0.25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</row>
    <row r="97" spans="1:25" ht="36" customHeight="1" x14ac:dyDescent="0.25">
      <c r="A97" s="75" t="s">
        <v>139</v>
      </c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</row>
    <row r="98" spans="1:25" x14ac:dyDescent="0.2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</row>
    <row r="99" spans="1:25" ht="15.75" customHeight="1" thickBot="1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140" t="str">
        <f>CONCATENATE(Arkusz18!C2," - ",Arkusz18!B2," r.")</f>
        <v>01.01.2022 - 31.12.2022 r.</v>
      </c>
      <c r="M99" s="140"/>
      <c r="N99" s="140"/>
      <c r="O99" s="140"/>
      <c r="P99" s="140"/>
      <c r="Q99" s="140"/>
      <c r="R99" s="140"/>
      <c r="S99" s="140"/>
      <c r="T99" s="140"/>
      <c r="U99" s="140"/>
      <c r="V99" s="140"/>
    </row>
    <row r="100" spans="1:25" ht="187.5" x14ac:dyDescent="0.25">
      <c r="C100" s="243" t="s">
        <v>2</v>
      </c>
      <c r="D100" s="244"/>
      <c r="E100" s="244"/>
      <c r="F100" s="244"/>
      <c r="G100" s="244"/>
      <c r="H100" s="244"/>
      <c r="I100" s="244"/>
      <c r="J100" s="244"/>
      <c r="K100" s="244"/>
      <c r="L100" s="330" t="s">
        <v>79</v>
      </c>
      <c r="M100" s="330"/>
      <c r="N100" s="31" t="s">
        <v>12</v>
      </c>
      <c r="O100" s="31" t="s">
        <v>94</v>
      </c>
      <c r="P100" s="31" t="s">
        <v>84</v>
      </c>
      <c r="Q100" s="31" t="s">
        <v>53</v>
      </c>
      <c r="R100" s="31" t="s">
        <v>39</v>
      </c>
      <c r="S100" s="31" t="s">
        <v>4</v>
      </c>
      <c r="T100" s="31" t="s">
        <v>42</v>
      </c>
      <c r="U100" s="31" t="s">
        <v>83</v>
      </c>
      <c r="V100" s="330" t="s">
        <v>78</v>
      </c>
      <c r="W100" s="331"/>
      <c r="Y100" s="3"/>
    </row>
    <row r="101" spans="1:25" x14ac:dyDescent="0.25">
      <c r="C101" s="201" t="s">
        <v>34</v>
      </c>
      <c r="D101" s="202"/>
      <c r="E101" s="202"/>
      <c r="F101" s="202"/>
      <c r="G101" s="202"/>
      <c r="H101" s="202"/>
      <c r="I101" s="202"/>
      <c r="J101" s="202"/>
      <c r="K101" s="202"/>
      <c r="L101" s="150">
        <f>Arkusz13!C2</f>
        <v>19877</v>
      </c>
      <c r="M101" s="150"/>
      <c r="N101" s="32">
        <f>Arkusz13!C18</f>
        <v>7182</v>
      </c>
      <c r="O101" s="32">
        <f>Arkusz13!C34</f>
        <v>19179</v>
      </c>
      <c r="P101" s="32">
        <f>Arkusz13!C50</f>
        <v>1648</v>
      </c>
      <c r="Q101" s="32">
        <f>Arkusz13!C66</f>
        <v>486</v>
      </c>
      <c r="R101" s="32">
        <f>Arkusz13!C82</f>
        <v>0</v>
      </c>
      <c r="S101" s="32">
        <f>Arkusz13!C98</f>
        <v>0</v>
      </c>
      <c r="T101" s="32">
        <f>Arkusz13!C114</f>
        <v>0</v>
      </c>
      <c r="U101" s="32">
        <f>Arkusz13!C130-SUM(N101:T101)</f>
        <v>13377</v>
      </c>
      <c r="V101" s="197">
        <f t="shared" ref="V101:V115" si="3">SUM(N101:U101)</f>
        <v>41872</v>
      </c>
      <c r="W101" s="198"/>
      <c r="Y101" s="3"/>
    </row>
    <row r="102" spans="1:25" x14ac:dyDescent="0.25">
      <c r="C102" s="199" t="s">
        <v>35</v>
      </c>
      <c r="D102" s="200"/>
      <c r="E102" s="200"/>
      <c r="F102" s="200"/>
      <c r="G102" s="200"/>
      <c r="H102" s="200"/>
      <c r="I102" s="200"/>
      <c r="J102" s="200"/>
      <c r="K102" s="200"/>
      <c r="L102" s="150">
        <f>Arkusz13!C3</f>
        <v>625</v>
      </c>
      <c r="M102" s="150"/>
      <c r="N102" s="32">
        <f>Arkusz13!C19</f>
        <v>332</v>
      </c>
      <c r="O102" s="32">
        <f>Arkusz13!C35</f>
        <v>120</v>
      </c>
      <c r="P102" s="32">
        <f>Arkusz13!C51</f>
        <v>79</v>
      </c>
      <c r="Q102" s="32">
        <f>Arkusz13!C67</f>
        <v>52</v>
      </c>
      <c r="R102" s="32">
        <f>Arkusz13!C83</f>
        <v>0</v>
      </c>
      <c r="S102" s="32">
        <f>Arkusz13!C99</f>
        <v>0</v>
      </c>
      <c r="T102" s="32">
        <f>Arkusz13!C115</f>
        <v>0</v>
      </c>
      <c r="U102" s="32">
        <f>Arkusz13!C131-SUM(N102:T102)</f>
        <v>467</v>
      </c>
      <c r="V102" s="197">
        <f t="shared" si="3"/>
        <v>1050</v>
      </c>
      <c r="W102" s="198"/>
      <c r="Y102" s="3"/>
    </row>
    <row r="103" spans="1:25" x14ac:dyDescent="0.25">
      <c r="C103" s="201" t="s">
        <v>36</v>
      </c>
      <c r="D103" s="202"/>
      <c r="E103" s="202"/>
      <c r="F103" s="202"/>
      <c r="G103" s="202"/>
      <c r="H103" s="202"/>
      <c r="I103" s="202"/>
      <c r="J103" s="202"/>
      <c r="K103" s="202"/>
      <c r="L103" s="150">
        <f>Arkusz13!C4</f>
        <v>376</v>
      </c>
      <c r="M103" s="150"/>
      <c r="N103" s="32">
        <f>Arkusz13!C20</f>
        <v>173</v>
      </c>
      <c r="O103" s="32">
        <f>Arkusz13!C36</f>
        <v>110</v>
      </c>
      <c r="P103" s="32">
        <f>Arkusz13!C52</f>
        <v>66</v>
      </c>
      <c r="Q103" s="32">
        <f>Arkusz13!C68</f>
        <v>15</v>
      </c>
      <c r="R103" s="32">
        <f>Arkusz13!C84</f>
        <v>0</v>
      </c>
      <c r="S103" s="32">
        <f>Arkusz13!C100</f>
        <v>0</v>
      </c>
      <c r="T103" s="32">
        <f>Arkusz13!C116</f>
        <v>0</v>
      </c>
      <c r="U103" s="32">
        <f>Arkusz13!C132-SUM(N103:T103)</f>
        <v>450</v>
      </c>
      <c r="V103" s="197">
        <f t="shared" si="3"/>
        <v>814</v>
      </c>
      <c r="W103" s="198"/>
      <c r="Y103" s="3"/>
    </row>
    <row r="104" spans="1:25" x14ac:dyDescent="0.25">
      <c r="C104" s="199" t="s">
        <v>37</v>
      </c>
      <c r="D104" s="200"/>
      <c r="E104" s="200"/>
      <c r="F104" s="200"/>
      <c r="G104" s="200"/>
      <c r="H104" s="200"/>
      <c r="I104" s="200"/>
      <c r="J104" s="200"/>
      <c r="K104" s="200"/>
      <c r="L104" s="150">
        <f>Arkusz13!C5</f>
        <v>19</v>
      </c>
      <c r="M104" s="150"/>
      <c r="N104" s="32">
        <f>Arkusz13!C21</f>
        <v>7</v>
      </c>
      <c r="O104" s="32">
        <f>Arkusz13!C37</f>
        <v>2</v>
      </c>
      <c r="P104" s="32">
        <f>Arkusz13!C53</f>
        <v>0</v>
      </c>
      <c r="Q104" s="32">
        <f>Arkusz13!C69</f>
        <v>2</v>
      </c>
      <c r="R104" s="32">
        <f>Arkusz13!C85</f>
        <v>0</v>
      </c>
      <c r="S104" s="32">
        <f>Arkusz13!C101</f>
        <v>0</v>
      </c>
      <c r="T104" s="32">
        <f>Arkusz13!C117</f>
        <v>0</v>
      </c>
      <c r="U104" s="32">
        <f>Arkusz13!C133-SUM(N104:T104)</f>
        <v>11</v>
      </c>
      <c r="V104" s="197">
        <f t="shared" si="3"/>
        <v>22</v>
      </c>
      <c r="W104" s="198"/>
      <c r="Y104" s="3"/>
    </row>
    <row r="105" spans="1:25" x14ac:dyDescent="0.25">
      <c r="C105" s="201" t="s">
        <v>38</v>
      </c>
      <c r="D105" s="202"/>
      <c r="E105" s="202"/>
      <c r="F105" s="202"/>
      <c r="G105" s="202"/>
      <c r="H105" s="202"/>
      <c r="I105" s="202"/>
      <c r="J105" s="202"/>
      <c r="K105" s="202"/>
      <c r="L105" s="150">
        <f>Arkusz13!C6</f>
        <v>8</v>
      </c>
      <c r="M105" s="150"/>
      <c r="N105" s="32">
        <f>Arkusz13!C22</f>
        <v>0</v>
      </c>
      <c r="O105" s="32">
        <f>Arkusz13!C38</f>
        <v>2</v>
      </c>
      <c r="P105" s="32">
        <f>Arkusz13!C54</f>
        <v>0</v>
      </c>
      <c r="Q105" s="32">
        <f>Arkusz13!C70</f>
        <v>0</v>
      </c>
      <c r="R105" s="32">
        <f>Arkusz13!C86</f>
        <v>0</v>
      </c>
      <c r="S105" s="32">
        <f>Arkusz13!C102</f>
        <v>0</v>
      </c>
      <c r="T105" s="32">
        <f>Arkusz13!C118</f>
        <v>0</v>
      </c>
      <c r="U105" s="32">
        <f>Arkusz13!C134-SUM(N105:T105)</f>
        <v>1</v>
      </c>
      <c r="V105" s="197">
        <f t="shared" si="3"/>
        <v>3</v>
      </c>
      <c r="W105" s="198"/>
      <c r="Y105" s="3"/>
    </row>
    <row r="106" spans="1:25" x14ac:dyDescent="0.25">
      <c r="C106" s="199" t="s">
        <v>46</v>
      </c>
      <c r="D106" s="200"/>
      <c r="E106" s="200"/>
      <c r="F106" s="200"/>
      <c r="G106" s="200"/>
      <c r="H106" s="200"/>
      <c r="I106" s="200"/>
      <c r="J106" s="200"/>
      <c r="K106" s="200"/>
      <c r="L106" s="150">
        <f>Arkusz13!C7</f>
        <v>6</v>
      </c>
      <c r="M106" s="150"/>
      <c r="N106" s="32">
        <f>Arkusz13!C23</f>
        <v>4</v>
      </c>
      <c r="O106" s="32">
        <f>Arkusz13!C39</f>
        <v>1</v>
      </c>
      <c r="P106" s="32">
        <f>Arkusz13!C55</f>
        <v>0</v>
      </c>
      <c r="Q106" s="32">
        <f>Arkusz13!C71</f>
        <v>0</v>
      </c>
      <c r="R106" s="32">
        <f>Arkusz13!C87</f>
        <v>0</v>
      </c>
      <c r="S106" s="32">
        <f>Arkusz13!C103</f>
        <v>0</v>
      </c>
      <c r="T106" s="32">
        <f>Arkusz13!C119</f>
        <v>0</v>
      </c>
      <c r="U106" s="32">
        <f>Arkusz13!C135-SUM(N106:T106)</f>
        <v>8</v>
      </c>
      <c r="V106" s="197">
        <f t="shared" si="3"/>
        <v>13</v>
      </c>
      <c r="W106" s="198"/>
      <c r="Y106" s="3"/>
    </row>
    <row r="107" spans="1:25" x14ac:dyDescent="0.25">
      <c r="C107" s="201" t="s">
        <v>47</v>
      </c>
      <c r="D107" s="202"/>
      <c r="E107" s="202"/>
      <c r="F107" s="202"/>
      <c r="G107" s="202"/>
      <c r="H107" s="202"/>
      <c r="I107" s="202"/>
      <c r="J107" s="202"/>
      <c r="K107" s="202"/>
      <c r="L107" s="150">
        <f>Arkusz13!C8</f>
        <v>1</v>
      </c>
      <c r="M107" s="150"/>
      <c r="N107" s="32">
        <f>Arkusz13!C24</f>
        <v>0</v>
      </c>
      <c r="O107" s="32">
        <f>Arkusz13!C40</f>
        <v>0</v>
      </c>
      <c r="P107" s="32">
        <f>Arkusz13!C56</f>
        <v>0</v>
      </c>
      <c r="Q107" s="32">
        <f>Arkusz13!C72</f>
        <v>0</v>
      </c>
      <c r="R107" s="32">
        <f>Arkusz13!C88</f>
        <v>0</v>
      </c>
      <c r="S107" s="32">
        <f>Arkusz13!C104</f>
        <v>0</v>
      </c>
      <c r="T107" s="32">
        <f>Arkusz13!C120</f>
        <v>0</v>
      </c>
      <c r="U107" s="32">
        <f>Arkusz13!C136-SUM(N107:T107)</f>
        <v>1</v>
      </c>
      <c r="V107" s="197">
        <f t="shared" si="3"/>
        <v>1</v>
      </c>
      <c r="W107" s="198"/>
      <c r="Y107" s="3"/>
    </row>
    <row r="108" spans="1:25" x14ac:dyDescent="0.25">
      <c r="C108" s="199" t="s">
        <v>4</v>
      </c>
      <c r="D108" s="200"/>
      <c r="E108" s="200"/>
      <c r="F108" s="200"/>
      <c r="G108" s="200"/>
      <c r="H108" s="200"/>
      <c r="I108" s="200"/>
      <c r="J108" s="200"/>
      <c r="K108" s="200"/>
      <c r="L108" s="150">
        <f>Arkusz13!C9</f>
        <v>0</v>
      </c>
      <c r="M108" s="150"/>
      <c r="N108" s="32">
        <f>Arkusz13!C25</f>
        <v>1</v>
      </c>
      <c r="O108" s="32">
        <f>Arkusz13!C41</f>
        <v>0</v>
      </c>
      <c r="P108" s="32">
        <f>Arkusz13!C57</f>
        <v>0</v>
      </c>
      <c r="Q108" s="32">
        <f>Arkusz13!C73</f>
        <v>0</v>
      </c>
      <c r="R108" s="32">
        <f>Arkusz13!C89</f>
        <v>0</v>
      </c>
      <c r="S108" s="32">
        <f>Arkusz13!C105</f>
        <v>0</v>
      </c>
      <c r="T108" s="32">
        <f>Arkusz13!C121</f>
        <v>0</v>
      </c>
      <c r="U108" s="32">
        <f>Arkusz13!C137-SUM(N108:T108)</f>
        <v>1</v>
      </c>
      <c r="V108" s="197">
        <f t="shared" si="3"/>
        <v>2</v>
      </c>
      <c r="W108" s="198"/>
      <c r="Y108" s="3"/>
    </row>
    <row r="109" spans="1:25" x14ac:dyDescent="0.25">
      <c r="C109" s="201" t="s">
        <v>39</v>
      </c>
      <c r="D109" s="202"/>
      <c r="E109" s="202"/>
      <c r="F109" s="202"/>
      <c r="G109" s="202"/>
      <c r="H109" s="202"/>
      <c r="I109" s="202"/>
      <c r="J109" s="202"/>
      <c r="K109" s="202"/>
      <c r="L109" s="150">
        <f>Arkusz13!C10</f>
        <v>11</v>
      </c>
      <c r="M109" s="150"/>
      <c r="N109" s="32">
        <f>Arkusz13!C26</f>
        <v>10</v>
      </c>
      <c r="O109" s="32">
        <f>Arkusz13!C42</f>
        <v>0</v>
      </c>
      <c r="P109" s="32">
        <f>Arkusz13!C58</f>
        <v>0</v>
      </c>
      <c r="Q109" s="32">
        <f>Arkusz13!C74</f>
        <v>1</v>
      </c>
      <c r="R109" s="32">
        <f>Arkusz13!C90</f>
        <v>1</v>
      </c>
      <c r="S109" s="32">
        <f>Arkusz13!C106</f>
        <v>0</v>
      </c>
      <c r="T109" s="32">
        <f>Arkusz13!C122</f>
        <v>0</v>
      </c>
      <c r="U109" s="32">
        <f>Arkusz13!C138-SUM(N109:T109)</f>
        <v>1</v>
      </c>
      <c r="V109" s="197">
        <f t="shared" si="3"/>
        <v>13</v>
      </c>
      <c r="W109" s="198"/>
      <c r="Y109" s="3"/>
    </row>
    <row r="110" spans="1:25" x14ac:dyDescent="0.25">
      <c r="C110" s="199" t="s">
        <v>40</v>
      </c>
      <c r="D110" s="200"/>
      <c r="E110" s="200"/>
      <c r="F110" s="200"/>
      <c r="G110" s="200"/>
      <c r="H110" s="200"/>
      <c r="I110" s="200"/>
      <c r="J110" s="200"/>
      <c r="K110" s="200"/>
      <c r="L110" s="150">
        <f>Arkusz13!C11</f>
        <v>1</v>
      </c>
      <c r="M110" s="150"/>
      <c r="N110" s="32">
        <f>Arkusz13!C27</f>
        <v>0</v>
      </c>
      <c r="O110" s="32">
        <f>Arkusz13!C43</f>
        <v>0</v>
      </c>
      <c r="P110" s="32">
        <f>Arkusz13!C59</f>
        <v>0</v>
      </c>
      <c r="Q110" s="32">
        <f>Arkusz13!C75</f>
        <v>0</v>
      </c>
      <c r="R110" s="32">
        <f>Arkusz13!C91</f>
        <v>0</v>
      </c>
      <c r="S110" s="32">
        <f>Arkusz13!C107</f>
        <v>0</v>
      </c>
      <c r="T110" s="32">
        <f>Arkusz13!C123</f>
        <v>0</v>
      </c>
      <c r="U110" s="32">
        <f>Arkusz13!C139-SUM(N110:T110)</f>
        <v>1</v>
      </c>
      <c r="V110" s="197">
        <f t="shared" si="3"/>
        <v>1</v>
      </c>
      <c r="W110" s="198"/>
      <c r="Y110" s="3"/>
    </row>
    <row r="111" spans="1:25" x14ac:dyDescent="0.25">
      <c r="C111" s="201" t="s">
        <v>41</v>
      </c>
      <c r="D111" s="202"/>
      <c r="E111" s="202"/>
      <c r="F111" s="202"/>
      <c r="G111" s="202"/>
      <c r="H111" s="202"/>
      <c r="I111" s="202"/>
      <c r="J111" s="202"/>
      <c r="K111" s="202"/>
      <c r="L111" s="150">
        <f>Arkusz13!C12</f>
        <v>1043</v>
      </c>
      <c r="M111" s="150"/>
      <c r="N111" s="32">
        <f>Arkusz13!C28</f>
        <v>471</v>
      </c>
      <c r="O111" s="32">
        <f>Arkusz13!C44</f>
        <v>5</v>
      </c>
      <c r="P111" s="32">
        <f>Arkusz13!C60</f>
        <v>45</v>
      </c>
      <c r="Q111" s="32">
        <f>Arkusz13!C76</f>
        <v>894</v>
      </c>
      <c r="R111" s="32">
        <f>Arkusz13!C92</f>
        <v>159</v>
      </c>
      <c r="S111" s="32">
        <f>Arkusz13!C108</f>
        <v>0</v>
      </c>
      <c r="T111" s="32">
        <f>Arkusz13!C124</f>
        <v>181</v>
      </c>
      <c r="U111" s="32">
        <f>Arkusz13!C140-SUM(N111:T111)</f>
        <v>541</v>
      </c>
      <c r="V111" s="197">
        <f t="shared" si="3"/>
        <v>2296</v>
      </c>
      <c r="W111" s="198"/>
      <c r="Y111" s="3"/>
    </row>
    <row r="112" spans="1:25" x14ac:dyDescent="0.25">
      <c r="C112" s="201" t="s">
        <v>11</v>
      </c>
      <c r="D112" s="202"/>
      <c r="E112" s="202"/>
      <c r="F112" s="202"/>
      <c r="G112" s="202"/>
      <c r="H112" s="202"/>
      <c r="I112" s="202"/>
      <c r="J112" s="202"/>
      <c r="K112" s="202"/>
      <c r="L112" s="150">
        <f>Arkusz13!C14</f>
        <v>3</v>
      </c>
      <c r="M112" s="150"/>
      <c r="N112" s="32">
        <f>Arkusz13!C30</f>
        <v>3</v>
      </c>
      <c r="O112" s="32">
        <f>Arkusz13!C46</f>
        <v>0</v>
      </c>
      <c r="P112" s="32">
        <f>Arkusz13!C62</f>
        <v>0</v>
      </c>
      <c r="Q112" s="32">
        <f>Arkusz13!C78</f>
        <v>0</v>
      </c>
      <c r="R112" s="32">
        <f>Arkusz13!C94</f>
        <v>0</v>
      </c>
      <c r="S112" s="32">
        <f>Arkusz13!C110</f>
        <v>0</v>
      </c>
      <c r="T112" s="32">
        <f>Arkusz13!C126</f>
        <v>0</v>
      </c>
      <c r="U112" s="32">
        <f>Arkusz13!C142-SUM(N112:T112)</f>
        <v>31</v>
      </c>
      <c r="V112" s="197">
        <f t="shared" si="3"/>
        <v>34</v>
      </c>
      <c r="W112" s="198"/>
      <c r="Y112" s="3"/>
    </row>
    <row r="113" spans="1:25" x14ac:dyDescent="0.25">
      <c r="C113" s="199" t="s">
        <v>43</v>
      </c>
      <c r="D113" s="200"/>
      <c r="E113" s="200"/>
      <c r="F113" s="200"/>
      <c r="G113" s="200"/>
      <c r="H113" s="200"/>
      <c r="I113" s="200"/>
      <c r="J113" s="200"/>
      <c r="K113" s="200"/>
      <c r="L113" s="150">
        <f>Arkusz13!C15</f>
        <v>17</v>
      </c>
      <c r="M113" s="150"/>
      <c r="N113" s="32">
        <f>Arkusz13!C31</f>
        <v>8</v>
      </c>
      <c r="O113" s="32">
        <f>Arkusz13!C47</f>
        <v>1</v>
      </c>
      <c r="P113" s="32">
        <f>Arkusz13!C63</f>
        <v>0</v>
      </c>
      <c r="Q113" s="32">
        <f>Arkusz13!C79</f>
        <v>0</v>
      </c>
      <c r="R113" s="32">
        <f>Arkusz13!C95</f>
        <v>0</v>
      </c>
      <c r="S113" s="32">
        <f>Arkusz13!C111</f>
        <v>0</v>
      </c>
      <c r="T113" s="32">
        <f>Arkusz13!C127</f>
        <v>0</v>
      </c>
      <c r="U113" s="32">
        <f>Arkusz13!C143-SUM(N113:T113)</f>
        <v>2</v>
      </c>
      <c r="V113" s="197">
        <f t="shared" si="3"/>
        <v>11</v>
      </c>
      <c r="W113" s="198"/>
      <c r="Y113" s="3"/>
    </row>
    <row r="114" spans="1:25" x14ac:dyDescent="0.25">
      <c r="C114" s="201" t="s">
        <v>44</v>
      </c>
      <c r="D114" s="202"/>
      <c r="E114" s="202"/>
      <c r="F114" s="202"/>
      <c r="G114" s="202"/>
      <c r="H114" s="202"/>
      <c r="I114" s="202"/>
      <c r="J114" s="202"/>
      <c r="K114" s="202"/>
      <c r="L114" s="150">
        <f>Arkusz13!C16</f>
        <v>1</v>
      </c>
      <c r="M114" s="150"/>
      <c r="N114" s="32">
        <f>Arkusz13!C32</f>
        <v>0</v>
      </c>
      <c r="O114" s="32">
        <f>Arkusz13!C48</f>
        <v>0</v>
      </c>
      <c r="P114" s="32">
        <f>Arkusz13!C64</f>
        <v>0</v>
      </c>
      <c r="Q114" s="32">
        <f>Arkusz13!C80</f>
        <v>0</v>
      </c>
      <c r="R114" s="32">
        <f>Arkusz13!C96</f>
        <v>0</v>
      </c>
      <c r="S114" s="32">
        <f>Arkusz13!C112</f>
        <v>0</v>
      </c>
      <c r="T114" s="32">
        <f>Arkusz13!C128</f>
        <v>0</v>
      </c>
      <c r="U114" s="32">
        <f>Arkusz13!C144-SUM(N114:T114)</f>
        <v>3</v>
      </c>
      <c r="V114" s="197">
        <f t="shared" si="3"/>
        <v>3</v>
      </c>
      <c r="W114" s="198"/>
      <c r="Y114" s="3"/>
    </row>
    <row r="115" spans="1:25" ht="15.75" thickBot="1" x14ac:dyDescent="0.3">
      <c r="C115" s="328" t="s">
        <v>45</v>
      </c>
      <c r="D115" s="329"/>
      <c r="E115" s="329"/>
      <c r="F115" s="329"/>
      <c r="G115" s="329"/>
      <c r="H115" s="329"/>
      <c r="I115" s="329"/>
      <c r="J115" s="329"/>
      <c r="K115" s="329"/>
      <c r="L115" s="150">
        <f>Arkusz13!C17</f>
        <v>3</v>
      </c>
      <c r="M115" s="150"/>
      <c r="N115" s="32">
        <f>Arkusz13!C33</f>
        <v>1</v>
      </c>
      <c r="O115" s="32">
        <f>Arkusz13!C49</f>
        <v>0</v>
      </c>
      <c r="P115" s="32">
        <f>Arkusz13!C65</f>
        <v>0</v>
      </c>
      <c r="Q115" s="32">
        <f>Arkusz13!C81</f>
        <v>1</v>
      </c>
      <c r="R115" s="32">
        <f>Arkusz13!C97</f>
        <v>0</v>
      </c>
      <c r="S115" s="32">
        <f>Arkusz13!C113</f>
        <v>0</v>
      </c>
      <c r="T115" s="32">
        <f>Arkusz13!C129</f>
        <v>0</v>
      </c>
      <c r="U115" s="32">
        <f>Arkusz13!C145-SUM(N115:T115)</f>
        <v>6</v>
      </c>
      <c r="V115" s="197">
        <f t="shared" si="3"/>
        <v>8</v>
      </c>
      <c r="W115" s="198"/>
      <c r="Y115" s="3"/>
    </row>
    <row r="116" spans="1:25" ht="15.75" thickBot="1" x14ac:dyDescent="0.3">
      <c r="C116" s="300" t="s">
        <v>1</v>
      </c>
      <c r="D116" s="301"/>
      <c r="E116" s="301"/>
      <c r="F116" s="301"/>
      <c r="G116" s="301"/>
      <c r="H116" s="301"/>
      <c r="I116" s="301"/>
      <c r="J116" s="301"/>
      <c r="K116" s="301"/>
      <c r="L116" s="299">
        <f>SUM(L101:L115)</f>
        <v>21991</v>
      </c>
      <c r="M116" s="299"/>
      <c r="N116" s="33">
        <f t="shared" ref="N116:V116" si="4">SUM(N101:N115)</f>
        <v>8192</v>
      </c>
      <c r="O116" s="33">
        <f t="shared" si="4"/>
        <v>19420</v>
      </c>
      <c r="P116" s="33">
        <f t="shared" si="4"/>
        <v>1838</v>
      </c>
      <c r="Q116" s="33">
        <f t="shared" si="4"/>
        <v>1451</v>
      </c>
      <c r="R116" s="33">
        <f t="shared" si="4"/>
        <v>160</v>
      </c>
      <c r="S116" s="33">
        <f t="shared" si="4"/>
        <v>0</v>
      </c>
      <c r="T116" s="33">
        <f t="shared" si="4"/>
        <v>181</v>
      </c>
      <c r="U116" s="33">
        <f t="shared" si="4"/>
        <v>14901</v>
      </c>
      <c r="V116" s="299">
        <f t="shared" si="4"/>
        <v>46143</v>
      </c>
      <c r="W116" s="335"/>
      <c r="Y116" s="3"/>
    </row>
    <row r="117" spans="1:25" s="54" customFormat="1" x14ac:dyDescent="0.25">
      <c r="C117" s="338"/>
      <c r="D117" s="338"/>
      <c r="E117" s="338"/>
      <c r="F117" s="338"/>
      <c r="G117" s="338"/>
      <c r="H117" s="338"/>
      <c r="I117" s="338"/>
      <c r="J117" s="338"/>
      <c r="K117" s="338"/>
      <c r="L117" s="339"/>
      <c r="M117" s="339"/>
      <c r="N117" s="339"/>
      <c r="O117" s="339"/>
      <c r="P117" s="339"/>
      <c r="Q117" s="339"/>
      <c r="R117" s="339"/>
      <c r="S117" s="339"/>
      <c r="T117" s="339"/>
      <c r="U117" s="339"/>
      <c r="V117" s="339"/>
      <c r="W117" s="339"/>
    </row>
    <row r="118" spans="1:25" s="54" customFormat="1" x14ac:dyDescent="0.25">
      <c r="C118" s="338"/>
      <c r="D118" s="338"/>
      <c r="E118" s="338"/>
      <c r="F118" s="338"/>
      <c r="G118" s="338"/>
      <c r="H118" s="338"/>
      <c r="I118" s="338"/>
      <c r="J118" s="338"/>
      <c r="K118" s="338"/>
      <c r="L118" s="339"/>
      <c r="M118" s="339"/>
      <c r="N118" s="339"/>
      <c r="O118" s="339"/>
      <c r="P118" s="339"/>
      <c r="Q118" s="339"/>
      <c r="R118" s="339"/>
      <c r="S118" s="339"/>
      <c r="T118" s="339"/>
      <c r="U118" s="339"/>
      <c r="V118" s="339"/>
      <c r="W118" s="339"/>
    </row>
    <row r="119" spans="1:25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</row>
    <row r="143" spans="25:25" s="54" customFormat="1" x14ac:dyDescent="0.25">
      <c r="Y143" s="7"/>
    </row>
    <row r="144" spans="25:25" ht="15.75" thickBot="1" x14ac:dyDescent="0.3"/>
    <row r="145" spans="1:25" ht="31.5" customHeight="1" x14ac:dyDescent="0.25">
      <c r="D145" s="297" t="s">
        <v>2</v>
      </c>
      <c r="E145" s="298"/>
      <c r="F145" s="298"/>
      <c r="G145" s="298"/>
      <c r="H145" s="298"/>
      <c r="I145" s="298"/>
      <c r="J145" s="298"/>
      <c r="K145" s="298"/>
      <c r="L145" s="298" t="s">
        <v>3</v>
      </c>
      <c r="M145" s="298"/>
      <c r="N145" s="60" t="s">
        <v>86</v>
      </c>
      <c r="O145" s="60"/>
      <c r="P145" s="60"/>
      <c r="Q145" s="332" t="s">
        <v>87</v>
      </c>
      <c r="R145" s="333"/>
      <c r="S145" s="334"/>
    </row>
    <row r="146" spans="1:25" ht="15.75" thickBot="1" x14ac:dyDescent="0.3">
      <c r="D146" s="255" t="s">
        <v>85</v>
      </c>
      <c r="E146" s="256"/>
      <c r="F146" s="256"/>
      <c r="G146" s="256"/>
      <c r="H146" s="256"/>
      <c r="I146" s="256"/>
      <c r="J146" s="256"/>
      <c r="K146" s="256"/>
      <c r="L146" s="254">
        <f>Arkusz14!B2</f>
        <v>9</v>
      </c>
      <c r="M146" s="254"/>
      <c r="N146" s="254">
        <f>Arkusz14!B3</f>
        <v>4</v>
      </c>
      <c r="O146" s="254"/>
      <c r="P146" s="254"/>
      <c r="Q146" s="302">
        <f>Arkusz14!B4</f>
        <v>0</v>
      </c>
      <c r="R146" s="303"/>
      <c r="S146" s="304"/>
    </row>
    <row r="147" spans="1:25" s="54" customFormat="1" x14ac:dyDescent="0.25">
      <c r="D147" s="340"/>
      <c r="E147" s="340"/>
      <c r="F147" s="340"/>
      <c r="G147" s="340"/>
      <c r="H147" s="340"/>
      <c r="I147" s="340"/>
      <c r="J147" s="340"/>
      <c r="K147" s="340"/>
      <c r="L147" s="341"/>
      <c r="M147" s="341"/>
      <c r="N147" s="341"/>
      <c r="O147" s="341"/>
      <c r="P147" s="341"/>
      <c r="Q147" s="341"/>
      <c r="R147" s="341"/>
      <c r="S147" s="341"/>
      <c r="Y147" s="7"/>
    </row>
    <row r="148" spans="1:25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</row>
    <row r="149" spans="1:25" x14ac:dyDescent="0.25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</row>
    <row r="150" spans="1:25" x14ac:dyDescent="0.25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</row>
    <row r="151" spans="1:25" x14ac:dyDescent="0.25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</row>
    <row r="152" spans="1:25" x14ac:dyDescent="0.25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</row>
    <row r="153" spans="1:25" x14ac:dyDescent="0.25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</row>
    <row r="154" spans="1:25" x14ac:dyDescent="0.25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</row>
    <row r="155" spans="1:25" s="52" customFormat="1" x14ac:dyDescent="0.2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</row>
    <row r="156" spans="1:25" s="52" customFormat="1" x14ac:dyDescent="0.2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</row>
    <row r="157" spans="1:25" s="347" customFormat="1" x14ac:dyDescent="0.25">
      <c r="A157" s="346"/>
      <c r="B157" s="346"/>
      <c r="C157" s="346"/>
      <c r="D157" s="346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346"/>
      <c r="U157" s="346"/>
      <c r="V157" s="346"/>
      <c r="W157" s="346"/>
      <c r="X157" s="346"/>
      <c r="Y157" s="346"/>
    </row>
    <row r="159" spans="1:25" ht="15" customHeight="1" x14ac:dyDescent="0.25">
      <c r="A159" s="75" t="s">
        <v>140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</row>
    <row r="160" spans="1:25" s="54" customFormat="1" ht="15" customHeight="1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Y160" s="7"/>
    </row>
    <row r="161" spans="1:25" ht="15.75" thickBot="1" x14ac:dyDescent="0.3"/>
    <row r="162" spans="1:25" x14ac:dyDescent="0.25">
      <c r="G162" s="243" t="s">
        <v>23</v>
      </c>
      <c r="H162" s="244"/>
      <c r="I162" s="244"/>
      <c r="J162" s="244"/>
      <c r="K162" s="66" t="s">
        <v>8</v>
      </c>
      <c r="L162" s="205"/>
    </row>
    <row r="163" spans="1:25" x14ac:dyDescent="0.25">
      <c r="G163" s="313" t="s">
        <v>13</v>
      </c>
      <c r="H163" s="314"/>
      <c r="I163" s="314"/>
      <c r="J163" s="314"/>
      <c r="K163" s="197">
        <v>557</v>
      </c>
      <c r="L163" s="198"/>
    </row>
    <row r="164" spans="1:25" x14ac:dyDescent="0.25">
      <c r="G164" s="315" t="s">
        <v>14</v>
      </c>
      <c r="H164" s="316"/>
      <c r="I164" s="316"/>
      <c r="J164" s="316"/>
      <c r="K164" s="197">
        <v>683</v>
      </c>
      <c r="L164" s="198"/>
    </row>
    <row r="165" spans="1:25" x14ac:dyDescent="0.25">
      <c r="G165" s="313" t="s">
        <v>15</v>
      </c>
      <c r="H165" s="314"/>
      <c r="I165" s="314"/>
      <c r="J165" s="314"/>
      <c r="K165" s="197">
        <v>98</v>
      </c>
      <c r="L165" s="198"/>
    </row>
    <row r="166" spans="1:25" x14ac:dyDescent="0.25">
      <c r="G166" s="315" t="s">
        <v>80</v>
      </c>
      <c r="H166" s="316"/>
      <c r="I166" s="316"/>
      <c r="J166" s="316"/>
      <c r="K166" s="197">
        <v>127</v>
      </c>
      <c r="L166" s="198"/>
    </row>
    <row r="167" spans="1:25" x14ac:dyDescent="0.25">
      <c r="G167" s="313" t="s">
        <v>81</v>
      </c>
      <c r="H167" s="314"/>
      <c r="I167" s="314"/>
      <c r="J167" s="314"/>
      <c r="K167" s="197">
        <v>0</v>
      </c>
      <c r="L167" s="198"/>
    </row>
    <row r="168" spans="1:25" x14ac:dyDescent="0.25">
      <c r="G168" s="250" t="s">
        <v>91</v>
      </c>
      <c r="H168" s="251"/>
      <c r="I168" s="251"/>
      <c r="J168" s="251"/>
      <c r="K168" s="197">
        <v>8</v>
      </c>
      <c r="L168" s="198"/>
    </row>
    <row r="169" spans="1:25" x14ac:dyDescent="0.25">
      <c r="G169" s="305" t="s">
        <v>16</v>
      </c>
      <c r="H169" s="306"/>
      <c r="I169" s="306"/>
      <c r="J169" s="306"/>
      <c r="K169" s="197">
        <v>42</v>
      </c>
      <c r="L169" s="198"/>
    </row>
    <row r="170" spans="1:25" x14ac:dyDescent="0.25">
      <c r="G170" s="250" t="s">
        <v>17</v>
      </c>
      <c r="H170" s="251"/>
      <c r="I170" s="251"/>
      <c r="J170" s="251"/>
      <c r="K170" s="197">
        <v>82</v>
      </c>
      <c r="L170" s="198"/>
    </row>
    <row r="171" spans="1:25" x14ac:dyDescent="0.25">
      <c r="G171" s="305" t="s">
        <v>18</v>
      </c>
      <c r="H171" s="306"/>
      <c r="I171" s="306"/>
      <c r="J171" s="306"/>
      <c r="K171" s="197">
        <v>151</v>
      </c>
      <c r="L171" s="198"/>
    </row>
    <row r="172" spans="1:25" x14ac:dyDescent="0.25">
      <c r="G172" s="250" t="s">
        <v>19</v>
      </c>
      <c r="H172" s="251"/>
      <c r="I172" s="251"/>
      <c r="J172" s="251"/>
      <c r="K172" s="197">
        <v>47</v>
      </c>
      <c r="L172" s="198"/>
    </row>
    <row r="173" spans="1:25" ht="15.75" thickBot="1" x14ac:dyDescent="0.3">
      <c r="G173" s="318" t="s">
        <v>82</v>
      </c>
      <c r="H173" s="319"/>
      <c r="I173" s="319"/>
      <c r="J173" s="319"/>
      <c r="K173" s="197">
        <v>565</v>
      </c>
      <c r="L173" s="198"/>
    </row>
    <row r="174" spans="1:25" ht="15.75" thickBot="1" x14ac:dyDescent="0.3">
      <c r="G174" s="336" t="s">
        <v>1</v>
      </c>
      <c r="H174" s="337"/>
      <c r="I174" s="337"/>
      <c r="J174" s="337"/>
      <c r="K174" s="116">
        <f>SUM(K163:K173)</f>
        <v>2360</v>
      </c>
      <c r="L174" s="317"/>
    </row>
    <row r="176" spans="1:25" x14ac:dyDescent="0.25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</row>
    <row r="177" spans="1:25" x14ac:dyDescent="0.25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</row>
    <row r="178" spans="1:25" x14ac:dyDescent="0.25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</row>
    <row r="181" spans="1:25" x14ac:dyDescent="0.25">
      <c r="A181" s="11" t="s">
        <v>141</v>
      </c>
      <c r="B181" s="11"/>
      <c r="C181" s="11"/>
      <c r="D181" s="11"/>
      <c r="E181" s="11"/>
      <c r="F181" s="11"/>
    </row>
    <row r="182" spans="1:25" ht="15.75" thickBot="1" x14ac:dyDescent="0.3"/>
    <row r="183" spans="1:25" x14ac:dyDescent="0.25">
      <c r="D183" s="65" t="s">
        <v>28</v>
      </c>
      <c r="E183" s="66"/>
      <c r="F183" s="66"/>
      <c r="G183" s="66"/>
      <c r="H183" s="66" t="s">
        <v>3</v>
      </c>
      <c r="I183" s="66"/>
      <c r="J183" s="66"/>
      <c r="K183" s="66" t="s">
        <v>22</v>
      </c>
      <c r="L183" s="66"/>
      <c r="M183" s="205"/>
    </row>
    <row r="184" spans="1:25" x14ac:dyDescent="0.25">
      <c r="D184" s="206" t="s">
        <v>20</v>
      </c>
      <c r="E184" s="207"/>
      <c r="F184" s="207"/>
      <c r="G184" s="207"/>
      <c r="H184" s="197">
        <v>44514</v>
      </c>
      <c r="I184" s="197"/>
      <c r="J184" s="197"/>
      <c r="K184" s="197">
        <v>48394</v>
      </c>
      <c r="L184" s="197"/>
      <c r="M184" s="198"/>
    </row>
    <row r="185" spans="1:25" x14ac:dyDescent="0.25">
      <c r="D185" s="208" t="s">
        <v>137</v>
      </c>
      <c r="E185" s="209"/>
      <c r="F185" s="209"/>
      <c r="G185" s="209"/>
      <c r="H185" s="197">
        <v>1642</v>
      </c>
      <c r="I185" s="197"/>
      <c r="J185" s="197"/>
      <c r="K185" s="197">
        <v>1911</v>
      </c>
      <c r="L185" s="197"/>
      <c r="M185" s="198"/>
    </row>
    <row r="186" spans="1:25" ht="15.75" thickBot="1" x14ac:dyDescent="0.3">
      <c r="D186" s="322" t="s">
        <v>21</v>
      </c>
      <c r="E186" s="323"/>
      <c r="F186" s="323"/>
      <c r="G186" s="323"/>
      <c r="H186" s="197">
        <v>9323</v>
      </c>
      <c r="I186" s="197"/>
      <c r="J186" s="197"/>
      <c r="K186" s="197">
        <v>11444</v>
      </c>
      <c r="L186" s="197"/>
      <c r="M186" s="198"/>
    </row>
    <row r="187" spans="1:25" ht="15.75" thickBot="1" x14ac:dyDescent="0.3">
      <c r="D187" s="320" t="s">
        <v>1</v>
      </c>
      <c r="E187" s="321"/>
      <c r="F187" s="321"/>
      <c r="G187" s="321"/>
      <c r="H187" s="116">
        <v>55479</v>
      </c>
      <c r="I187" s="116"/>
      <c r="J187" s="116"/>
      <c r="K187" s="116">
        <v>61749</v>
      </c>
      <c r="L187" s="116"/>
      <c r="M187" s="317"/>
    </row>
    <row r="188" spans="1:25" s="54" customFormat="1" x14ac:dyDescent="0.25">
      <c r="D188" s="36"/>
      <c r="E188" s="36"/>
      <c r="F188" s="36"/>
      <c r="G188" s="36"/>
      <c r="H188" s="37"/>
      <c r="I188" s="37"/>
      <c r="J188" s="37"/>
      <c r="K188" s="37"/>
      <c r="L188" s="37"/>
      <c r="M188" s="37"/>
      <c r="Y188" s="7"/>
    </row>
    <row r="189" spans="1:25" x14ac:dyDescent="0.25">
      <c r="D189" s="38"/>
      <c r="E189" s="38"/>
      <c r="F189" s="38"/>
      <c r="G189" s="38"/>
      <c r="H189" s="339"/>
      <c r="I189" s="339"/>
      <c r="J189" s="339"/>
      <c r="K189" s="339"/>
      <c r="L189" s="339"/>
      <c r="M189" s="339"/>
    </row>
    <row r="190" spans="1:25" x14ac:dyDescent="0.25">
      <c r="D190" s="36"/>
      <c r="E190" s="36"/>
      <c r="F190" s="36"/>
      <c r="G190" s="36"/>
      <c r="H190" s="37"/>
      <c r="I190" s="37"/>
      <c r="J190" s="37"/>
      <c r="K190" s="37"/>
      <c r="L190" s="37"/>
      <c r="M190" s="37"/>
    </row>
    <row r="191" spans="1:25" x14ac:dyDescent="0.25">
      <c r="D191" s="36"/>
      <c r="E191" s="36"/>
      <c r="F191" s="36"/>
      <c r="G191" s="36"/>
      <c r="H191" s="37"/>
      <c r="I191" s="37"/>
      <c r="J191" s="37"/>
      <c r="K191" s="37"/>
      <c r="L191" s="37"/>
      <c r="M191" s="37"/>
    </row>
    <row r="192" spans="1:25" x14ac:dyDescent="0.25">
      <c r="D192" s="38"/>
      <c r="E192" s="38"/>
      <c r="F192" s="38"/>
      <c r="G192" s="38"/>
      <c r="H192" s="38"/>
      <c r="I192" s="38"/>
      <c r="J192" s="38"/>
      <c r="K192" s="38"/>
      <c r="L192" s="38"/>
      <c r="M192" s="38"/>
    </row>
    <row r="193" spans="1:25" x14ac:dyDescent="0.25">
      <c r="D193" s="38"/>
      <c r="E193" s="38"/>
      <c r="F193" s="38"/>
      <c r="G193" s="38"/>
      <c r="H193" s="38"/>
      <c r="I193" s="38"/>
      <c r="J193" s="38"/>
      <c r="K193" s="38"/>
      <c r="L193" s="38"/>
      <c r="M193" s="38"/>
    </row>
    <row r="194" spans="1:25" x14ac:dyDescent="0.25">
      <c r="D194" s="38"/>
      <c r="E194" s="38"/>
      <c r="F194" s="38"/>
      <c r="G194" s="38"/>
      <c r="H194" s="38"/>
      <c r="I194" s="38"/>
      <c r="J194" s="38"/>
      <c r="K194" s="38"/>
      <c r="L194" s="38"/>
      <c r="M194" s="38"/>
    </row>
    <row r="195" spans="1:25" x14ac:dyDescent="0.25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1:25" x14ac:dyDescent="0.25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1:25" x14ac:dyDescent="0.2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1:25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1:25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1:25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1:25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1:25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1:25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1:25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5" spans="1:25" x14ac:dyDescent="0.25">
      <c r="Y205" s="3"/>
    </row>
    <row r="206" spans="1:25" s="54" customFormat="1" x14ac:dyDescent="0.25"/>
    <row r="208" spans="1:25" x14ac:dyDescent="0.25">
      <c r="A208" s="119"/>
      <c r="B208" s="119"/>
      <c r="C208" s="119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</row>
    <row r="209" spans="1:25" x14ac:dyDescent="0.25">
      <c r="A209" s="119"/>
      <c r="B209" s="119"/>
      <c r="C209" s="119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</row>
    <row r="210" spans="1:25" x14ac:dyDescent="0.25">
      <c r="A210" s="119"/>
      <c r="B210" s="119"/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</row>
    <row r="211" spans="1:25" x14ac:dyDescent="0.25">
      <c r="A211" s="119"/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</row>
    <row r="213" spans="1:25" s="54" customFormat="1" x14ac:dyDescent="0.25">
      <c r="Y213" s="7"/>
    </row>
    <row r="215" spans="1:25" x14ac:dyDescent="0.25">
      <c r="A215" s="11" t="s">
        <v>142</v>
      </c>
      <c r="B215" s="11"/>
      <c r="C215" s="11"/>
      <c r="D215" s="11"/>
      <c r="E215" s="11"/>
      <c r="F215" s="11"/>
      <c r="G215" s="11"/>
      <c r="H215" s="11"/>
      <c r="I215" s="11"/>
      <c r="J215" s="11"/>
    </row>
    <row r="216" spans="1:25" s="54" customFormat="1" x14ac:dyDescent="0.25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Y216" s="7"/>
    </row>
    <row r="217" spans="1:25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</row>
    <row r="218" spans="1:25" ht="15.75" thickBot="1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</row>
    <row r="219" spans="1:25" x14ac:dyDescent="0.25">
      <c r="D219" s="189" t="s">
        <v>49</v>
      </c>
      <c r="E219" s="190"/>
      <c r="F219" s="190"/>
      <c r="G219" s="163" t="str">
        <f>CONCATENATE(Arkusz18!A2," - ",Arkusz18!B2," r.")</f>
        <v>01.12.2022 - 31.12.2022 r.</v>
      </c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4"/>
    </row>
    <row r="220" spans="1:25" ht="31.5" customHeight="1" x14ac:dyDescent="0.25">
      <c r="D220" s="191"/>
      <c r="E220" s="192"/>
      <c r="F220" s="192"/>
      <c r="G220" s="168" t="s">
        <v>65</v>
      </c>
      <c r="H220" s="168"/>
      <c r="I220" s="168"/>
      <c r="J220" s="168" t="s">
        <v>90</v>
      </c>
      <c r="K220" s="168"/>
      <c r="L220" s="168"/>
      <c r="M220" s="168" t="s">
        <v>64</v>
      </c>
      <c r="N220" s="168"/>
      <c r="O220" s="168"/>
      <c r="P220" s="168" t="s">
        <v>89</v>
      </c>
      <c r="Q220" s="168"/>
      <c r="R220" s="186"/>
    </row>
    <row r="221" spans="1:25" x14ac:dyDescent="0.25">
      <c r="D221" s="165" t="s">
        <v>88</v>
      </c>
      <c r="E221" s="166"/>
      <c r="F221" s="166"/>
      <c r="G221" s="167">
        <f>Arkusz16!A2</f>
        <v>0</v>
      </c>
      <c r="H221" s="167"/>
      <c r="I221" s="167"/>
      <c r="J221" s="167">
        <f>Arkusz16!A3</f>
        <v>0</v>
      </c>
      <c r="K221" s="167"/>
      <c r="L221" s="167"/>
      <c r="M221" s="167">
        <f>Arkusz16!A4</f>
        <v>0</v>
      </c>
      <c r="N221" s="167"/>
      <c r="O221" s="167"/>
      <c r="P221" s="167">
        <f>Arkusz16!A5</f>
        <v>0</v>
      </c>
      <c r="Q221" s="167"/>
      <c r="R221" s="167"/>
    </row>
    <row r="222" spans="1:25" x14ac:dyDescent="0.25">
      <c r="D222" s="154" t="s">
        <v>51</v>
      </c>
      <c r="E222" s="155"/>
      <c r="F222" s="155"/>
      <c r="G222" s="156">
        <f>Arkusz16!A6</f>
        <v>478</v>
      </c>
      <c r="H222" s="156"/>
      <c r="I222" s="156"/>
      <c r="J222" s="157">
        <f>Arkusz16!A7</f>
        <v>0</v>
      </c>
      <c r="K222" s="158"/>
      <c r="L222" s="159"/>
      <c r="M222" s="157">
        <f>Arkusz16!A8</f>
        <v>0</v>
      </c>
      <c r="N222" s="158"/>
      <c r="O222" s="159"/>
      <c r="P222" s="157">
        <f>Arkusz16!A9</f>
        <v>0</v>
      </c>
      <c r="Q222" s="158"/>
      <c r="R222" s="159"/>
    </row>
    <row r="223" spans="1:25" ht="15.75" thickBot="1" x14ac:dyDescent="0.3">
      <c r="D223" s="308" t="s">
        <v>52</v>
      </c>
      <c r="E223" s="309"/>
      <c r="F223" s="309"/>
      <c r="G223" s="188">
        <f>Arkusz16!A10</f>
        <v>0</v>
      </c>
      <c r="H223" s="188"/>
      <c r="I223" s="188"/>
      <c r="J223" s="188">
        <f>Arkusz16!A11</f>
        <v>0</v>
      </c>
      <c r="K223" s="188"/>
      <c r="L223" s="188"/>
      <c r="M223" s="188">
        <f>Arkusz16!A12</f>
        <v>0</v>
      </c>
      <c r="N223" s="188"/>
      <c r="O223" s="188"/>
      <c r="P223" s="188">
        <f>Arkusz16!A13</f>
        <v>0</v>
      </c>
      <c r="Q223" s="188"/>
      <c r="R223" s="188"/>
    </row>
    <row r="224" spans="1:25" ht="15.75" thickBot="1" x14ac:dyDescent="0.3">
      <c r="D224" s="169" t="s">
        <v>50</v>
      </c>
      <c r="E224" s="170"/>
      <c r="F224" s="170"/>
      <c r="G224" s="162">
        <f>SUM(G221:I223)</f>
        <v>478</v>
      </c>
      <c r="H224" s="162"/>
      <c r="I224" s="162"/>
      <c r="J224" s="162">
        <f t="shared" ref="J224" si="5">SUM(J221:L223)</f>
        <v>0</v>
      </c>
      <c r="K224" s="162"/>
      <c r="L224" s="162"/>
      <c r="M224" s="162">
        <f t="shared" ref="M224" si="6">SUM(M221:O223)</f>
        <v>0</v>
      </c>
      <c r="N224" s="162"/>
      <c r="O224" s="162"/>
      <c r="P224" s="162">
        <f t="shared" ref="P224" si="7">SUM(P221:R223)</f>
        <v>0</v>
      </c>
      <c r="Q224" s="162"/>
      <c r="R224" s="187"/>
    </row>
    <row r="225" spans="1:25" x14ac:dyDescent="0.25">
      <c r="A225" s="39"/>
      <c r="B225" s="39"/>
      <c r="C225" s="39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7" spans="1:25" ht="15.75" thickBot="1" x14ac:dyDescent="0.3"/>
    <row r="228" spans="1:25" x14ac:dyDescent="0.25">
      <c r="D228" s="189" t="s">
        <v>49</v>
      </c>
      <c r="E228" s="190"/>
      <c r="F228" s="190"/>
      <c r="G228" s="163" t="str">
        <f>CONCATENATE(Arkusz18!C2," - ",Arkusz18!B2," r.")</f>
        <v>01.01.2022 - 31.12.2022 r.</v>
      </c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4"/>
    </row>
    <row r="229" spans="1:25" ht="32.25" customHeight="1" x14ac:dyDescent="0.25">
      <c r="D229" s="191"/>
      <c r="E229" s="192"/>
      <c r="F229" s="192"/>
      <c r="G229" s="168" t="s">
        <v>65</v>
      </c>
      <c r="H229" s="168"/>
      <c r="I229" s="168"/>
      <c r="J229" s="168" t="s">
        <v>90</v>
      </c>
      <c r="K229" s="168"/>
      <c r="L229" s="168"/>
      <c r="M229" s="168" t="s">
        <v>64</v>
      </c>
      <c r="N229" s="168"/>
      <c r="O229" s="168"/>
      <c r="P229" s="168" t="s">
        <v>89</v>
      </c>
      <c r="Q229" s="168"/>
      <c r="R229" s="186"/>
    </row>
    <row r="230" spans="1:25" x14ac:dyDescent="0.25">
      <c r="D230" s="165" t="s">
        <v>88</v>
      </c>
      <c r="E230" s="166"/>
      <c r="F230" s="166"/>
      <c r="G230" s="167">
        <f>Arkusz17!A2</f>
        <v>0</v>
      </c>
      <c r="H230" s="167"/>
      <c r="I230" s="167"/>
      <c r="J230" s="167">
        <f>Arkusz17!A3</f>
        <v>0</v>
      </c>
      <c r="K230" s="167"/>
      <c r="L230" s="167"/>
      <c r="M230" s="167">
        <f>Arkusz17!A4</f>
        <v>0</v>
      </c>
      <c r="N230" s="167"/>
      <c r="O230" s="167"/>
      <c r="P230" s="167">
        <f>Arkusz17!A5</f>
        <v>0</v>
      </c>
      <c r="Q230" s="167"/>
      <c r="R230" s="167"/>
    </row>
    <row r="231" spans="1:25" x14ac:dyDescent="0.25">
      <c r="D231" s="154" t="s">
        <v>51</v>
      </c>
      <c r="E231" s="155"/>
      <c r="F231" s="155"/>
      <c r="G231" s="156">
        <f>Arkusz17!A6</f>
        <v>4309</v>
      </c>
      <c r="H231" s="156"/>
      <c r="I231" s="156"/>
      <c r="J231" s="156">
        <f>Arkusz17!A7</f>
        <v>4</v>
      </c>
      <c r="K231" s="156"/>
      <c r="L231" s="156"/>
      <c r="M231" s="156">
        <f>Arkusz17!A8</f>
        <v>0</v>
      </c>
      <c r="N231" s="156"/>
      <c r="O231" s="156"/>
      <c r="P231" s="156">
        <f>Arkusz17!A9</f>
        <v>0</v>
      </c>
      <c r="Q231" s="156"/>
      <c r="R231" s="156"/>
    </row>
    <row r="232" spans="1:25" ht="15.75" thickBot="1" x14ac:dyDescent="0.3">
      <c r="D232" s="308" t="s">
        <v>52</v>
      </c>
      <c r="E232" s="309"/>
      <c r="F232" s="309"/>
      <c r="G232" s="188">
        <f>Arkusz17!A10</f>
        <v>193</v>
      </c>
      <c r="H232" s="188"/>
      <c r="I232" s="188"/>
      <c r="J232" s="188">
        <f>Arkusz17!A11</f>
        <v>1</v>
      </c>
      <c r="K232" s="188"/>
      <c r="L232" s="188"/>
      <c r="M232" s="188">
        <f>Arkusz17!A12</f>
        <v>0</v>
      </c>
      <c r="N232" s="188"/>
      <c r="O232" s="188"/>
      <c r="P232" s="188">
        <f>Arkusz17!A13</f>
        <v>0</v>
      </c>
      <c r="Q232" s="188"/>
      <c r="R232" s="188"/>
    </row>
    <row r="233" spans="1:25" ht="15.75" thickBot="1" x14ac:dyDescent="0.3">
      <c r="D233" s="169" t="s">
        <v>50</v>
      </c>
      <c r="E233" s="170"/>
      <c r="F233" s="170"/>
      <c r="G233" s="162">
        <f>SUM(G230:I232)</f>
        <v>4502</v>
      </c>
      <c r="H233" s="162"/>
      <c r="I233" s="162"/>
      <c r="J233" s="162">
        <f t="shared" ref="J233" si="8">SUM(J230:L232)</f>
        <v>5</v>
      </c>
      <c r="K233" s="162"/>
      <c r="L233" s="162"/>
      <c r="M233" s="162">
        <f t="shared" ref="M233" si="9">SUM(M230:O232)</f>
        <v>0</v>
      </c>
      <c r="N233" s="162"/>
      <c r="O233" s="162"/>
      <c r="P233" s="162">
        <f t="shared" ref="P233" si="10">SUM(P230:R232)</f>
        <v>0</v>
      </c>
      <c r="Q233" s="162"/>
      <c r="R233" s="187"/>
    </row>
    <row r="236" spans="1:25" x14ac:dyDescent="0.25">
      <c r="A236" s="119"/>
      <c r="B236" s="119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</row>
    <row r="237" spans="1:25" x14ac:dyDescent="0.25">
      <c r="A237" s="119"/>
      <c r="B237" s="119"/>
      <c r="C237" s="119"/>
      <c r="D237" s="119"/>
      <c r="E237" s="119"/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</row>
    <row r="238" spans="1:25" x14ac:dyDescent="0.25">
      <c r="A238" s="119"/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</row>
    <row r="240" spans="1:25" s="54" customFormat="1" x14ac:dyDescent="0.25">
      <c r="Y240" s="7"/>
    </row>
    <row r="242" spans="1:22" ht="18.75" x14ac:dyDescent="0.25">
      <c r="A242" s="9" t="s">
        <v>67</v>
      </c>
      <c r="F242" s="10"/>
    </row>
    <row r="243" spans="1:22" x14ac:dyDescent="0.25">
      <c r="F243" s="10"/>
    </row>
    <row r="244" spans="1:22" x14ac:dyDescent="0.25">
      <c r="A244" s="103" t="s">
        <v>143</v>
      </c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</row>
    <row r="245" spans="1:22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2" ht="15.75" thickBot="1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2" x14ac:dyDescent="0.25">
      <c r="C247" s="175" t="s">
        <v>0</v>
      </c>
      <c r="D247" s="176"/>
      <c r="E247" s="176"/>
      <c r="F247" s="176"/>
      <c r="G247" s="172" t="str">
        <f>CONCATENATE(Arkusz18!A2," - ",Arkusz18!B2," r.")</f>
        <v>01.12.2022 - 31.12.2022 r.</v>
      </c>
      <c r="H247" s="173"/>
      <c r="I247" s="173"/>
      <c r="J247" s="173"/>
      <c r="K247" s="173"/>
      <c r="L247" s="173"/>
      <c r="M247" s="173"/>
      <c r="N247" s="173"/>
      <c r="O247" s="173"/>
      <c r="P247" s="173"/>
      <c r="Q247" s="173"/>
      <c r="R247" s="173"/>
      <c r="S247" s="173"/>
      <c r="T247" s="173"/>
      <c r="U247" s="173"/>
      <c r="V247" s="174"/>
    </row>
    <row r="248" spans="1:22" x14ac:dyDescent="0.25">
      <c r="C248" s="177"/>
      <c r="D248" s="178"/>
      <c r="E248" s="178"/>
      <c r="F248" s="178"/>
      <c r="G248" s="110" t="s">
        <v>31</v>
      </c>
      <c r="H248" s="114"/>
      <c r="I248" s="114"/>
      <c r="J248" s="171"/>
      <c r="K248" s="110" t="s">
        <v>32</v>
      </c>
      <c r="L248" s="114"/>
      <c r="M248" s="114"/>
      <c r="N248" s="171"/>
      <c r="O248" s="110" t="s">
        <v>103</v>
      </c>
      <c r="P248" s="114"/>
      <c r="Q248" s="114"/>
      <c r="R248" s="171"/>
      <c r="S248" s="110" t="s">
        <v>55</v>
      </c>
      <c r="T248" s="114"/>
      <c r="U248" s="114"/>
      <c r="V248" s="111"/>
    </row>
    <row r="249" spans="1:22" ht="15" customHeight="1" x14ac:dyDescent="0.25">
      <c r="C249" s="177"/>
      <c r="D249" s="178"/>
      <c r="E249" s="178"/>
      <c r="F249" s="178"/>
      <c r="G249" s="112" t="s">
        <v>30</v>
      </c>
      <c r="H249" s="113"/>
      <c r="I249" s="110" t="s">
        <v>10</v>
      </c>
      <c r="J249" s="171"/>
      <c r="K249" s="112" t="s">
        <v>33</v>
      </c>
      <c r="L249" s="113"/>
      <c r="M249" s="110" t="s">
        <v>10</v>
      </c>
      <c r="N249" s="171"/>
      <c r="O249" s="112" t="s">
        <v>30</v>
      </c>
      <c r="P249" s="113"/>
      <c r="Q249" s="110" t="s">
        <v>10</v>
      </c>
      <c r="R249" s="171"/>
      <c r="S249" s="112" t="s">
        <v>30</v>
      </c>
      <c r="T249" s="113"/>
      <c r="U249" s="110" t="s">
        <v>10</v>
      </c>
      <c r="V249" s="111"/>
    </row>
    <row r="250" spans="1:22" x14ac:dyDescent="0.25">
      <c r="C250" s="160" t="str">
        <f>Arkusz2!B2</f>
        <v>ROSJA</v>
      </c>
      <c r="D250" s="161"/>
      <c r="E250" s="161"/>
      <c r="F250" s="161"/>
      <c r="G250" s="104">
        <f>Arkusz2!F2</f>
        <v>90</v>
      </c>
      <c r="H250" s="105"/>
      <c r="I250" s="104">
        <f>Arkusz2!F8</f>
        <v>202</v>
      </c>
      <c r="J250" s="105"/>
      <c r="K250" s="104">
        <f>SUM(Arkusz2!F14,-G250)</f>
        <v>28</v>
      </c>
      <c r="L250" s="105"/>
      <c r="M250" s="104">
        <f>SUM(Arkusz2!F20,-I250)</f>
        <v>56</v>
      </c>
      <c r="N250" s="105"/>
      <c r="O250" s="104">
        <f>Arkusz2!F26</f>
        <v>1</v>
      </c>
      <c r="P250" s="105"/>
      <c r="Q250" s="104">
        <f>Arkusz2!F32</f>
        <v>1</v>
      </c>
      <c r="R250" s="105"/>
      <c r="S250" s="104">
        <f>SUM(Arkusz2!F14,O250)</f>
        <v>119</v>
      </c>
      <c r="T250" s="105"/>
      <c r="U250" s="104">
        <f>SUM(Arkusz2!F20,Q250)</f>
        <v>259</v>
      </c>
      <c r="V250" s="115"/>
    </row>
    <row r="251" spans="1:22" x14ac:dyDescent="0.25">
      <c r="C251" s="62" t="str">
        <f>Arkusz2!B3</f>
        <v>BIAŁORUŚ</v>
      </c>
      <c r="D251" s="63"/>
      <c r="E251" s="63"/>
      <c r="F251" s="63"/>
      <c r="G251" s="147">
        <f>Arkusz2!F3</f>
        <v>171</v>
      </c>
      <c r="H251" s="148"/>
      <c r="I251" s="147">
        <f>Arkusz2!F9</f>
        <v>200</v>
      </c>
      <c r="J251" s="148"/>
      <c r="K251" s="147">
        <f>SUM(Arkusz2!F15,-G251)</f>
        <v>11</v>
      </c>
      <c r="L251" s="148"/>
      <c r="M251" s="147">
        <f>SUM(Arkusz2!F21,-I251)</f>
        <v>22</v>
      </c>
      <c r="N251" s="148"/>
      <c r="O251" s="147">
        <f>Arkusz2!F27</f>
        <v>0</v>
      </c>
      <c r="P251" s="148"/>
      <c r="Q251" s="147">
        <f>Arkusz2!F33</f>
        <v>0</v>
      </c>
      <c r="R251" s="148"/>
      <c r="S251" s="147">
        <f>SUM(Arkusz2!F15,O251)</f>
        <v>182</v>
      </c>
      <c r="T251" s="148"/>
      <c r="U251" s="147">
        <f>SUM(Arkusz2!F21,Q251)</f>
        <v>222</v>
      </c>
      <c r="V251" s="185"/>
    </row>
    <row r="252" spans="1:22" x14ac:dyDescent="0.25">
      <c r="C252" s="160" t="str">
        <f>Arkusz2!B4</f>
        <v>UKRAINA</v>
      </c>
      <c r="D252" s="161"/>
      <c r="E252" s="161"/>
      <c r="F252" s="161"/>
      <c r="G252" s="104">
        <f>Arkusz2!F4</f>
        <v>62</v>
      </c>
      <c r="H252" s="105"/>
      <c r="I252" s="104">
        <f>Arkusz2!F10</f>
        <v>70</v>
      </c>
      <c r="J252" s="105"/>
      <c r="K252" s="104">
        <f>SUM(Arkusz2!F16,-G252)</f>
        <v>7</v>
      </c>
      <c r="L252" s="105"/>
      <c r="M252" s="104">
        <f>SUM(Arkusz2!F22,-I252)</f>
        <v>8</v>
      </c>
      <c r="N252" s="105"/>
      <c r="O252" s="104">
        <f>Arkusz2!F28</f>
        <v>3</v>
      </c>
      <c r="P252" s="105"/>
      <c r="Q252" s="104">
        <f>Arkusz2!F34</f>
        <v>7</v>
      </c>
      <c r="R252" s="105"/>
      <c r="S252" s="104">
        <f>SUM(Arkusz2!F16,O252)</f>
        <v>72</v>
      </c>
      <c r="T252" s="105"/>
      <c r="U252" s="104">
        <f>SUM(Arkusz2!F22,Q252)</f>
        <v>85</v>
      </c>
      <c r="V252" s="115"/>
    </row>
    <row r="253" spans="1:22" x14ac:dyDescent="0.25">
      <c r="C253" s="62" t="str">
        <f>Arkusz2!B5</f>
        <v>EGIPT</v>
      </c>
      <c r="D253" s="63"/>
      <c r="E253" s="63"/>
      <c r="F253" s="63"/>
      <c r="G253" s="147">
        <f>Arkusz2!F5</f>
        <v>34</v>
      </c>
      <c r="H253" s="148"/>
      <c r="I253" s="147">
        <f>Arkusz2!F11</f>
        <v>57</v>
      </c>
      <c r="J253" s="148"/>
      <c r="K253" s="147">
        <f>SUM(Arkusz2!F17,-G253)</f>
        <v>1</v>
      </c>
      <c r="L253" s="148"/>
      <c r="M253" s="147">
        <f>SUM(Arkusz2!F23,-I253)</f>
        <v>1</v>
      </c>
      <c r="N253" s="148"/>
      <c r="O253" s="147">
        <f>Arkusz2!F29</f>
        <v>0</v>
      </c>
      <c r="P253" s="148"/>
      <c r="Q253" s="147">
        <f>Arkusz2!F35</f>
        <v>0</v>
      </c>
      <c r="R253" s="148"/>
      <c r="S253" s="147">
        <f>SUM(Arkusz2!F17,O253)</f>
        <v>35</v>
      </c>
      <c r="T253" s="148"/>
      <c r="U253" s="147">
        <f>SUM(Arkusz2!F23,Q253)</f>
        <v>58</v>
      </c>
      <c r="V253" s="185"/>
    </row>
    <row r="254" spans="1:22" x14ac:dyDescent="0.25">
      <c r="C254" s="160" t="str">
        <f>Arkusz2!B6</f>
        <v>IRAN</v>
      </c>
      <c r="D254" s="161"/>
      <c r="E254" s="161"/>
      <c r="F254" s="161"/>
      <c r="G254" s="104">
        <f>Arkusz2!F6</f>
        <v>14</v>
      </c>
      <c r="H254" s="105"/>
      <c r="I254" s="104">
        <f>Arkusz2!F12</f>
        <v>21</v>
      </c>
      <c r="J254" s="105"/>
      <c r="K254" s="104">
        <f>SUM(Arkusz2!F18,-G254)</f>
        <v>1</v>
      </c>
      <c r="L254" s="105"/>
      <c r="M254" s="104">
        <f>SUM(Arkusz2!F24,-I254)</f>
        <v>1</v>
      </c>
      <c r="N254" s="105"/>
      <c r="O254" s="104">
        <f>Arkusz2!F30</f>
        <v>0</v>
      </c>
      <c r="P254" s="105"/>
      <c r="Q254" s="104">
        <f>Arkusz2!F36</f>
        <v>0</v>
      </c>
      <c r="R254" s="105"/>
      <c r="S254" s="104">
        <f>SUM(Arkusz2!F18,O254)</f>
        <v>15</v>
      </c>
      <c r="T254" s="105"/>
      <c r="U254" s="104">
        <f>SUM(Arkusz2!F24,Q254)</f>
        <v>22</v>
      </c>
      <c r="V254" s="115"/>
    </row>
    <row r="255" spans="1:22" ht="15.75" thickBot="1" x14ac:dyDescent="0.3">
      <c r="C255" s="195" t="str">
        <f>Arkusz2!B7</f>
        <v>Pozostałe</v>
      </c>
      <c r="D255" s="196"/>
      <c r="E255" s="196"/>
      <c r="F255" s="196"/>
      <c r="G255" s="181">
        <f>Arkusz2!F7</f>
        <v>84</v>
      </c>
      <c r="H255" s="182"/>
      <c r="I255" s="181">
        <f>Arkusz2!F13</f>
        <v>95</v>
      </c>
      <c r="J255" s="182"/>
      <c r="K255" s="181">
        <f>SUM(Arkusz2!F19,-G255)</f>
        <v>29</v>
      </c>
      <c r="L255" s="182"/>
      <c r="M255" s="181">
        <f>SUM(Arkusz2!F25,-I255)</f>
        <v>48</v>
      </c>
      <c r="N255" s="182"/>
      <c r="O255" s="181">
        <f>Arkusz2!F31</f>
        <v>13</v>
      </c>
      <c r="P255" s="182"/>
      <c r="Q255" s="181">
        <f>Arkusz2!F37</f>
        <v>18</v>
      </c>
      <c r="R255" s="182"/>
      <c r="S255" s="179">
        <f>SUM(Arkusz2!F19,O255)</f>
        <v>126</v>
      </c>
      <c r="T255" s="180"/>
      <c r="U255" s="181">
        <f>SUM(Arkusz2!F25,Q255)</f>
        <v>161</v>
      </c>
      <c r="V255" s="264"/>
    </row>
    <row r="256" spans="1:22" ht="15.75" thickBot="1" x14ac:dyDescent="0.3">
      <c r="C256" s="193" t="s">
        <v>1</v>
      </c>
      <c r="D256" s="194"/>
      <c r="E256" s="194"/>
      <c r="F256" s="194"/>
      <c r="G256" s="203">
        <f>SUM(G250:G255)</f>
        <v>455</v>
      </c>
      <c r="H256" s="204"/>
      <c r="I256" s="203">
        <f>SUM(I250:I255)</f>
        <v>645</v>
      </c>
      <c r="J256" s="204"/>
      <c r="K256" s="203">
        <f>SUM(K250:K255)</f>
        <v>77</v>
      </c>
      <c r="L256" s="204"/>
      <c r="M256" s="203">
        <f>SUM(M250:M255)</f>
        <v>136</v>
      </c>
      <c r="N256" s="204"/>
      <c r="O256" s="203">
        <f>SUM(O250:O255)</f>
        <v>17</v>
      </c>
      <c r="P256" s="204"/>
      <c r="Q256" s="203">
        <f>SUM(Q250:Q255)</f>
        <v>26</v>
      </c>
      <c r="R256" s="204"/>
      <c r="S256" s="203">
        <f>SUM(S250:S255)</f>
        <v>549</v>
      </c>
      <c r="T256" s="204"/>
      <c r="U256" s="203">
        <f>SUM(U250:U255)</f>
        <v>807</v>
      </c>
      <c r="V256" s="263"/>
    </row>
    <row r="257" spans="3:25" s="54" customFormat="1" x14ac:dyDescent="0.25">
      <c r="C257" s="343"/>
      <c r="D257" s="343"/>
      <c r="E257" s="343"/>
      <c r="F257" s="343"/>
      <c r="G257" s="344"/>
      <c r="H257" s="344"/>
      <c r="I257" s="344"/>
      <c r="J257" s="344"/>
      <c r="K257" s="344"/>
      <c r="L257" s="344"/>
      <c r="M257" s="344"/>
      <c r="N257" s="344"/>
      <c r="O257" s="344"/>
      <c r="P257" s="344"/>
      <c r="Q257" s="344"/>
      <c r="R257" s="344"/>
      <c r="S257" s="344"/>
      <c r="T257" s="344"/>
      <c r="U257" s="344"/>
      <c r="V257" s="344"/>
      <c r="Y257" s="7"/>
    </row>
    <row r="258" spans="3:25" s="54" customFormat="1" x14ac:dyDescent="0.25">
      <c r="C258" s="343"/>
      <c r="D258" s="343"/>
      <c r="E258" s="343"/>
      <c r="F258" s="343"/>
      <c r="G258" s="344"/>
      <c r="H258" s="344"/>
      <c r="I258" s="344"/>
      <c r="J258" s="344"/>
      <c r="K258" s="344"/>
      <c r="L258" s="344"/>
      <c r="M258" s="344"/>
      <c r="N258" s="344"/>
      <c r="O258" s="344"/>
      <c r="P258" s="344"/>
      <c r="Q258" s="344"/>
      <c r="R258" s="344"/>
      <c r="S258" s="344"/>
      <c r="T258" s="344"/>
      <c r="U258" s="344"/>
      <c r="V258" s="344"/>
      <c r="Y258" s="7"/>
    </row>
    <row r="259" spans="3:25" s="54" customFormat="1" x14ac:dyDescent="0.25">
      <c r="C259" s="343"/>
      <c r="D259" s="343"/>
      <c r="E259" s="343"/>
      <c r="F259" s="343"/>
      <c r="G259" s="344"/>
      <c r="H259" s="344"/>
      <c r="I259" s="344"/>
      <c r="J259" s="344"/>
      <c r="K259" s="344"/>
      <c r="L259" s="344"/>
      <c r="M259" s="344"/>
      <c r="N259" s="344"/>
      <c r="O259" s="344"/>
      <c r="P259" s="344"/>
      <c r="Q259" s="344"/>
      <c r="R259" s="344"/>
      <c r="S259" s="344"/>
      <c r="T259" s="344"/>
      <c r="U259" s="344"/>
      <c r="V259" s="344"/>
      <c r="Y259" s="7"/>
    </row>
    <row r="263" spans="3:25" x14ac:dyDescent="0.25">
      <c r="M263" s="12"/>
      <c r="N263" s="12"/>
      <c r="O263" s="12"/>
      <c r="P263" s="12"/>
      <c r="Q263" s="12"/>
      <c r="R263" s="12"/>
      <c r="S263" s="12"/>
    </row>
    <row r="264" spans="3:25" x14ac:dyDescent="0.25">
      <c r="M264" s="12"/>
      <c r="N264" s="12"/>
      <c r="O264" s="12"/>
      <c r="P264" s="12"/>
      <c r="Q264" s="12"/>
      <c r="R264" s="12"/>
      <c r="S264" s="12"/>
    </row>
    <row r="265" spans="3:25" x14ac:dyDescent="0.25">
      <c r="M265" s="12"/>
      <c r="N265" s="12"/>
      <c r="O265" s="12"/>
      <c r="P265" s="12"/>
      <c r="Q265" s="12"/>
      <c r="R265" s="12"/>
      <c r="S265" s="12"/>
    </row>
    <row r="266" spans="3:25" x14ac:dyDescent="0.25">
      <c r="M266" s="12"/>
      <c r="N266" s="12"/>
      <c r="O266" s="12"/>
      <c r="P266" s="12"/>
      <c r="Q266" s="12"/>
      <c r="R266" s="12"/>
      <c r="S266" s="12"/>
    </row>
    <row r="267" spans="3:25" x14ac:dyDescent="0.25">
      <c r="M267" s="12"/>
      <c r="N267" s="12"/>
      <c r="O267" s="12"/>
      <c r="P267" s="12"/>
      <c r="Q267" s="12"/>
      <c r="R267" s="12"/>
      <c r="S267" s="12"/>
    </row>
    <row r="268" spans="3:25" x14ac:dyDescent="0.25">
      <c r="M268" s="12"/>
      <c r="N268" s="12"/>
      <c r="O268" s="12"/>
      <c r="P268" s="12"/>
      <c r="Q268" s="12"/>
      <c r="R268" s="12"/>
      <c r="S268" s="12"/>
    </row>
    <row r="269" spans="3:25" x14ac:dyDescent="0.25">
      <c r="M269" s="12"/>
      <c r="N269" s="12"/>
      <c r="O269" s="12"/>
      <c r="P269" s="12"/>
      <c r="Q269" s="12"/>
      <c r="R269" s="12"/>
      <c r="S269" s="12"/>
    </row>
    <row r="270" spans="3:25" x14ac:dyDescent="0.25">
      <c r="M270" s="12"/>
      <c r="N270" s="12"/>
      <c r="O270" s="12"/>
      <c r="P270" s="12"/>
      <c r="Q270" s="12"/>
      <c r="R270" s="12"/>
      <c r="S270" s="12"/>
    </row>
    <row r="271" spans="3:25" x14ac:dyDescent="0.25">
      <c r="D271" s="218"/>
      <c r="E271" s="218"/>
    </row>
    <row r="275" spans="1:2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</row>
    <row r="281" spans="1:25" s="54" customFormat="1" x14ac:dyDescent="0.25">
      <c r="Y281" s="7"/>
    </row>
    <row r="282" spans="1:25" ht="15.75" thickBot="1" x14ac:dyDescent="0.3"/>
    <row r="283" spans="1:25" x14ac:dyDescent="0.25">
      <c r="C283" s="175" t="s">
        <v>0</v>
      </c>
      <c r="D283" s="176"/>
      <c r="E283" s="176"/>
      <c r="F283" s="176"/>
      <c r="G283" s="172" t="str">
        <f>CONCATENATE(Arkusz18!C2," - ",Arkusz18!B2," r.")</f>
        <v>01.01.2022 - 31.12.2022 r.</v>
      </c>
      <c r="H283" s="173"/>
      <c r="I283" s="173"/>
      <c r="J283" s="173"/>
      <c r="K283" s="173"/>
      <c r="L283" s="173"/>
      <c r="M283" s="173"/>
      <c r="N283" s="173"/>
      <c r="O283" s="173"/>
      <c r="P283" s="173"/>
      <c r="Q283" s="173"/>
      <c r="R283" s="173"/>
      <c r="S283" s="173"/>
      <c r="T283" s="173"/>
      <c r="U283" s="173"/>
      <c r="V283" s="174"/>
    </row>
    <row r="284" spans="1:25" x14ac:dyDescent="0.25">
      <c r="C284" s="177"/>
      <c r="D284" s="178"/>
      <c r="E284" s="178"/>
      <c r="F284" s="178"/>
      <c r="G284" s="178" t="s">
        <v>31</v>
      </c>
      <c r="H284" s="178"/>
      <c r="I284" s="178"/>
      <c r="J284" s="178"/>
      <c r="K284" s="178" t="s">
        <v>32</v>
      </c>
      <c r="L284" s="178"/>
      <c r="M284" s="178"/>
      <c r="N284" s="178"/>
      <c r="O284" s="178" t="s">
        <v>134</v>
      </c>
      <c r="P284" s="178"/>
      <c r="Q284" s="178"/>
      <c r="R284" s="178"/>
      <c r="S284" s="110" t="s">
        <v>55</v>
      </c>
      <c r="T284" s="114"/>
      <c r="U284" s="114"/>
      <c r="V284" s="111"/>
    </row>
    <row r="285" spans="1:25" ht="15" customHeight="1" x14ac:dyDescent="0.25">
      <c r="C285" s="177"/>
      <c r="D285" s="178"/>
      <c r="E285" s="178"/>
      <c r="F285" s="178"/>
      <c r="G285" s="261" t="s">
        <v>30</v>
      </c>
      <c r="H285" s="261"/>
      <c r="I285" s="178" t="s">
        <v>10</v>
      </c>
      <c r="J285" s="178"/>
      <c r="K285" s="261" t="s">
        <v>33</v>
      </c>
      <c r="L285" s="261"/>
      <c r="M285" s="178" t="s">
        <v>10</v>
      </c>
      <c r="N285" s="178"/>
      <c r="O285" s="261" t="s">
        <v>30</v>
      </c>
      <c r="P285" s="261"/>
      <c r="Q285" s="178" t="s">
        <v>10</v>
      </c>
      <c r="R285" s="178"/>
      <c r="S285" s="112" t="s">
        <v>30</v>
      </c>
      <c r="T285" s="113"/>
      <c r="U285" s="178" t="s">
        <v>10</v>
      </c>
      <c r="V285" s="262"/>
    </row>
    <row r="286" spans="1:25" x14ac:dyDescent="0.25">
      <c r="C286" s="160" t="str">
        <f>Arkusz3!B2</f>
        <v>BIAŁORUŚ</v>
      </c>
      <c r="D286" s="161"/>
      <c r="E286" s="161"/>
      <c r="F286" s="161"/>
      <c r="G286" s="61">
        <f>Arkusz3!F2</f>
        <v>2264</v>
      </c>
      <c r="H286" s="61"/>
      <c r="I286" s="61">
        <f>Arkusz3!F8</f>
        <v>2974</v>
      </c>
      <c r="J286" s="61"/>
      <c r="K286" s="61">
        <f>SUM(Arkusz3!F14,-G286)</f>
        <v>41</v>
      </c>
      <c r="L286" s="61"/>
      <c r="M286" s="61">
        <f>SUM(Arkusz3!F20,-I286)</f>
        <v>143</v>
      </c>
      <c r="N286" s="61"/>
      <c r="O286" s="61">
        <f>Arkusz3!F26</f>
        <v>14</v>
      </c>
      <c r="P286" s="61"/>
      <c r="Q286" s="61">
        <f>Arkusz3!F32</f>
        <v>17</v>
      </c>
      <c r="R286" s="61"/>
      <c r="S286" s="104">
        <f>SUM(Arkusz3!F14,O286)</f>
        <v>2319</v>
      </c>
      <c r="T286" s="105"/>
      <c r="U286" s="61">
        <f>SUM(Arkusz3!F20,Q286)</f>
        <v>3134</v>
      </c>
      <c r="V286" s="233"/>
    </row>
    <row r="287" spans="1:25" x14ac:dyDescent="0.25">
      <c r="C287" s="62" t="str">
        <f>Arkusz3!B3</f>
        <v>ROSJA</v>
      </c>
      <c r="D287" s="63"/>
      <c r="E287" s="63"/>
      <c r="F287" s="63"/>
      <c r="G287" s="183">
        <f>Arkusz3!F3</f>
        <v>638</v>
      </c>
      <c r="H287" s="183"/>
      <c r="I287" s="183">
        <f>Arkusz3!F9</f>
        <v>1346</v>
      </c>
      <c r="J287" s="183"/>
      <c r="K287" s="183">
        <f>SUM(Arkusz3!F15,-G287)</f>
        <v>389</v>
      </c>
      <c r="L287" s="183"/>
      <c r="M287" s="183">
        <f>SUM(Arkusz3!F21,-I287)</f>
        <v>848</v>
      </c>
      <c r="N287" s="183"/>
      <c r="O287" s="183">
        <f>Arkusz3!F27</f>
        <v>18</v>
      </c>
      <c r="P287" s="183"/>
      <c r="Q287" s="183">
        <f>Arkusz3!F33</f>
        <v>36</v>
      </c>
      <c r="R287" s="183"/>
      <c r="S287" s="147">
        <f>SUM(Arkusz3!F15,O287)</f>
        <v>1045</v>
      </c>
      <c r="T287" s="148"/>
      <c r="U287" s="183">
        <f>SUM(Arkusz3!F21,Q287)</f>
        <v>2230</v>
      </c>
      <c r="V287" s="184"/>
    </row>
    <row r="288" spans="1:25" x14ac:dyDescent="0.25">
      <c r="C288" s="160" t="str">
        <f>Arkusz3!B4</f>
        <v>UKRAINA</v>
      </c>
      <c r="D288" s="161"/>
      <c r="E288" s="161"/>
      <c r="F288" s="161"/>
      <c r="G288" s="61">
        <f>Arkusz3!F4</f>
        <v>1067</v>
      </c>
      <c r="H288" s="61"/>
      <c r="I288" s="61">
        <f>Arkusz3!F10</f>
        <v>1539</v>
      </c>
      <c r="J288" s="61"/>
      <c r="K288" s="61">
        <f>SUM(Arkusz3!F16,-G288)</f>
        <v>134</v>
      </c>
      <c r="L288" s="61"/>
      <c r="M288" s="61">
        <f>SUM(Arkusz3!F22,-I288)</f>
        <v>224</v>
      </c>
      <c r="N288" s="61"/>
      <c r="O288" s="61">
        <f>Arkusz3!F28</f>
        <v>10</v>
      </c>
      <c r="P288" s="61"/>
      <c r="Q288" s="61">
        <f>Arkusz3!F34</f>
        <v>15</v>
      </c>
      <c r="R288" s="61"/>
      <c r="S288" s="104">
        <f>SUM(Arkusz3!F16,O288)</f>
        <v>1211</v>
      </c>
      <c r="T288" s="105"/>
      <c r="U288" s="61">
        <f>SUM(Arkusz3!F22,Q288)</f>
        <v>1778</v>
      </c>
      <c r="V288" s="233"/>
    </row>
    <row r="289" spans="1:25" x14ac:dyDescent="0.25">
      <c r="C289" s="62" t="str">
        <f>Arkusz3!B5</f>
        <v>IRAK</v>
      </c>
      <c r="D289" s="63"/>
      <c r="E289" s="63"/>
      <c r="F289" s="63"/>
      <c r="G289" s="183">
        <f>Arkusz3!F5</f>
        <v>250</v>
      </c>
      <c r="H289" s="183"/>
      <c r="I289" s="183">
        <f>Arkusz3!F11</f>
        <v>384</v>
      </c>
      <c r="J289" s="183"/>
      <c r="K289" s="183">
        <f>SUM(Arkusz3!F17,-G289)</f>
        <v>82</v>
      </c>
      <c r="L289" s="183"/>
      <c r="M289" s="183">
        <f>SUM(Arkusz3!F23,-I289)</f>
        <v>162</v>
      </c>
      <c r="N289" s="183"/>
      <c r="O289" s="183">
        <f>Arkusz3!F29</f>
        <v>39</v>
      </c>
      <c r="P289" s="183"/>
      <c r="Q289" s="183">
        <f>Arkusz3!F35</f>
        <v>93</v>
      </c>
      <c r="R289" s="183"/>
      <c r="S289" s="147">
        <f>SUM(Arkusz3!F17,O289)</f>
        <v>371</v>
      </c>
      <c r="T289" s="148"/>
      <c r="U289" s="183">
        <f>SUM(Arkusz3!F23,Q289)</f>
        <v>639</v>
      </c>
      <c r="V289" s="184"/>
    </row>
    <row r="290" spans="1:25" x14ac:dyDescent="0.25">
      <c r="C290" s="160" t="str">
        <f>Arkusz3!B6</f>
        <v>AFGANISTAN</v>
      </c>
      <c r="D290" s="161"/>
      <c r="E290" s="161"/>
      <c r="F290" s="161"/>
      <c r="G290" s="61">
        <f>Arkusz3!F6</f>
        <v>177</v>
      </c>
      <c r="H290" s="61"/>
      <c r="I290" s="61">
        <f>Arkusz3!F12</f>
        <v>246</v>
      </c>
      <c r="J290" s="61"/>
      <c r="K290" s="61">
        <f>SUM(Arkusz3!F18,-G290)</f>
        <v>23</v>
      </c>
      <c r="L290" s="61"/>
      <c r="M290" s="61">
        <f>SUM(Arkusz3!F24,-I290)</f>
        <v>47</v>
      </c>
      <c r="N290" s="61"/>
      <c r="O290" s="61">
        <f>Arkusz3!F30</f>
        <v>38</v>
      </c>
      <c r="P290" s="61"/>
      <c r="Q290" s="61">
        <f>Arkusz3!F36</f>
        <v>69</v>
      </c>
      <c r="R290" s="61"/>
      <c r="S290" s="104">
        <f>SUM(Arkusz3!F18,O290)</f>
        <v>238</v>
      </c>
      <c r="T290" s="105"/>
      <c r="U290" s="61">
        <f>SUM(Arkusz3!F24,Q290)</f>
        <v>362</v>
      </c>
      <c r="V290" s="233"/>
    </row>
    <row r="291" spans="1:25" ht="15.75" thickBot="1" x14ac:dyDescent="0.3">
      <c r="C291" s="195" t="str">
        <f>Arkusz3!B7</f>
        <v>Pozostałe</v>
      </c>
      <c r="D291" s="196"/>
      <c r="E291" s="196"/>
      <c r="F291" s="196"/>
      <c r="G291" s="260">
        <v>1153</v>
      </c>
      <c r="H291" s="260"/>
      <c r="I291" s="260">
        <v>1387</v>
      </c>
      <c r="J291" s="260"/>
      <c r="K291" s="260">
        <f>SUM(Arkusz3!F19,-G291)</f>
        <v>210</v>
      </c>
      <c r="L291" s="260"/>
      <c r="M291" s="260">
        <f>SUM(Arkusz3!F25,-I291)</f>
        <v>347</v>
      </c>
      <c r="N291" s="260"/>
      <c r="O291" s="260">
        <f>Arkusz3!F31</f>
        <v>56</v>
      </c>
      <c r="P291" s="260"/>
      <c r="Q291" s="260">
        <f>Arkusz3!F37</f>
        <v>57</v>
      </c>
      <c r="R291" s="260"/>
      <c r="S291" s="179">
        <v>1418</v>
      </c>
      <c r="T291" s="180"/>
      <c r="U291" s="260">
        <v>1790</v>
      </c>
      <c r="V291" s="270"/>
    </row>
    <row r="292" spans="1:25" x14ac:dyDescent="0.25">
      <c r="C292" s="223" t="s">
        <v>1</v>
      </c>
      <c r="D292" s="224"/>
      <c r="E292" s="224"/>
      <c r="F292" s="224"/>
      <c r="G292" s="117">
        <f>SUM(G286:G291)</f>
        <v>5549</v>
      </c>
      <c r="H292" s="117"/>
      <c r="I292" s="117">
        <f>SUM(I286:I291)</f>
        <v>7876</v>
      </c>
      <c r="J292" s="117"/>
      <c r="K292" s="117">
        <v>878</v>
      </c>
      <c r="L292" s="117"/>
      <c r="M292" s="117">
        <v>1770</v>
      </c>
      <c r="N292" s="117"/>
      <c r="O292" s="117">
        <f>SUM(O286:O291)</f>
        <v>175</v>
      </c>
      <c r="P292" s="117"/>
      <c r="Q292" s="117">
        <f>SUM(Q286:Q291)</f>
        <v>287</v>
      </c>
      <c r="R292" s="117"/>
      <c r="S292" s="101">
        <f>SUM(S286:S291)</f>
        <v>6602</v>
      </c>
      <c r="T292" s="102"/>
      <c r="U292" s="117">
        <f>SUM(U286:U291)</f>
        <v>9933</v>
      </c>
      <c r="V292" s="118"/>
    </row>
    <row r="293" spans="1:25" x14ac:dyDescent="0.25">
      <c r="A293" s="4"/>
      <c r="B293" s="13"/>
      <c r="C293" s="14"/>
      <c r="D293" s="14"/>
      <c r="E293" s="14"/>
      <c r="F293" s="14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3"/>
    </row>
    <row r="294" spans="1:25" ht="15" customHeight="1" x14ac:dyDescent="0.25">
      <c r="A294" s="225" t="s">
        <v>136</v>
      </c>
      <c r="B294" s="225"/>
      <c r="C294" s="225"/>
      <c r="D294" s="225"/>
      <c r="E294" s="225"/>
      <c r="F294" s="225"/>
      <c r="G294" s="225"/>
      <c r="H294" s="225"/>
      <c r="I294" s="225"/>
      <c r="J294" s="225"/>
      <c r="K294" s="225"/>
      <c r="L294" s="225"/>
      <c r="M294" s="225"/>
      <c r="N294" s="225"/>
      <c r="O294" s="225"/>
      <c r="P294" s="225"/>
      <c r="Q294" s="225"/>
      <c r="R294" s="225"/>
      <c r="S294" s="225"/>
      <c r="T294" s="225"/>
      <c r="U294" s="225"/>
      <c r="V294" s="225"/>
      <c r="W294" s="225"/>
      <c r="X294" s="225"/>
      <c r="Y294" s="225"/>
    </row>
    <row r="295" spans="1:25" s="54" customFormat="1" ht="15" customHeight="1" x14ac:dyDescent="0.25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</row>
    <row r="296" spans="1:25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7"/>
    </row>
    <row r="300" spans="1:25" x14ac:dyDescent="0.25">
      <c r="M300" s="12"/>
      <c r="N300" s="12"/>
      <c r="O300" s="12"/>
      <c r="P300" s="12"/>
      <c r="Q300" s="12"/>
      <c r="R300" s="12"/>
      <c r="S300" s="12"/>
    </row>
    <row r="301" spans="1:25" x14ac:dyDescent="0.25">
      <c r="M301" s="12"/>
      <c r="N301" s="12"/>
      <c r="O301" s="12"/>
      <c r="P301" s="12"/>
      <c r="Q301" s="12"/>
      <c r="R301" s="12"/>
      <c r="S301" s="12"/>
    </row>
    <row r="302" spans="1:25" x14ac:dyDescent="0.25">
      <c r="M302" s="12"/>
      <c r="N302" s="12"/>
      <c r="O302" s="12"/>
      <c r="P302" s="12"/>
      <c r="Q302" s="12"/>
      <c r="R302" s="12"/>
      <c r="S302" s="12"/>
    </row>
    <row r="303" spans="1:25" x14ac:dyDescent="0.25">
      <c r="M303" s="12"/>
      <c r="N303" s="12"/>
      <c r="O303" s="12"/>
      <c r="P303" s="12"/>
      <c r="Q303" s="12"/>
      <c r="R303" s="12"/>
      <c r="S303" s="12"/>
    </row>
    <row r="304" spans="1:25" x14ac:dyDescent="0.25">
      <c r="M304" s="12"/>
      <c r="N304" s="12"/>
      <c r="O304" s="12"/>
      <c r="P304" s="12"/>
      <c r="Q304" s="12"/>
      <c r="R304" s="12"/>
      <c r="S304" s="12"/>
    </row>
    <row r="305" spans="1:25" x14ac:dyDescent="0.25">
      <c r="M305" s="12"/>
      <c r="N305" s="12"/>
      <c r="O305" s="12"/>
      <c r="P305" s="12"/>
      <c r="Q305" s="12"/>
      <c r="R305" s="12"/>
      <c r="S305" s="12"/>
    </row>
    <row r="306" spans="1:25" x14ac:dyDescent="0.25">
      <c r="M306" s="12"/>
      <c r="N306" s="12"/>
      <c r="O306" s="12"/>
      <c r="P306" s="12"/>
      <c r="Q306" s="12"/>
      <c r="R306" s="12"/>
      <c r="S306" s="12"/>
    </row>
    <row r="307" spans="1:25" x14ac:dyDescent="0.25">
      <c r="M307" s="12"/>
      <c r="N307" s="12"/>
      <c r="O307" s="12"/>
      <c r="P307" s="12"/>
      <c r="Q307" s="12"/>
      <c r="R307" s="12"/>
      <c r="S307" s="12"/>
    </row>
    <row r="308" spans="1:25" x14ac:dyDescent="0.25">
      <c r="D308" s="218"/>
      <c r="E308" s="218"/>
    </row>
    <row r="313" spans="1:25" x14ac:dyDescent="0.25">
      <c r="V313" s="18"/>
      <c r="W313" s="18"/>
      <c r="X313" s="18"/>
      <c r="Y313" s="19"/>
    </row>
    <row r="314" spans="1:25" x14ac:dyDescent="0.25">
      <c r="V314" s="18"/>
      <c r="W314" s="18"/>
      <c r="X314" s="18"/>
      <c r="Y314" s="19"/>
    </row>
    <row r="315" spans="1:25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18"/>
      <c r="W315" s="18"/>
      <c r="X315" s="18"/>
      <c r="Y315" s="19"/>
    </row>
    <row r="316" spans="1:25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18"/>
      <c r="W316" s="18"/>
      <c r="X316" s="18"/>
      <c r="Y316" s="19"/>
    </row>
    <row r="317" spans="1:25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18"/>
      <c r="W317" s="18"/>
      <c r="X317" s="18"/>
      <c r="Y317" s="19"/>
    </row>
    <row r="318" spans="1:25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18"/>
      <c r="W318" s="18"/>
      <c r="X318" s="18"/>
      <c r="Y318" s="19"/>
    </row>
    <row r="319" spans="1:25" s="54" customForma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18"/>
      <c r="W319" s="18"/>
      <c r="X319" s="18"/>
      <c r="Y319" s="19"/>
    </row>
    <row r="320" spans="1:25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18"/>
      <c r="W320" s="18"/>
      <c r="X320" s="18"/>
      <c r="Y320" s="19"/>
    </row>
    <row r="321" spans="1:25" ht="15" customHeight="1" x14ac:dyDescent="0.25">
      <c r="A321" s="100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</row>
    <row r="322" spans="1:25" x14ac:dyDescent="0.25">
      <c r="A322" s="100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</row>
    <row r="323" spans="1:25" x14ac:dyDescent="0.25">
      <c r="A323" s="100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</row>
    <row r="324" spans="1:25" x14ac:dyDescent="0.25">
      <c r="A324" s="100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</row>
    <row r="325" spans="1:25" x14ac:dyDescent="0.25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</row>
    <row r="326" spans="1:25" x14ac:dyDescent="0.25">
      <c r="A326" s="100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</row>
    <row r="327" spans="1:25" x14ac:dyDescent="0.25">
      <c r="A327" s="100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</row>
    <row r="332" spans="1:25" s="54" customFormat="1" x14ac:dyDescent="0.25">
      <c r="Y332" s="7"/>
    </row>
    <row r="333" spans="1:25" ht="15" customHeight="1" x14ac:dyDescent="0.25">
      <c r="A333" s="75" t="s">
        <v>144</v>
      </c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</row>
    <row r="334" spans="1:25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</row>
    <row r="336" spans="1:25" ht="15.75" thickBot="1" x14ac:dyDescent="0.3"/>
    <row r="337" spans="1:25" x14ac:dyDescent="0.25">
      <c r="A337" s="257" t="str">
        <f>CONCATENATE(Arkusz18!C2," - ",Arkusz18!B2," r.")</f>
        <v>01.01.2022 - 31.12.2022 r.</v>
      </c>
      <c r="B337" s="258"/>
      <c r="C337" s="258"/>
      <c r="D337" s="258"/>
      <c r="E337" s="258"/>
      <c r="F337" s="258"/>
      <c r="G337" s="258"/>
      <c r="H337" s="258"/>
      <c r="I337" s="259"/>
      <c r="M337" s="271" t="str">
        <f>CONCATENATE(Arkusz18!C2," - ",Arkusz18!B2," r.")</f>
        <v>01.01.2022 - 31.12.2022 r.</v>
      </c>
      <c r="N337" s="272"/>
      <c r="O337" s="272"/>
      <c r="P337" s="272"/>
      <c r="Q337" s="272"/>
      <c r="R337" s="272"/>
      <c r="S337" s="272"/>
      <c r="T337" s="272"/>
      <c r="U337" s="273"/>
    </row>
    <row r="338" spans="1:25" ht="52.5" customHeight="1" x14ac:dyDescent="0.25">
      <c r="A338" s="227" t="s">
        <v>56</v>
      </c>
      <c r="B338" s="228"/>
      <c r="C338" s="229"/>
      <c r="D338" s="219" t="s">
        <v>57</v>
      </c>
      <c r="E338" s="220"/>
      <c r="F338" s="219" t="s">
        <v>58</v>
      </c>
      <c r="G338" s="220"/>
      <c r="H338" s="219" t="s">
        <v>54</v>
      </c>
      <c r="I338" s="274"/>
      <c r="M338" s="227" t="s">
        <v>56</v>
      </c>
      <c r="N338" s="228"/>
      <c r="O338" s="229"/>
      <c r="P338" s="219" t="s">
        <v>59</v>
      </c>
      <c r="Q338" s="220"/>
      <c r="R338" s="219" t="s">
        <v>58</v>
      </c>
      <c r="S338" s="220"/>
      <c r="T338" s="219" t="s">
        <v>54</v>
      </c>
      <c r="U338" s="274"/>
    </row>
    <row r="339" spans="1:25" x14ac:dyDescent="0.25">
      <c r="A339" s="230"/>
      <c r="B339" s="231"/>
      <c r="C339" s="232"/>
      <c r="D339" s="221"/>
      <c r="E339" s="222"/>
      <c r="F339" s="221"/>
      <c r="G339" s="222"/>
      <c r="H339" s="221"/>
      <c r="I339" s="275"/>
      <c r="M339" s="230"/>
      <c r="N339" s="231"/>
      <c r="O339" s="232"/>
      <c r="P339" s="221"/>
      <c r="Q339" s="222"/>
      <c r="R339" s="221"/>
      <c r="S339" s="222"/>
      <c r="T339" s="221"/>
      <c r="U339" s="275"/>
    </row>
    <row r="340" spans="1:25" x14ac:dyDescent="0.25">
      <c r="A340" s="73" t="str">
        <f>Arkusz4!B2</f>
        <v>NIEMCY</v>
      </c>
      <c r="B340" s="74"/>
      <c r="C340" s="74"/>
      <c r="D340" s="87">
        <v>4796</v>
      </c>
      <c r="E340" s="152"/>
      <c r="F340" s="87">
        <v>2892</v>
      </c>
      <c r="G340" s="152"/>
      <c r="H340" s="152">
        <f>Arkusz4!E2</f>
        <v>258</v>
      </c>
      <c r="I340" s="152"/>
      <c r="M340" s="73" t="str">
        <f>Arkusz5!B2</f>
        <v>NIEMCY</v>
      </c>
      <c r="N340" s="74"/>
      <c r="O340" s="74"/>
      <c r="P340" s="152">
        <v>82</v>
      </c>
      <c r="Q340" s="152"/>
      <c r="R340" s="152">
        <v>58</v>
      </c>
      <c r="S340" s="152"/>
      <c r="T340" s="152">
        <f>Arkusz5!E2</f>
        <v>30</v>
      </c>
      <c r="U340" s="236"/>
    </row>
    <row r="341" spans="1:25" x14ac:dyDescent="0.25">
      <c r="A341" s="77" t="str">
        <f>Arkusz4!B3</f>
        <v>FRANCJA</v>
      </c>
      <c r="B341" s="78"/>
      <c r="C341" s="78"/>
      <c r="D341" s="79">
        <v>710</v>
      </c>
      <c r="E341" s="79"/>
      <c r="F341" s="79">
        <v>558</v>
      </c>
      <c r="G341" s="79"/>
      <c r="H341" s="79">
        <f>Arkusz4!E3</f>
        <v>20</v>
      </c>
      <c r="I341" s="79"/>
      <c r="M341" s="77" t="str">
        <f>Arkusz5!B3</f>
        <v>RUMUNIA</v>
      </c>
      <c r="N341" s="78"/>
      <c r="O341" s="78"/>
      <c r="P341" s="79">
        <v>41</v>
      </c>
      <c r="Q341" s="79"/>
      <c r="R341" s="79">
        <v>39</v>
      </c>
      <c r="S341" s="79"/>
      <c r="T341" s="79">
        <f>Arkusz5!E3</f>
        <v>18</v>
      </c>
      <c r="U341" s="226"/>
    </row>
    <row r="342" spans="1:25" x14ac:dyDescent="0.25">
      <c r="A342" s="73" t="str">
        <f>Arkusz4!B4</f>
        <v>BELGIA</v>
      </c>
      <c r="B342" s="74"/>
      <c r="C342" s="74"/>
      <c r="D342" s="152">
        <f>Arkusz4!C4</f>
        <v>270</v>
      </c>
      <c r="E342" s="152"/>
      <c r="F342" s="152">
        <v>220</v>
      </c>
      <c r="G342" s="152"/>
      <c r="H342" s="152">
        <f>Arkusz4!E4</f>
        <v>4</v>
      </c>
      <c r="I342" s="152"/>
      <c r="M342" s="73" t="str">
        <f>Arkusz5!B4</f>
        <v>BUŁGARIA</v>
      </c>
      <c r="N342" s="74"/>
      <c r="O342" s="74"/>
      <c r="P342" s="152">
        <f>Arkusz5!C4</f>
        <v>31</v>
      </c>
      <c r="Q342" s="152"/>
      <c r="R342" s="152">
        <v>22</v>
      </c>
      <c r="S342" s="152"/>
      <c r="T342" s="152">
        <f>Arkusz5!E4</f>
        <v>10</v>
      </c>
      <c r="U342" s="236"/>
    </row>
    <row r="343" spans="1:25" x14ac:dyDescent="0.25">
      <c r="A343" s="77" t="str">
        <f>Arkusz4!B5</f>
        <v>NIDERLANDY</v>
      </c>
      <c r="B343" s="78"/>
      <c r="C343" s="78"/>
      <c r="D343" s="79">
        <f>Arkusz4!C5</f>
        <v>268</v>
      </c>
      <c r="E343" s="79"/>
      <c r="F343" s="79">
        <v>255</v>
      </c>
      <c r="G343" s="79"/>
      <c r="H343" s="79">
        <f>Arkusz4!E5</f>
        <v>7</v>
      </c>
      <c r="I343" s="79"/>
      <c r="M343" s="77" t="str">
        <f>Arkusz5!B5</f>
        <v>FRANCJA</v>
      </c>
      <c r="N343" s="78"/>
      <c r="O343" s="78"/>
      <c r="P343" s="79">
        <f>Arkusz5!C5</f>
        <v>31</v>
      </c>
      <c r="Q343" s="79"/>
      <c r="R343" s="79">
        <v>22</v>
      </c>
      <c r="S343" s="79"/>
      <c r="T343" s="79">
        <f>Arkusz5!E5</f>
        <v>10</v>
      </c>
      <c r="U343" s="226"/>
    </row>
    <row r="344" spans="1:25" x14ac:dyDescent="0.25">
      <c r="A344" s="73" t="str">
        <f>Arkusz4!B6</f>
        <v>NORWEGIA</v>
      </c>
      <c r="B344" s="74"/>
      <c r="C344" s="74"/>
      <c r="D344" s="152">
        <f>Arkusz4!C6</f>
        <v>146</v>
      </c>
      <c r="E344" s="152"/>
      <c r="F344" s="152">
        <f>Arkusz4!D6</f>
        <v>129</v>
      </c>
      <c r="G344" s="152"/>
      <c r="H344" s="152">
        <f>Arkusz4!E6</f>
        <v>29</v>
      </c>
      <c r="I344" s="152"/>
      <c r="M344" s="73" t="str">
        <f>Arkusz5!B6</f>
        <v>LITWA</v>
      </c>
      <c r="N344" s="74"/>
      <c r="O344" s="74"/>
      <c r="P344" s="152">
        <f>Arkusz5!C6</f>
        <v>16</v>
      </c>
      <c r="Q344" s="152"/>
      <c r="R344" s="152">
        <f>Arkusz5!D6</f>
        <v>14</v>
      </c>
      <c r="S344" s="152"/>
      <c r="T344" s="152">
        <v>10</v>
      </c>
      <c r="U344" s="236"/>
    </row>
    <row r="345" spans="1:25" ht="15.75" thickBot="1" x14ac:dyDescent="0.3">
      <c r="A345" s="239" t="str">
        <f>Arkusz4!B7</f>
        <v>Pozostałe</v>
      </c>
      <c r="B345" s="240"/>
      <c r="C345" s="240"/>
      <c r="D345" s="149">
        <f>D346-SUM(D340:E344)</f>
        <v>588</v>
      </c>
      <c r="E345" s="76"/>
      <c r="F345" s="149">
        <f>F346-SUM(F340:G344)</f>
        <v>483</v>
      </c>
      <c r="G345" s="76"/>
      <c r="H345" s="149">
        <f>H346-SUM(H340:I344)</f>
        <v>92</v>
      </c>
      <c r="I345" s="76"/>
      <c r="M345" s="239" t="str">
        <f>Arkusz5!B7</f>
        <v>Pozostałe</v>
      </c>
      <c r="N345" s="240"/>
      <c r="O345" s="240"/>
      <c r="P345" s="76">
        <f>P346-SUM(P340:Q344)</f>
        <v>74</v>
      </c>
      <c r="Q345" s="76"/>
      <c r="R345" s="76">
        <f t="shared" ref="R345" si="11">R346-SUM(R340:S344)</f>
        <v>41</v>
      </c>
      <c r="S345" s="76"/>
      <c r="T345" s="76">
        <f t="shared" ref="T345" si="12">T346-SUM(T340:U344)</f>
        <v>17</v>
      </c>
      <c r="U345" s="76"/>
    </row>
    <row r="346" spans="1:25" ht="15.75" thickBot="1" x14ac:dyDescent="0.3">
      <c r="A346" s="241" t="s">
        <v>69</v>
      </c>
      <c r="B346" s="242"/>
      <c r="C346" s="242"/>
      <c r="D346" s="116">
        <v>6778</v>
      </c>
      <c r="E346" s="237"/>
      <c r="F346" s="116">
        <v>4537</v>
      </c>
      <c r="G346" s="237"/>
      <c r="H346" s="237">
        <v>410</v>
      </c>
      <c r="I346" s="238"/>
      <c r="M346" s="241" t="s">
        <v>69</v>
      </c>
      <c r="N346" s="242"/>
      <c r="O346" s="242"/>
      <c r="P346" s="237">
        <v>275</v>
      </c>
      <c r="Q346" s="237"/>
      <c r="R346" s="237">
        <v>196</v>
      </c>
      <c r="S346" s="237"/>
      <c r="T346" s="237">
        <v>95</v>
      </c>
      <c r="U346" s="238"/>
    </row>
    <row r="347" spans="1:25" s="54" customFormat="1" x14ac:dyDescent="0.25">
      <c r="A347" s="345"/>
      <c r="B347" s="345"/>
      <c r="C347" s="345"/>
      <c r="D347" s="37"/>
      <c r="E347" s="342"/>
      <c r="F347" s="37"/>
      <c r="G347" s="342"/>
      <c r="H347" s="342"/>
      <c r="I347" s="342"/>
      <c r="M347" s="345"/>
      <c r="N347" s="345"/>
      <c r="O347" s="345"/>
      <c r="P347" s="342"/>
      <c r="Q347" s="342"/>
      <c r="R347" s="342"/>
      <c r="S347" s="342"/>
      <c r="T347" s="342"/>
      <c r="U347" s="342"/>
      <c r="Y347" s="7"/>
    </row>
    <row r="349" spans="1:25" x14ac:dyDescent="0.25">
      <c r="A349" s="119"/>
      <c r="B349" s="119"/>
      <c r="C349" s="119"/>
      <c r="D349" s="119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  <c r="V349" s="119"/>
      <c r="W349" s="119"/>
      <c r="X349" s="119"/>
      <c r="Y349" s="119"/>
    </row>
    <row r="350" spans="1:25" x14ac:dyDescent="0.25">
      <c r="A350" s="119"/>
      <c r="B350" s="119"/>
      <c r="C350" s="119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  <c r="V350" s="119"/>
      <c r="W350" s="119"/>
      <c r="X350" s="119"/>
      <c r="Y350" s="119"/>
    </row>
    <row r="351" spans="1:25" x14ac:dyDescent="0.25">
      <c r="A351" s="119"/>
      <c r="B351" s="119"/>
      <c r="C351" s="119"/>
      <c r="D351" s="119"/>
      <c r="E351" s="119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</row>
    <row r="352" spans="1:25" x14ac:dyDescent="0.25">
      <c r="A352" s="119"/>
      <c r="B352" s="119"/>
      <c r="C352" s="119"/>
      <c r="D352" s="119"/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  <c r="V352" s="119"/>
      <c r="W352" s="119"/>
      <c r="X352" s="119"/>
      <c r="Y352" s="119"/>
    </row>
    <row r="354" spans="1:25" ht="15" customHeight="1" x14ac:dyDescent="0.25">
      <c r="A354" s="225" t="s">
        <v>68</v>
      </c>
      <c r="B354" s="225"/>
      <c r="C354" s="225"/>
      <c r="D354" s="225"/>
      <c r="E354" s="225"/>
      <c r="F354" s="225"/>
      <c r="G354" s="225"/>
      <c r="H354" s="225"/>
      <c r="I354" s="225"/>
      <c r="J354" s="225"/>
      <c r="K354" s="225"/>
      <c r="L354" s="225"/>
      <c r="M354" s="225"/>
      <c r="N354" s="225"/>
      <c r="O354" s="225"/>
      <c r="P354" s="225"/>
      <c r="Q354" s="225"/>
      <c r="R354" s="225"/>
      <c r="S354" s="225"/>
      <c r="T354" s="225"/>
      <c r="U354" s="225"/>
      <c r="V354" s="225"/>
      <c r="W354" s="225"/>
      <c r="X354" s="225"/>
      <c r="Y354" s="225"/>
    </row>
    <row r="355" spans="1:25" s="54" customFormat="1" ht="15" customHeight="1" x14ac:dyDescent="0.25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</row>
    <row r="356" spans="1:25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</row>
    <row r="357" spans="1:25" ht="15" customHeight="1" x14ac:dyDescent="0.25">
      <c r="A357" s="75" t="s">
        <v>145</v>
      </c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</row>
    <row r="358" spans="1:25" s="54" customFormat="1" ht="15" customHeight="1" x14ac:dyDescent="0.25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Y358" s="7"/>
    </row>
    <row r="359" spans="1:25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</row>
    <row r="360" spans="1:25" ht="15.75" thickBot="1" x14ac:dyDescent="0.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</row>
    <row r="361" spans="1:25" x14ac:dyDescent="0.25">
      <c r="C361" s="59" t="s">
        <v>0</v>
      </c>
      <c r="D361" s="60"/>
      <c r="E361" s="60"/>
      <c r="F361" s="60"/>
      <c r="G361" s="172" t="str">
        <f>CONCATENATE(Arkusz18!A2," - ",Arkusz18!B2," r.")</f>
        <v>01.12.2022 - 31.12.2022 r.</v>
      </c>
      <c r="H361" s="173"/>
      <c r="I361" s="173"/>
      <c r="J361" s="173"/>
      <c r="K361" s="173"/>
      <c r="L361" s="173"/>
      <c r="M361" s="173"/>
      <c r="N361" s="173"/>
      <c r="O361" s="173"/>
      <c r="P361" s="173"/>
      <c r="Q361" s="173"/>
      <c r="R361" s="173"/>
      <c r="S361" s="173"/>
      <c r="T361" s="173"/>
      <c r="U361" s="174"/>
    </row>
    <row r="362" spans="1:25" ht="73.5" customHeight="1" x14ac:dyDescent="0.25">
      <c r="C362" s="85"/>
      <c r="D362" s="86"/>
      <c r="E362" s="86"/>
      <c r="F362" s="86"/>
      <c r="G362" s="97" t="s">
        <v>60</v>
      </c>
      <c r="H362" s="98"/>
      <c r="I362" s="106"/>
      <c r="J362" s="97" t="s">
        <v>61</v>
      </c>
      <c r="K362" s="98"/>
      <c r="L362" s="106"/>
      <c r="M362" s="97" t="s">
        <v>62</v>
      </c>
      <c r="N362" s="98"/>
      <c r="O362" s="106"/>
      <c r="P362" s="97" t="s">
        <v>71</v>
      </c>
      <c r="Q362" s="98"/>
      <c r="R362" s="106"/>
      <c r="S362" s="97" t="s">
        <v>63</v>
      </c>
      <c r="T362" s="98"/>
      <c r="U362" s="99"/>
    </row>
    <row r="363" spans="1:25" x14ac:dyDescent="0.25">
      <c r="C363" s="83" t="str">
        <f>Arkusz6!B2</f>
        <v>ROSJA</v>
      </c>
      <c r="D363" s="84"/>
      <c r="E363" s="84"/>
      <c r="F363" s="84"/>
      <c r="G363" s="87">
        <f>Arkusz6!C2</f>
        <v>5</v>
      </c>
      <c r="H363" s="87"/>
      <c r="I363" s="87"/>
      <c r="J363" s="87">
        <f>Arkusz6!D2</f>
        <v>3</v>
      </c>
      <c r="K363" s="87"/>
      <c r="L363" s="87"/>
      <c r="M363" s="87">
        <f>Arkusz6!E2</f>
        <v>0</v>
      </c>
      <c r="N363" s="87"/>
      <c r="O363" s="87"/>
      <c r="P363" s="87">
        <f>Arkusz6!F2</f>
        <v>68</v>
      </c>
      <c r="Q363" s="87"/>
      <c r="R363" s="87"/>
      <c r="S363" s="91">
        <f>Arkusz6!G2</f>
        <v>205</v>
      </c>
      <c r="T363" s="92"/>
      <c r="U363" s="93"/>
    </row>
    <row r="364" spans="1:25" x14ac:dyDescent="0.25">
      <c r="C364" s="80" t="str">
        <f>Arkusz6!B3</f>
        <v>BIAŁORUŚ</v>
      </c>
      <c r="D364" s="81"/>
      <c r="E364" s="81"/>
      <c r="F364" s="81"/>
      <c r="G364" s="82">
        <f>Arkusz6!C3</f>
        <v>17</v>
      </c>
      <c r="H364" s="82"/>
      <c r="I364" s="82"/>
      <c r="J364" s="82">
        <f>Arkusz6!D3</f>
        <v>256</v>
      </c>
      <c r="K364" s="82"/>
      <c r="L364" s="82"/>
      <c r="M364" s="82">
        <f>Arkusz6!E3</f>
        <v>0</v>
      </c>
      <c r="N364" s="82"/>
      <c r="O364" s="82"/>
      <c r="P364" s="82">
        <f>Arkusz6!F3</f>
        <v>2</v>
      </c>
      <c r="Q364" s="82"/>
      <c r="R364" s="82"/>
      <c r="S364" s="107">
        <f>Arkusz6!G3</f>
        <v>5</v>
      </c>
      <c r="T364" s="108"/>
      <c r="U364" s="109"/>
    </row>
    <row r="365" spans="1:25" x14ac:dyDescent="0.25">
      <c r="C365" s="83" t="str">
        <f>Arkusz6!B4</f>
        <v>UKRAINA</v>
      </c>
      <c r="D365" s="84"/>
      <c r="E365" s="84"/>
      <c r="F365" s="84"/>
      <c r="G365" s="87">
        <f>Arkusz6!C4</f>
        <v>0</v>
      </c>
      <c r="H365" s="87"/>
      <c r="I365" s="87"/>
      <c r="J365" s="87">
        <f>Arkusz6!D4</f>
        <v>63</v>
      </c>
      <c r="K365" s="87"/>
      <c r="L365" s="87"/>
      <c r="M365" s="87">
        <f>Arkusz6!E4</f>
        <v>0</v>
      </c>
      <c r="N365" s="87"/>
      <c r="O365" s="87"/>
      <c r="P365" s="87">
        <f>Arkusz6!F4</f>
        <v>2</v>
      </c>
      <c r="Q365" s="87"/>
      <c r="R365" s="87"/>
      <c r="S365" s="91">
        <f>Arkusz6!G4</f>
        <v>19</v>
      </c>
      <c r="T365" s="92"/>
      <c r="U365" s="93"/>
    </row>
    <row r="366" spans="1:25" x14ac:dyDescent="0.25">
      <c r="C366" s="80" t="str">
        <f>Arkusz6!B5</f>
        <v>AFGANISTAN</v>
      </c>
      <c r="D366" s="81"/>
      <c r="E366" s="81"/>
      <c r="F366" s="81"/>
      <c r="G366" s="82">
        <f>Arkusz6!C5</f>
        <v>3</v>
      </c>
      <c r="H366" s="82"/>
      <c r="I366" s="82"/>
      <c r="J366" s="82">
        <f>Arkusz6!D5</f>
        <v>0</v>
      </c>
      <c r="K366" s="82"/>
      <c r="L366" s="82"/>
      <c r="M366" s="82">
        <f>Arkusz6!E5</f>
        <v>0</v>
      </c>
      <c r="N366" s="82"/>
      <c r="O366" s="82"/>
      <c r="P366" s="82">
        <f>Arkusz6!F5</f>
        <v>0</v>
      </c>
      <c r="Q366" s="82"/>
      <c r="R366" s="82"/>
      <c r="S366" s="107">
        <f>Arkusz6!G5</f>
        <v>29</v>
      </c>
      <c r="T366" s="108"/>
      <c r="U366" s="109"/>
    </row>
    <row r="367" spans="1:25" x14ac:dyDescent="0.25">
      <c r="C367" s="83" t="str">
        <f>Arkusz6!B6</f>
        <v>IRAK</v>
      </c>
      <c r="D367" s="84"/>
      <c r="E367" s="84"/>
      <c r="F367" s="84"/>
      <c r="G367" s="87">
        <f>Arkusz6!C6</f>
        <v>0</v>
      </c>
      <c r="H367" s="87"/>
      <c r="I367" s="87"/>
      <c r="J367" s="87">
        <f>Arkusz6!D6</f>
        <v>0</v>
      </c>
      <c r="K367" s="87"/>
      <c r="L367" s="87"/>
      <c r="M367" s="87">
        <f>Arkusz6!E6</f>
        <v>0</v>
      </c>
      <c r="N367" s="87"/>
      <c r="O367" s="87"/>
      <c r="P367" s="87">
        <f>Arkusz6!F6</f>
        <v>6</v>
      </c>
      <c r="Q367" s="87"/>
      <c r="R367" s="87"/>
      <c r="S367" s="91">
        <f>Arkusz6!G6</f>
        <v>22</v>
      </c>
      <c r="T367" s="92"/>
      <c r="U367" s="93"/>
    </row>
    <row r="368" spans="1:25" ht="15.75" thickBot="1" x14ac:dyDescent="0.3">
      <c r="C368" s="234" t="str">
        <f>Arkusz6!B7</f>
        <v>Pozostałe</v>
      </c>
      <c r="D368" s="235"/>
      <c r="E368" s="235"/>
      <c r="F368" s="235"/>
      <c r="G368" s="149">
        <f>Arkusz6!C7</f>
        <v>2</v>
      </c>
      <c r="H368" s="149"/>
      <c r="I368" s="149"/>
      <c r="J368" s="149">
        <f>Arkusz6!D7</f>
        <v>2</v>
      </c>
      <c r="K368" s="149"/>
      <c r="L368" s="149"/>
      <c r="M368" s="149">
        <f>Arkusz6!E7</f>
        <v>0</v>
      </c>
      <c r="N368" s="149"/>
      <c r="O368" s="149"/>
      <c r="P368" s="149">
        <f>Arkusz6!F7</f>
        <v>70</v>
      </c>
      <c r="Q368" s="149"/>
      <c r="R368" s="149"/>
      <c r="S368" s="215">
        <f>Arkusz6!G7</f>
        <v>58</v>
      </c>
      <c r="T368" s="216"/>
      <c r="U368" s="217"/>
    </row>
    <row r="369" spans="1:25" ht="15.75" thickBot="1" x14ac:dyDescent="0.3">
      <c r="C369" s="213" t="s">
        <v>1</v>
      </c>
      <c r="D369" s="214"/>
      <c r="E369" s="214"/>
      <c r="F369" s="214"/>
      <c r="G369" s="116">
        <f>SUM(G363:I368)</f>
        <v>27</v>
      </c>
      <c r="H369" s="116"/>
      <c r="I369" s="116"/>
      <c r="J369" s="116">
        <f t="shared" ref="J369" si="13">SUM(J363:L368)</f>
        <v>324</v>
      </c>
      <c r="K369" s="116"/>
      <c r="L369" s="116"/>
      <c r="M369" s="116">
        <f t="shared" ref="M369" si="14">SUM(M363:O368)</f>
        <v>0</v>
      </c>
      <c r="N369" s="116"/>
      <c r="O369" s="116"/>
      <c r="P369" s="116">
        <f t="shared" ref="P369" si="15">SUM(P363:R368)</f>
        <v>148</v>
      </c>
      <c r="Q369" s="116"/>
      <c r="R369" s="116"/>
      <c r="S369" s="94">
        <f>SUM(S363:U368)</f>
        <v>338</v>
      </c>
      <c r="T369" s="95"/>
      <c r="U369" s="96"/>
    </row>
    <row r="372" spans="1:25" ht="15.75" thickBot="1" x14ac:dyDescent="0.3"/>
    <row r="373" spans="1:25" x14ac:dyDescent="0.25">
      <c r="C373" s="59" t="s">
        <v>0</v>
      </c>
      <c r="D373" s="60"/>
      <c r="E373" s="60"/>
      <c r="F373" s="60"/>
      <c r="G373" s="172" t="str">
        <f>CONCATENATE(Arkusz18!C2," - ",Arkusz18!B2," r.")</f>
        <v>01.01.2022 - 31.12.2022 r.</v>
      </c>
      <c r="H373" s="173"/>
      <c r="I373" s="173"/>
      <c r="J373" s="173"/>
      <c r="K373" s="173"/>
      <c r="L373" s="173"/>
      <c r="M373" s="173"/>
      <c r="N373" s="173"/>
      <c r="O373" s="173"/>
      <c r="P373" s="173"/>
      <c r="Q373" s="173"/>
      <c r="R373" s="173"/>
      <c r="S373" s="173"/>
      <c r="T373" s="173"/>
      <c r="U373" s="174"/>
    </row>
    <row r="374" spans="1:25" ht="71.25" customHeight="1" x14ac:dyDescent="0.25">
      <c r="C374" s="85"/>
      <c r="D374" s="86"/>
      <c r="E374" s="86"/>
      <c r="F374" s="86"/>
      <c r="G374" s="97" t="s">
        <v>60</v>
      </c>
      <c r="H374" s="98"/>
      <c r="I374" s="106"/>
      <c r="J374" s="97" t="s">
        <v>61</v>
      </c>
      <c r="K374" s="98"/>
      <c r="L374" s="106"/>
      <c r="M374" s="97" t="s">
        <v>62</v>
      </c>
      <c r="N374" s="98"/>
      <c r="O374" s="106"/>
      <c r="P374" s="97" t="s">
        <v>71</v>
      </c>
      <c r="Q374" s="98"/>
      <c r="R374" s="106"/>
      <c r="S374" s="97" t="s">
        <v>63</v>
      </c>
      <c r="T374" s="98"/>
      <c r="U374" s="99"/>
    </row>
    <row r="375" spans="1:25" x14ac:dyDescent="0.25">
      <c r="C375" s="83" t="str">
        <f>Arkusz7!B2</f>
        <v>BIAŁORUŚ</v>
      </c>
      <c r="D375" s="84"/>
      <c r="E375" s="84"/>
      <c r="F375" s="84"/>
      <c r="G375" s="87">
        <f>Arkusz7!C2</f>
        <v>174</v>
      </c>
      <c r="H375" s="87"/>
      <c r="I375" s="87"/>
      <c r="J375" s="87">
        <f>Arkusz7!D2</f>
        <v>3475</v>
      </c>
      <c r="K375" s="87"/>
      <c r="L375" s="87"/>
      <c r="M375" s="87">
        <f>Arkusz7!E2</f>
        <v>0</v>
      </c>
      <c r="N375" s="87"/>
      <c r="O375" s="87"/>
      <c r="P375" s="87">
        <f>Arkusz7!F2</f>
        <v>29</v>
      </c>
      <c r="Q375" s="87"/>
      <c r="R375" s="87"/>
      <c r="S375" s="91">
        <f>Arkusz7!G2</f>
        <v>80</v>
      </c>
      <c r="T375" s="92"/>
      <c r="U375" s="93"/>
    </row>
    <row r="376" spans="1:25" x14ac:dyDescent="0.25">
      <c r="C376" s="80" t="str">
        <f>Arkusz7!B3</f>
        <v>ROSJA</v>
      </c>
      <c r="D376" s="81"/>
      <c r="E376" s="81"/>
      <c r="F376" s="81"/>
      <c r="G376" s="82">
        <f>Arkusz7!C3</f>
        <v>41</v>
      </c>
      <c r="H376" s="82"/>
      <c r="I376" s="82"/>
      <c r="J376" s="82">
        <f>Arkusz7!D3</f>
        <v>73</v>
      </c>
      <c r="K376" s="82"/>
      <c r="L376" s="82"/>
      <c r="M376" s="82">
        <f>Arkusz7!E3</f>
        <v>0</v>
      </c>
      <c r="N376" s="82"/>
      <c r="O376" s="82"/>
      <c r="P376" s="82">
        <f>Arkusz7!F3</f>
        <v>630</v>
      </c>
      <c r="Q376" s="82"/>
      <c r="R376" s="82"/>
      <c r="S376" s="107">
        <f>Arkusz7!G3</f>
        <v>927</v>
      </c>
      <c r="T376" s="108"/>
      <c r="U376" s="109"/>
    </row>
    <row r="377" spans="1:25" x14ac:dyDescent="0.25">
      <c r="C377" s="83" t="str">
        <f>Arkusz7!B4</f>
        <v>IRAK</v>
      </c>
      <c r="D377" s="84"/>
      <c r="E377" s="84"/>
      <c r="F377" s="84"/>
      <c r="G377" s="87">
        <f>Arkusz7!C4</f>
        <v>1</v>
      </c>
      <c r="H377" s="87"/>
      <c r="I377" s="87"/>
      <c r="J377" s="87">
        <f>Arkusz7!D4</f>
        <v>10</v>
      </c>
      <c r="K377" s="87"/>
      <c r="L377" s="87"/>
      <c r="M377" s="87">
        <f>Arkusz7!E4</f>
        <v>0</v>
      </c>
      <c r="N377" s="87"/>
      <c r="O377" s="87"/>
      <c r="P377" s="87">
        <f>Arkusz7!F4</f>
        <v>430</v>
      </c>
      <c r="Q377" s="87"/>
      <c r="R377" s="87"/>
      <c r="S377" s="91">
        <f>Arkusz7!G4</f>
        <v>1183</v>
      </c>
      <c r="T377" s="92"/>
      <c r="U377" s="93"/>
    </row>
    <row r="378" spans="1:25" x14ac:dyDescent="0.25">
      <c r="C378" s="80" t="str">
        <f>Arkusz7!B5</f>
        <v>UKRAINA</v>
      </c>
      <c r="D378" s="81"/>
      <c r="E378" s="81"/>
      <c r="F378" s="81"/>
      <c r="G378" s="82">
        <f>Arkusz7!C5</f>
        <v>3</v>
      </c>
      <c r="H378" s="82"/>
      <c r="I378" s="82"/>
      <c r="J378" s="82">
        <f>Arkusz7!D5</f>
        <v>962</v>
      </c>
      <c r="K378" s="82"/>
      <c r="L378" s="82"/>
      <c r="M378" s="82">
        <f>Arkusz7!E5</f>
        <v>0</v>
      </c>
      <c r="N378" s="82"/>
      <c r="O378" s="82"/>
      <c r="P378" s="82">
        <f>Arkusz7!F5</f>
        <v>33</v>
      </c>
      <c r="Q378" s="82"/>
      <c r="R378" s="82"/>
      <c r="S378" s="107">
        <f>Arkusz7!G5</f>
        <v>557</v>
      </c>
      <c r="T378" s="108"/>
      <c r="U378" s="109"/>
    </row>
    <row r="379" spans="1:25" x14ac:dyDescent="0.25">
      <c r="C379" s="83" t="str">
        <f>Arkusz7!B6</f>
        <v>AFGANISTAN</v>
      </c>
      <c r="D379" s="84"/>
      <c r="E379" s="84"/>
      <c r="F379" s="84"/>
      <c r="G379" s="87">
        <f>Arkusz7!C6</f>
        <v>83</v>
      </c>
      <c r="H379" s="87"/>
      <c r="I379" s="87"/>
      <c r="J379" s="87">
        <f>Arkusz7!D6</f>
        <v>2</v>
      </c>
      <c r="K379" s="87"/>
      <c r="L379" s="87"/>
      <c r="M379" s="87">
        <f>Arkusz7!E6</f>
        <v>0</v>
      </c>
      <c r="N379" s="87"/>
      <c r="O379" s="87"/>
      <c r="P379" s="87">
        <f>Arkusz7!F6</f>
        <v>2</v>
      </c>
      <c r="Q379" s="87"/>
      <c r="R379" s="87"/>
      <c r="S379" s="91">
        <f>Arkusz7!G6</f>
        <v>456</v>
      </c>
      <c r="T379" s="92"/>
      <c r="U379" s="93"/>
    </row>
    <row r="380" spans="1:25" ht="15.75" thickBot="1" x14ac:dyDescent="0.3">
      <c r="C380" s="234" t="str">
        <f>Arkusz7!B7</f>
        <v>Pozostałe</v>
      </c>
      <c r="D380" s="235"/>
      <c r="E380" s="235"/>
      <c r="F380" s="235"/>
      <c r="G380" s="149">
        <f>Arkusz7!C7</f>
        <v>82</v>
      </c>
      <c r="H380" s="149"/>
      <c r="I380" s="149"/>
      <c r="J380" s="149">
        <f>Arkusz7!D7</f>
        <v>75</v>
      </c>
      <c r="K380" s="149"/>
      <c r="L380" s="149"/>
      <c r="M380" s="149">
        <f>Arkusz7!E7</f>
        <v>0</v>
      </c>
      <c r="N380" s="149"/>
      <c r="O380" s="149"/>
      <c r="P380" s="149">
        <f>Arkusz7!F7</f>
        <v>482</v>
      </c>
      <c r="Q380" s="149"/>
      <c r="R380" s="149"/>
      <c r="S380" s="215">
        <f>Arkusz7!G7</f>
        <v>917</v>
      </c>
      <c r="T380" s="216"/>
      <c r="U380" s="217"/>
    </row>
    <row r="381" spans="1:25" ht="15.75" thickBot="1" x14ac:dyDescent="0.3">
      <c r="C381" s="213" t="s">
        <v>1</v>
      </c>
      <c r="D381" s="214"/>
      <c r="E381" s="214"/>
      <c r="F381" s="214"/>
      <c r="G381" s="116">
        <f>SUM(G375:I380)</f>
        <v>384</v>
      </c>
      <c r="H381" s="116"/>
      <c r="I381" s="116"/>
      <c r="J381" s="116">
        <f t="shared" ref="J381" si="16">SUM(J375:L380)</f>
        <v>4597</v>
      </c>
      <c r="K381" s="116"/>
      <c r="L381" s="116"/>
      <c r="M381" s="116">
        <f t="shared" ref="M381" si="17">SUM(M375:O380)</f>
        <v>0</v>
      </c>
      <c r="N381" s="116"/>
      <c r="O381" s="116"/>
      <c r="P381" s="116">
        <f t="shared" ref="P381" si="18">SUM(P375:R380)</f>
        <v>1606</v>
      </c>
      <c r="Q381" s="116"/>
      <c r="R381" s="116"/>
      <c r="S381" s="94">
        <f>SUM(S375:U380)</f>
        <v>4120</v>
      </c>
      <c r="T381" s="95"/>
      <c r="U381" s="96"/>
    </row>
    <row r="384" spans="1:25" x14ac:dyDescent="0.25">
      <c r="A384" s="119"/>
      <c r="B384" s="119"/>
      <c r="C384" s="119"/>
      <c r="D384" s="119"/>
      <c r="E384" s="119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  <c r="P384" s="119"/>
      <c r="Q384" s="119"/>
      <c r="R384" s="119"/>
      <c r="S384" s="119"/>
      <c r="T384" s="119"/>
      <c r="U384" s="119"/>
      <c r="V384" s="119"/>
      <c r="W384" s="119"/>
      <c r="X384" s="119"/>
      <c r="Y384" s="119"/>
    </row>
    <row r="385" spans="1:25" x14ac:dyDescent="0.25">
      <c r="A385" s="119"/>
      <c r="B385" s="119"/>
      <c r="C385" s="119"/>
      <c r="D385" s="119"/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19"/>
      <c r="Q385" s="119"/>
      <c r="R385" s="119"/>
      <c r="S385" s="119"/>
      <c r="T385" s="119"/>
      <c r="U385" s="119"/>
      <c r="V385" s="119"/>
      <c r="W385" s="119"/>
      <c r="X385" s="119"/>
      <c r="Y385" s="119"/>
    </row>
    <row r="386" spans="1:25" x14ac:dyDescent="0.25">
      <c r="A386" s="119"/>
      <c r="B386" s="119"/>
      <c r="C386" s="119"/>
      <c r="D386" s="119"/>
      <c r="E386" s="119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  <c r="P386" s="119"/>
      <c r="Q386" s="119"/>
      <c r="R386" s="119"/>
      <c r="S386" s="119"/>
      <c r="T386" s="119"/>
      <c r="U386" s="119"/>
      <c r="V386" s="119"/>
      <c r="W386" s="119"/>
      <c r="X386" s="119"/>
      <c r="Y386" s="119"/>
    </row>
    <row r="387" spans="1:25" x14ac:dyDescent="0.25">
      <c r="A387" s="119"/>
      <c r="B387" s="119"/>
      <c r="C387" s="119"/>
      <c r="D387" s="119"/>
      <c r="E387" s="119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X387" s="119"/>
      <c r="Y387" s="119"/>
    </row>
    <row r="388" spans="1:25" x14ac:dyDescent="0.25">
      <c r="A388" s="119"/>
      <c r="B388" s="119"/>
      <c r="C388" s="119"/>
      <c r="D388" s="119"/>
      <c r="E388" s="119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  <c r="P388" s="119"/>
      <c r="Q388" s="119"/>
      <c r="R388" s="119"/>
      <c r="S388" s="119"/>
      <c r="T388" s="119"/>
      <c r="U388" s="119"/>
      <c r="V388" s="119"/>
      <c r="W388" s="119"/>
      <c r="X388" s="119"/>
      <c r="Y388" s="119"/>
    </row>
    <row r="389" spans="1:25" x14ac:dyDescent="0.25">
      <c r="A389" s="119"/>
      <c r="B389" s="119"/>
      <c r="C389" s="119"/>
      <c r="D389" s="119"/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  <c r="Y389" s="119"/>
    </row>
    <row r="392" spans="1:25" s="54" customFormat="1" x14ac:dyDescent="0.25">
      <c r="Y392" s="7"/>
    </row>
    <row r="393" spans="1:25" s="54" customFormat="1" x14ac:dyDescent="0.25">
      <c r="Y393" s="7"/>
    </row>
    <row r="395" spans="1:25" ht="15" customHeight="1" x14ac:dyDescent="0.25">
      <c r="A395" s="75" t="s">
        <v>146</v>
      </c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</row>
    <row r="396" spans="1:25" x14ac:dyDescent="0.25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</row>
    <row r="397" spans="1:25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</row>
    <row r="398" spans="1:25" ht="15.75" thickBot="1" x14ac:dyDescent="0.3"/>
    <row r="399" spans="1:25" ht="30" customHeight="1" x14ac:dyDescent="0.25">
      <c r="B399" s="59" t="s">
        <v>9</v>
      </c>
      <c r="C399" s="60"/>
      <c r="D399" s="60"/>
      <c r="E399" s="60"/>
      <c r="F399" s="60"/>
      <c r="G399" s="60"/>
      <c r="H399" s="60"/>
      <c r="I399" s="60"/>
      <c r="J399" s="277" t="str">
        <f>Arkusz8!C6</f>
        <v>27.11.2022 - 03.12.2022</v>
      </c>
      <c r="K399" s="277"/>
      <c r="L399" s="277"/>
      <c r="M399" s="277" t="str">
        <f>Arkusz8!C10</f>
        <v>04.12.2022 - 10.12.2022</v>
      </c>
      <c r="N399" s="277"/>
      <c r="O399" s="277"/>
      <c r="P399" s="277" t="str">
        <f>Arkusz8!C9</f>
        <v>11.12.2022 - 17.12.2022</v>
      </c>
      <c r="Q399" s="277"/>
      <c r="R399" s="277"/>
      <c r="S399" s="279" t="str">
        <f>Arkusz8!C8</f>
        <v>18.12.2022 - 24.12.2022</v>
      </c>
      <c r="T399" s="280"/>
      <c r="U399" s="281"/>
      <c r="V399" s="277" t="str">
        <f>Arkusz8!C7</f>
        <v>25.12.2022 - 31.12.2022</v>
      </c>
      <c r="W399" s="277"/>
      <c r="X399" s="278"/>
    </row>
    <row r="400" spans="1:25" x14ac:dyDescent="0.25">
      <c r="B400" s="57" t="s">
        <v>29</v>
      </c>
      <c r="C400" s="58"/>
      <c r="D400" s="58"/>
      <c r="E400" s="58"/>
      <c r="F400" s="58"/>
      <c r="G400" s="58"/>
      <c r="H400" s="58"/>
      <c r="I400" s="58"/>
      <c r="J400" s="212">
        <f>Arkusz8!A6</f>
        <v>760</v>
      </c>
      <c r="K400" s="212"/>
      <c r="L400" s="212"/>
      <c r="M400" s="212">
        <f>Arkusz8!A5</f>
        <v>759</v>
      </c>
      <c r="N400" s="212"/>
      <c r="O400" s="212"/>
      <c r="P400" s="212">
        <f>Arkusz8!A4</f>
        <v>751</v>
      </c>
      <c r="Q400" s="212"/>
      <c r="R400" s="212"/>
      <c r="S400" s="267">
        <f>Arkusz8!A3</f>
        <v>748</v>
      </c>
      <c r="T400" s="268"/>
      <c r="U400" s="269"/>
      <c r="V400" s="212">
        <f>Arkusz8!A2</f>
        <v>744</v>
      </c>
      <c r="W400" s="212"/>
      <c r="X400" s="212"/>
    </row>
    <row r="401" spans="2:24" x14ac:dyDescent="0.25">
      <c r="B401" s="210" t="s">
        <v>5</v>
      </c>
      <c r="C401" s="211"/>
      <c r="D401" s="211"/>
      <c r="E401" s="211"/>
      <c r="F401" s="211"/>
      <c r="G401" s="211"/>
      <c r="H401" s="211"/>
      <c r="I401" s="211"/>
      <c r="J401" s="87">
        <f>Arkusz8!A11</f>
        <v>3480</v>
      </c>
      <c r="K401" s="87"/>
      <c r="L401" s="87"/>
      <c r="M401" s="87">
        <f>Arkusz8!A10</f>
        <v>3448</v>
      </c>
      <c r="N401" s="87"/>
      <c r="O401" s="87"/>
      <c r="P401" s="87">
        <f>Arkusz8!A9</f>
        <v>3362</v>
      </c>
      <c r="Q401" s="87"/>
      <c r="R401" s="87"/>
      <c r="S401" s="91">
        <f>Arkusz8!A8</f>
        <v>3309</v>
      </c>
      <c r="T401" s="92"/>
      <c r="U401" s="93"/>
      <c r="V401" s="87">
        <f>Arkusz8!A7</f>
        <v>3232</v>
      </c>
      <c r="W401" s="87"/>
      <c r="X401" s="87"/>
    </row>
    <row r="402" spans="2:24" x14ac:dyDescent="0.25">
      <c r="B402" s="57" t="s">
        <v>6</v>
      </c>
      <c r="C402" s="58"/>
      <c r="D402" s="58"/>
      <c r="E402" s="58"/>
      <c r="F402" s="58"/>
      <c r="G402" s="58"/>
      <c r="H402" s="58"/>
      <c r="I402" s="58"/>
      <c r="J402" s="212">
        <f>Arkusz8!A16</f>
        <v>217</v>
      </c>
      <c r="K402" s="212"/>
      <c r="L402" s="212"/>
      <c r="M402" s="212">
        <f>Arkusz8!A15</f>
        <v>200</v>
      </c>
      <c r="N402" s="212"/>
      <c r="O402" s="212"/>
      <c r="P402" s="212">
        <f>Arkusz8!A14</f>
        <v>221</v>
      </c>
      <c r="Q402" s="212"/>
      <c r="R402" s="212"/>
      <c r="S402" s="267">
        <f>Arkusz8!A13</f>
        <v>178</v>
      </c>
      <c r="T402" s="268"/>
      <c r="U402" s="269"/>
      <c r="V402" s="212">
        <f>Arkusz8!A12</f>
        <v>178</v>
      </c>
      <c r="W402" s="212"/>
      <c r="X402" s="212"/>
    </row>
    <row r="403" spans="2:24" x14ac:dyDescent="0.25">
      <c r="B403" s="265" t="s">
        <v>7</v>
      </c>
      <c r="C403" s="266"/>
      <c r="D403" s="266"/>
      <c r="E403" s="266"/>
      <c r="F403" s="266"/>
      <c r="G403" s="266"/>
      <c r="H403" s="266"/>
      <c r="I403" s="266"/>
      <c r="J403" s="87">
        <f>Arkusz8!A21</f>
        <v>143</v>
      </c>
      <c r="K403" s="87"/>
      <c r="L403" s="87"/>
      <c r="M403" s="87">
        <f>Arkusz8!A20</f>
        <v>163</v>
      </c>
      <c r="N403" s="87"/>
      <c r="O403" s="87"/>
      <c r="P403" s="87">
        <f>Arkusz8!A19</f>
        <v>132</v>
      </c>
      <c r="Q403" s="87"/>
      <c r="R403" s="87"/>
      <c r="S403" s="91">
        <f>Arkusz8!A18</f>
        <v>114</v>
      </c>
      <c r="T403" s="92"/>
      <c r="U403" s="93"/>
      <c r="V403" s="87">
        <f>Arkusz8!A17</f>
        <v>98</v>
      </c>
      <c r="W403" s="87"/>
      <c r="X403" s="87"/>
    </row>
    <row r="404" spans="2:24" ht="15.75" thickBot="1" x14ac:dyDescent="0.3">
      <c r="B404" s="311" t="s">
        <v>92</v>
      </c>
      <c r="C404" s="312"/>
      <c r="D404" s="312"/>
      <c r="E404" s="312"/>
      <c r="F404" s="312"/>
      <c r="G404" s="312"/>
      <c r="H404" s="312"/>
      <c r="I404" s="312"/>
      <c r="J404" s="276">
        <f>Arkusz8!A26</f>
        <v>0</v>
      </c>
      <c r="K404" s="276"/>
      <c r="L404" s="276"/>
      <c r="M404" s="276">
        <f>Arkusz8!A25</f>
        <v>0</v>
      </c>
      <c r="N404" s="276"/>
      <c r="O404" s="276"/>
      <c r="P404" s="276">
        <f>Arkusz8!A24</f>
        <v>0</v>
      </c>
      <c r="Q404" s="276"/>
      <c r="R404" s="276"/>
      <c r="S404" s="282">
        <f>Arkusz8!A23</f>
        <v>0</v>
      </c>
      <c r="T404" s="283"/>
      <c r="U404" s="284"/>
      <c r="V404" s="276">
        <f>Arkusz8!A22</f>
        <v>0</v>
      </c>
      <c r="W404" s="276"/>
      <c r="X404" s="276"/>
    </row>
    <row r="405" spans="2:24" ht="15.75" thickBot="1" x14ac:dyDescent="0.3">
      <c r="B405" s="286" t="s">
        <v>93</v>
      </c>
      <c r="C405" s="287"/>
      <c r="D405" s="287"/>
      <c r="E405" s="287"/>
      <c r="F405" s="287"/>
      <c r="G405" s="287"/>
      <c r="H405" s="287"/>
      <c r="I405" s="287"/>
      <c r="J405" s="285">
        <f>SUM(J400,J401,J404)</f>
        <v>4240</v>
      </c>
      <c r="K405" s="285"/>
      <c r="L405" s="285"/>
      <c r="M405" s="285">
        <f>SUM(M400,M401,M404)</f>
        <v>4207</v>
      </c>
      <c r="N405" s="285"/>
      <c r="O405" s="285"/>
      <c r="P405" s="285">
        <f>SUM(P400,P401,P404)</f>
        <v>4113</v>
      </c>
      <c r="Q405" s="285"/>
      <c r="R405" s="285"/>
      <c r="S405" s="88">
        <f>SUM(S400,S401,S404)</f>
        <v>4057</v>
      </c>
      <c r="T405" s="89"/>
      <c r="U405" s="90"/>
      <c r="V405" s="285">
        <f>SUM(V400,V401,V404)</f>
        <v>3976</v>
      </c>
      <c r="W405" s="285"/>
      <c r="X405" s="310"/>
    </row>
    <row r="406" spans="2:24" x14ac:dyDescent="0.25">
      <c r="B406" s="23"/>
      <c r="C406" s="23"/>
      <c r="D406" s="23"/>
      <c r="E406" s="23"/>
      <c r="F406" s="23"/>
      <c r="G406" s="23"/>
      <c r="H406" s="23"/>
      <c r="I406" s="23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</row>
    <row r="407" spans="2:24" x14ac:dyDescent="0.25">
      <c r="B407" s="23"/>
      <c r="C407" s="23"/>
      <c r="D407" s="23"/>
      <c r="E407" s="23"/>
      <c r="F407" s="23"/>
      <c r="G407" s="23"/>
      <c r="H407" s="23"/>
      <c r="I407" s="23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</row>
    <row r="408" spans="2:24" x14ac:dyDescent="0.25">
      <c r="B408" s="23"/>
      <c r="C408" s="23"/>
      <c r="D408" s="23"/>
      <c r="E408" s="23"/>
      <c r="F408" s="23"/>
      <c r="G408" s="23"/>
      <c r="H408" s="23"/>
      <c r="I408" s="23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</row>
    <row r="409" spans="2:24" x14ac:dyDescent="0.25">
      <c r="B409" s="23"/>
      <c r="C409" s="23"/>
      <c r="D409" s="23"/>
      <c r="E409" s="23"/>
      <c r="F409" s="23"/>
      <c r="G409" s="23"/>
      <c r="H409" s="23"/>
      <c r="I409" s="23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</row>
    <row r="410" spans="2:24" x14ac:dyDescent="0.25">
      <c r="B410" s="23"/>
      <c r="C410" s="23"/>
      <c r="D410" s="23"/>
      <c r="E410" s="23"/>
      <c r="F410" s="23"/>
      <c r="G410" s="23"/>
      <c r="H410" s="23"/>
      <c r="I410" s="23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</row>
    <row r="411" spans="2:24" x14ac:dyDescent="0.25">
      <c r="B411" s="23"/>
      <c r="C411" s="23"/>
      <c r="D411" s="23"/>
      <c r="E411" s="23"/>
      <c r="F411" s="23"/>
      <c r="G411" s="23"/>
      <c r="H411" s="23"/>
      <c r="I411" s="23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</row>
    <row r="426" spans="1:2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5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</row>
    <row r="430" spans="1:25" x14ac:dyDescent="0.25">
      <c r="A430" s="119"/>
      <c r="B430" s="119"/>
      <c r="C430" s="119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</row>
    <row r="431" spans="1:25" x14ac:dyDescent="0.25">
      <c r="A431" s="119"/>
      <c r="B431" s="119"/>
      <c r="C431" s="119"/>
      <c r="D431" s="119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</row>
    <row r="432" spans="1:25" x14ac:dyDescent="0.25">
      <c r="A432" s="119"/>
      <c r="B432" s="119"/>
      <c r="C432" s="119"/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</row>
    <row r="435" spans="1:25" x14ac:dyDescent="0.25">
      <c r="A435" s="40" t="s">
        <v>48</v>
      </c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R435" s="41"/>
      <c r="S435" s="41"/>
      <c r="T435" s="41"/>
    </row>
    <row r="436" spans="1:25" x14ac:dyDescent="0.25">
      <c r="P436" s="42"/>
      <c r="Q436" s="42"/>
      <c r="R436" s="41"/>
      <c r="S436" s="41"/>
      <c r="T436" s="41"/>
      <c r="U436" s="42"/>
    </row>
    <row r="437" spans="1:25" x14ac:dyDescent="0.25"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5" x14ac:dyDescent="0.25">
      <c r="A438" s="119"/>
      <c r="B438" s="119"/>
      <c r="C438" s="119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</row>
    <row r="439" spans="1:25" x14ac:dyDescent="0.25">
      <c r="A439" s="119"/>
      <c r="B439" s="119"/>
      <c r="C439" s="119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</row>
    <row r="440" spans="1:25" x14ac:dyDescent="0.25">
      <c r="A440" s="119"/>
      <c r="B440" s="119"/>
      <c r="C440" s="119"/>
      <c r="D440" s="119"/>
      <c r="E440" s="119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</row>
    <row r="441" spans="1:25" x14ac:dyDescent="0.25">
      <c r="A441" s="119"/>
      <c r="B441" s="119"/>
      <c r="C441" s="119"/>
      <c r="D441" s="119"/>
      <c r="E441" s="119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</row>
    <row r="442" spans="1:25" x14ac:dyDescent="0.25">
      <c r="A442" s="119"/>
      <c r="B442" s="119"/>
      <c r="C442" s="119"/>
      <c r="D442" s="119"/>
      <c r="E442" s="119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</row>
    <row r="443" spans="1:25" x14ac:dyDescent="0.25">
      <c r="A443" s="119"/>
      <c r="B443" s="119"/>
      <c r="C443" s="119"/>
      <c r="D443" s="119"/>
      <c r="E443" s="119"/>
      <c r="F443" s="119"/>
      <c r="G443" s="119"/>
      <c r="H443" s="119"/>
      <c r="I443" s="119"/>
      <c r="J443" s="119"/>
      <c r="K443" s="119"/>
      <c r="L443" s="119"/>
      <c r="M443" s="119"/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</row>
    <row r="444" spans="1:25" x14ac:dyDescent="0.25">
      <c r="A444" s="119"/>
      <c r="B444" s="119"/>
      <c r="C444" s="119"/>
      <c r="D444" s="119"/>
      <c r="E444" s="119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</row>
    <row r="445" spans="1:25" x14ac:dyDescent="0.25">
      <c r="A445" s="119"/>
      <c r="B445" s="119"/>
      <c r="C445" s="119"/>
      <c r="D445" s="119"/>
      <c r="E445" s="119"/>
      <c r="F445" s="119"/>
      <c r="G445" s="119"/>
      <c r="H445" s="119"/>
      <c r="I445" s="119"/>
      <c r="J445" s="119"/>
      <c r="K445" s="119"/>
      <c r="L445" s="119"/>
      <c r="M445" s="119"/>
      <c r="N445" s="119"/>
      <c r="O445" s="119"/>
      <c r="P445" s="119"/>
      <c r="Q445" s="119"/>
      <c r="R445" s="119"/>
      <c r="S445" s="119"/>
      <c r="T445" s="119"/>
      <c r="U445" s="119"/>
      <c r="V445" s="119"/>
      <c r="W445" s="119"/>
      <c r="X445" s="119"/>
      <c r="Y445" s="119"/>
    </row>
    <row r="446" spans="1:25" x14ac:dyDescent="0.25">
      <c r="A446" s="119"/>
      <c r="B446" s="119"/>
      <c r="C446" s="119"/>
      <c r="D446" s="119"/>
      <c r="E446" s="119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19"/>
    </row>
    <row r="447" spans="1:25" x14ac:dyDescent="0.25">
      <c r="A447" s="119"/>
      <c r="B447" s="119"/>
      <c r="C447" s="119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</row>
    <row r="448" spans="1:25" x14ac:dyDescent="0.25">
      <c r="A448" s="119"/>
      <c r="B448" s="119"/>
      <c r="C448" s="119"/>
      <c r="D448" s="119"/>
      <c r="E448" s="119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</row>
    <row r="449" spans="1:25" x14ac:dyDescent="0.25">
      <c r="A449" s="119"/>
      <c r="B449" s="119"/>
      <c r="C449" s="119"/>
      <c r="D449" s="119"/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</row>
    <row r="450" spans="1:25" x14ac:dyDescent="0.25">
      <c r="A450" s="119"/>
      <c r="B450" s="119"/>
      <c r="C450" s="119"/>
      <c r="D450" s="119"/>
      <c r="E450" s="119"/>
      <c r="F450" s="119"/>
      <c r="G450" s="119"/>
      <c r="H450" s="119"/>
      <c r="I450" s="119"/>
      <c r="J450" s="119"/>
      <c r="K450" s="119"/>
      <c r="L450" s="119"/>
      <c r="M450" s="119"/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</row>
    <row r="451" spans="1:25" x14ac:dyDescent="0.2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5" x14ac:dyDescent="0.25">
      <c r="P452" s="44"/>
      <c r="Q452" s="44"/>
      <c r="R452" s="43"/>
      <c r="S452" s="43"/>
      <c r="T452" s="43"/>
      <c r="U452" s="44"/>
    </row>
    <row r="453" spans="1:25" x14ac:dyDescent="0.25">
      <c r="A453" s="45" t="s">
        <v>168</v>
      </c>
      <c r="B453" s="45"/>
      <c r="C453" s="45"/>
      <c r="D453" s="45"/>
      <c r="E453" s="45"/>
      <c r="F453" s="45"/>
      <c r="G453" s="45"/>
      <c r="H453" s="45"/>
      <c r="I453" s="45"/>
      <c r="N453" s="44"/>
      <c r="O453" s="44"/>
      <c r="P453" s="46"/>
      <c r="Q453" s="46"/>
      <c r="R453" s="43"/>
      <c r="S453" s="43"/>
      <c r="T453" s="43"/>
    </row>
    <row r="454" spans="1:25" x14ac:dyDescent="0.25">
      <c r="M454" s="47"/>
      <c r="N454" s="47"/>
      <c r="R454" s="43"/>
      <c r="S454" s="43"/>
      <c r="T454" s="43"/>
    </row>
    <row r="455" spans="1:25" x14ac:dyDescent="0.25">
      <c r="R455" s="43"/>
      <c r="S455" s="43"/>
      <c r="T455" s="43"/>
    </row>
    <row r="456" spans="1:25" x14ac:dyDescent="0.25">
      <c r="D456" s="8"/>
      <c r="E456" s="8"/>
      <c r="P456" s="47"/>
      <c r="Q456" s="47"/>
      <c r="R456" s="43"/>
      <c r="S456" s="43"/>
      <c r="T456" s="43"/>
      <c r="U456" s="47"/>
    </row>
    <row r="457" spans="1:25" x14ac:dyDescent="0.25">
      <c r="A457" s="48"/>
      <c r="B457" s="48"/>
      <c r="C457" s="48"/>
      <c r="D457" s="49"/>
      <c r="E457" s="49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U457" s="47"/>
    </row>
    <row r="458" spans="1:25" ht="17.25" customHeight="1" x14ac:dyDescent="0.25">
      <c r="A458" s="307"/>
      <c r="B458" s="307"/>
      <c r="C458" s="307"/>
      <c r="D458" s="49"/>
      <c r="E458" s="49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3"/>
      <c r="Q458" s="43"/>
      <c r="R458" s="50"/>
      <c r="U458" s="43"/>
    </row>
    <row r="459" spans="1:25" x14ac:dyDescent="0.25">
      <c r="A459" s="125"/>
      <c r="B459" s="125"/>
      <c r="C459" s="125"/>
      <c r="D459" s="125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</row>
    <row r="460" spans="1:2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U460" s="43"/>
    </row>
    <row r="461" spans="1:2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U461" s="43"/>
    </row>
  </sheetData>
  <sheetProtection formatCells="0" insertColumns="0" insertRows="0" deleteColumns="0" deleteRows="0"/>
  <mergeCells count="626">
    <mergeCell ref="A430:Y432"/>
    <mergeCell ref="A85:Y93"/>
    <mergeCell ref="A149:Y154"/>
    <mergeCell ref="C115:K115"/>
    <mergeCell ref="L103:M103"/>
    <mergeCell ref="L104:M104"/>
    <mergeCell ref="V100:W100"/>
    <mergeCell ref="L100:M100"/>
    <mergeCell ref="L101:M101"/>
    <mergeCell ref="A97:U98"/>
    <mergeCell ref="V109:W109"/>
    <mergeCell ref="V110:W110"/>
    <mergeCell ref="V111:W111"/>
    <mergeCell ref="V112:W112"/>
    <mergeCell ref="C114:K114"/>
    <mergeCell ref="Q145:S145"/>
    <mergeCell ref="K170:L170"/>
    <mergeCell ref="K169:L169"/>
    <mergeCell ref="C113:K113"/>
    <mergeCell ref="V116:W116"/>
    <mergeCell ref="V113:W113"/>
    <mergeCell ref="A176:Y178"/>
    <mergeCell ref="G174:J174"/>
    <mergeCell ref="G163:J163"/>
    <mergeCell ref="M22:N22"/>
    <mergeCell ref="O22:P22"/>
    <mergeCell ref="Q22:R22"/>
    <mergeCell ref="Q23:R23"/>
    <mergeCell ref="E5:Q8"/>
    <mergeCell ref="E9:Q9"/>
    <mergeCell ref="Q21:R21"/>
    <mergeCell ref="K20:L21"/>
    <mergeCell ref="K22:L22"/>
    <mergeCell ref="O21:P21"/>
    <mergeCell ref="A17:U19"/>
    <mergeCell ref="M24:N24"/>
    <mergeCell ref="M23:N23"/>
    <mergeCell ref="O23:P23"/>
    <mergeCell ref="G58:J58"/>
    <mergeCell ref="V108:W108"/>
    <mergeCell ref="V101:W101"/>
    <mergeCell ref="V102:W102"/>
    <mergeCell ref="V103:W103"/>
    <mergeCell ref="V104:W104"/>
    <mergeCell ref="V105:W105"/>
    <mergeCell ref="V106:W106"/>
    <mergeCell ref="V107:W107"/>
    <mergeCell ref="L108:M108"/>
    <mergeCell ref="L102:M102"/>
    <mergeCell ref="K25:L25"/>
    <mergeCell ref="M25:N25"/>
    <mergeCell ref="O25:P25"/>
    <mergeCell ref="Q25:R25"/>
    <mergeCell ref="G25:J25"/>
    <mergeCell ref="L105:M105"/>
    <mergeCell ref="L106:M106"/>
    <mergeCell ref="L107:M107"/>
    <mergeCell ref="G24:J24"/>
    <mergeCell ref="G48:N48"/>
    <mergeCell ref="G167:J167"/>
    <mergeCell ref="G166:J166"/>
    <mergeCell ref="G165:J165"/>
    <mergeCell ref="G164:J164"/>
    <mergeCell ref="K174:L174"/>
    <mergeCell ref="G171:J171"/>
    <mergeCell ref="V114:W114"/>
    <mergeCell ref="V115:W115"/>
    <mergeCell ref="P224:R224"/>
    <mergeCell ref="H183:J183"/>
    <mergeCell ref="G173:J173"/>
    <mergeCell ref="D187:G187"/>
    <mergeCell ref="K187:M187"/>
    <mergeCell ref="H186:J186"/>
    <mergeCell ref="H187:J187"/>
    <mergeCell ref="D219:F220"/>
    <mergeCell ref="G219:R219"/>
    <mergeCell ref="G220:I220"/>
    <mergeCell ref="J220:L220"/>
    <mergeCell ref="M220:O220"/>
    <mergeCell ref="P220:R220"/>
    <mergeCell ref="D186:G186"/>
    <mergeCell ref="K186:M186"/>
    <mergeCell ref="A208:Y211"/>
    <mergeCell ref="A458:C458"/>
    <mergeCell ref="D232:F232"/>
    <mergeCell ref="G232:I232"/>
    <mergeCell ref="J232:L232"/>
    <mergeCell ref="D223:F223"/>
    <mergeCell ref="G223:I223"/>
    <mergeCell ref="J223:L223"/>
    <mergeCell ref="A236:Y238"/>
    <mergeCell ref="A438:Y450"/>
    <mergeCell ref="V405:X405"/>
    <mergeCell ref="P405:R405"/>
    <mergeCell ref="J401:L401"/>
    <mergeCell ref="M401:O401"/>
    <mergeCell ref="J368:L368"/>
    <mergeCell ref="M368:O368"/>
    <mergeCell ref="C380:F380"/>
    <mergeCell ref="G380:I380"/>
    <mergeCell ref="G381:I381"/>
    <mergeCell ref="C369:F369"/>
    <mergeCell ref="C373:F374"/>
    <mergeCell ref="P399:R399"/>
    <mergeCell ref="B404:I404"/>
    <mergeCell ref="M223:O223"/>
    <mergeCell ref="P223:R223"/>
    <mergeCell ref="C254:F254"/>
    <mergeCell ref="K288:L288"/>
    <mergeCell ref="I292:J292"/>
    <mergeCell ref="K292:L292"/>
    <mergeCell ref="M292:N292"/>
    <mergeCell ref="O292:P292"/>
    <mergeCell ref="Q290:R290"/>
    <mergeCell ref="M286:N286"/>
    <mergeCell ref="G288:H288"/>
    <mergeCell ref="G289:H289"/>
    <mergeCell ref="G291:H291"/>
    <mergeCell ref="Q287:R287"/>
    <mergeCell ref="O288:P288"/>
    <mergeCell ref="Q288:R288"/>
    <mergeCell ref="O289:P289"/>
    <mergeCell ref="Q289:R289"/>
    <mergeCell ref="O291:P291"/>
    <mergeCell ref="Q291:R291"/>
    <mergeCell ref="O287:P287"/>
    <mergeCell ref="M289:N289"/>
    <mergeCell ref="I290:J290"/>
    <mergeCell ref="I286:J286"/>
    <mergeCell ref="I288:J288"/>
    <mergeCell ref="G254:H254"/>
    <mergeCell ref="L109:M109"/>
    <mergeCell ref="L110:M110"/>
    <mergeCell ref="L111:M111"/>
    <mergeCell ref="L112:M112"/>
    <mergeCell ref="L113:M113"/>
    <mergeCell ref="L114:M114"/>
    <mergeCell ref="L115:M115"/>
    <mergeCell ref="K171:L171"/>
    <mergeCell ref="G172:J172"/>
    <mergeCell ref="K172:L172"/>
    <mergeCell ref="A159:U159"/>
    <mergeCell ref="K163:L163"/>
    <mergeCell ref="K164:L164"/>
    <mergeCell ref="D145:K145"/>
    <mergeCell ref="K167:L167"/>
    <mergeCell ref="K166:L166"/>
    <mergeCell ref="L116:M116"/>
    <mergeCell ref="K165:L165"/>
    <mergeCell ref="K162:L162"/>
    <mergeCell ref="C116:K116"/>
    <mergeCell ref="L145:M145"/>
    <mergeCell ref="Q146:S146"/>
    <mergeCell ref="G170:J170"/>
    <mergeCell ref="G169:J169"/>
    <mergeCell ref="J405:L405"/>
    <mergeCell ref="M405:O405"/>
    <mergeCell ref="B405:I405"/>
    <mergeCell ref="M20:R20"/>
    <mergeCell ref="M21:N21"/>
    <mergeCell ref="K23:L23"/>
    <mergeCell ref="G23:J23"/>
    <mergeCell ref="G22:J22"/>
    <mergeCell ref="G20:J21"/>
    <mergeCell ref="K58:L58"/>
    <mergeCell ref="O58:P58"/>
    <mergeCell ref="Q58:R58"/>
    <mergeCell ref="M58:N58"/>
    <mergeCell ref="G56:J56"/>
    <mergeCell ref="K56:L56"/>
    <mergeCell ref="M56:N56"/>
    <mergeCell ref="O56:P56"/>
    <mergeCell ref="Q56:R56"/>
    <mergeCell ref="G57:J57"/>
    <mergeCell ref="K57:L57"/>
    <mergeCell ref="M57:N57"/>
    <mergeCell ref="Q57:R57"/>
    <mergeCell ref="O57:P57"/>
    <mergeCell ref="O256:P256"/>
    <mergeCell ref="M404:O404"/>
    <mergeCell ref="P404:R404"/>
    <mergeCell ref="J399:L399"/>
    <mergeCell ref="V401:X401"/>
    <mergeCell ref="J402:L402"/>
    <mergeCell ref="S402:U402"/>
    <mergeCell ref="V404:X404"/>
    <mergeCell ref="J403:L403"/>
    <mergeCell ref="M403:O403"/>
    <mergeCell ref="P403:R403"/>
    <mergeCell ref="S403:U403"/>
    <mergeCell ref="M399:O399"/>
    <mergeCell ref="P401:R401"/>
    <mergeCell ref="M402:O402"/>
    <mergeCell ref="P402:R402"/>
    <mergeCell ref="V402:X402"/>
    <mergeCell ref="V399:X399"/>
    <mergeCell ref="J400:L400"/>
    <mergeCell ref="S399:U399"/>
    <mergeCell ref="V400:X400"/>
    <mergeCell ref="S404:U404"/>
    <mergeCell ref="J404:L404"/>
    <mergeCell ref="V403:X403"/>
    <mergeCell ref="B403:I403"/>
    <mergeCell ref="S377:U377"/>
    <mergeCell ref="S400:U400"/>
    <mergeCell ref="U291:V291"/>
    <mergeCell ref="S291:T291"/>
    <mergeCell ref="Q292:R292"/>
    <mergeCell ref="G292:H292"/>
    <mergeCell ref="M337:U337"/>
    <mergeCell ref="T338:U339"/>
    <mergeCell ref="P338:Q339"/>
    <mergeCell ref="R338:S339"/>
    <mergeCell ref="D340:E340"/>
    <mergeCell ref="F340:G340"/>
    <mergeCell ref="H338:I339"/>
    <mergeCell ref="H340:I340"/>
    <mergeCell ref="A384:Y389"/>
    <mergeCell ref="D346:E346"/>
    <mergeCell ref="F346:G346"/>
    <mergeCell ref="H346:I346"/>
    <mergeCell ref="M346:O346"/>
    <mergeCell ref="A338:C339"/>
    <mergeCell ref="C376:F376"/>
    <mergeCell ref="M344:O344"/>
    <mergeCell ref="M343:O343"/>
    <mergeCell ref="S288:T288"/>
    <mergeCell ref="U288:V288"/>
    <mergeCell ref="U290:V290"/>
    <mergeCell ref="S290:T290"/>
    <mergeCell ref="U289:V289"/>
    <mergeCell ref="S289:T289"/>
    <mergeCell ref="G287:H287"/>
    <mergeCell ref="Q256:R256"/>
    <mergeCell ref="I255:J255"/>
    <mergeCell ref="M255:N255"/>
    <mergeCell ref="O255:P255"/>
    <mergeCell ref="Q255:R255"/>
    <mergeCell ref="O284:R284"/>
    <mergeCell ref="O286:P286"/>
    <mergeCell ref="O285:P285"/>
    <mergeCell ref="Q285:R285"/>
    <mergeCell ref="Q286:R286"/>
    <mergeCell ref="S256:T256"/>
    <mergeCell ref="M256:N256"/>
    <mergeCell ref="M290:N290"/>
    <mergeCell ref="U285:V285"/>
    <mergeCell ref="M285:N285"/>
    <mergeCell ref="U256:V256"/>
    <mergeCell ref="U255:V255"/>
    <mergeCell ref="D271:E271"/>
    <mergeCell ref="G256:H256"/>
    <mergeCell ref="G290:H290"/>
    <mergeCell ref="K253:L253"/>
    <mergeCell ref="G284:J284"/>
    <mergeCell ref="K284:N284"/>
    <mergeCell ref="I291:J291"/>
    <mergeCell ref="K285:L285"/>
    <mergeCell ref="K286:L286"/>
    <mergeCell ref="K287:L287"/>
    <mergeCell ref="K289:L289"/>
    <mergeCell ref="I285:J285"/>
    <mergeCell ref="I287:J287"/>
    <mergeCell ref="I289:J289"/>
    <mergeCell ref="G285:H285"/>
    <mergeCell ref="G286:H286"/>
    <mergeCell ref="K290:L290"/>
    <mergeCell ref="M287:N287"/>
    <mergeCell ref="M288:N288"/>
    <mergeCell ref="K291:L291"/>
    <mergeCell ref="M291:N291"/>
    <mergeCell ref="G283:V283"/>
    <mergeCell ref="S284:V284"/>
    <mergeCell ref="S285:T285"/>
    <mergeCell ref="A337:I337"/>
    <mergeCell ref="D343:E343"/>
    <mergeCell ref="D341:E341"/>
    <mergeCell ref="F341:G341"/>
    <mergeCell ref="D344:E344"/>
    <mergeCell ref="F344:G344"/>
    <mergeCell ref="F342:G342"/>
    <mergeCell ref="D345:E345"/>
    <mergeCell ref="C283:F285"/>
    <mergeCell ref="D342:E342"/>
    <mergeCell ref="A345:C345"/>
    <mergeCell ref="A344:C344"/>
    <mergeCell ref="A343:C343"/>
    <mergeCell ref="A341:C341"/>
    <mergeCell ref="D338:E339"/>
    <mergeCell ref="G162:J162"/>
    <mergeCell ref="O24:P24"/>
    <mergeCell ref="Q24:R24"/>
    <mergeCell ref="K24:L24"/>
    <mergeCell ref="G55:J55"/>
    <mergeCell ref="K55:L55"/>
    <mergeCell ref="G82:N82"/>
    <mergeCell ref="G168:J168"/>
    <mergeCell ref="K168:L168"/>
    <mergeCell ref="G81:N81"/>
    <mergeCell ref="O81:P81"/>
    <mergeCell ref="C100:K100"/>
    <mergeCell ref="C101:K101"/>
    <mergeCell ref="C102:K102"/>
    <mergeCell ref="C103:K103"/>
    <mergeCell ref="C104:K104"/>
    <mergeCell ref="C105:K105"/>
    <mergeCell ref="N145:P145"/>
    <mergeCell ref="L146:M146"/>
    <mergeCell ref="N146:P146"/>
    <mergeCell ref="D146:K146"/>
    <mergeCell ref="Q43:R44"/>
    <mergeCell ref="Q45:R45"/>
    <mergeCell ref="Q46:R46"/>
    <mergeCell ref="G363:I363"/>
    <mergeCell ref="G367:I367"/>
    <mergeCell ref="J364:L364"/>
    <mergeCell ref="M365:O365"/>
    <mergeCell ref="G369:I369"/>
    <mergeCell ref="J369:L369"/>
    <mergeCell ref="M369:O369"/>
    <mergeCell ref="G366:I366"/>
    <mergeCell ref="G365:I365"/>
    <mergeCell ref="C375:F375"/>
    <mergeCell ref="G373:U373"/>
    <mergeCell ref="G374:I374"/>
    <mergeCell ref="J374:L374"/>
    <mergeCell ref="M374:O374"/>
    <mergeCell ref="J365:L365"/>
    <mergeCell ref="C366:F366"/>
    <mergeCell ref="F345:G345"/>
    <mergeCell ref="S369:U369"/>
    <mergeCell ref="J363:L363"/>
    <mergeCell ref="S368:U368"/>
    <mergeCell ref="P365:R365"/>
    <mergeCell ref="M363:O363"/>
    <mergeCell ref="P363:R363"/>
    <mergeCell ref="S363:U363"/>
    <mergeCell ref="G362:I362"/>
    <mergeCell ref="M362:O362"/>
    <mergeCell ref="P369:R369"/>
    <mergeCell ref="J362:L362"/>
    <mergeCell ref="P364:R364"/>
    <mergeCell ref="M375:O375"/>
    <mergeCell ref="J375:L375"/>
    <mergeCell ref="C365:F365"/>
    <mergeCell ref="A346:C346"/>
    <mergeCell ref="P344:Q344"/>
    <mergeCell ref="P340:Q340"/>
    <mergeCell ref="M340:O340"/>
    <mergeCell ref="T340:U340"/>
    <mergeCell ref="P346:Q346"/>
    <mergeCell ref="R346:S346"/>
    <mergeCell ref="T346:U346"/>
    <mergeCell ref="R340:S340"/>
    <mergeCell ref="G361:U361"/>
    <mergeCell ref="P343:Q343"/>
    <mergeCell ref="R343:S343"/>
    <mergeCell ref="T343:U343"/>
    <mergeCell ref="T344:U344"/>
    <mergeCell ref="M345:O345"/>
    <mergeCell ref="H341:I341"/>
    <mergeCell ref="H342:I342"/>
    <mergeCell ref="H343:I343"/>
    <mergeCell ref="H344:I344"/>
    <mergeCell ref="H345:I345"/>
    <mergeCell ref="A354:Y354"/>
    <mergeCell ref="R342:S342"/>
    <mergeCell ref="T342:U342"/>
    <mergeCell ref="P374:R374"/>
    <mergeCell ref="C367:F367"/>
    <mergeCell ref="C368:F368"/>
    <mergeCell ref="G368:I368"/>
    <mergeCell ref="G364:I364"/>
    <mergeCell ref="M366:O366"/>
    <mergeCell ref="M364:O364"/>
    <mergeCell ref="J367:L367"/>
    <mergeCell ref="M367:O367"/>
    <mergeCell ref="P375:R375"/>
    <mergeCell ref="P368:R368"/>
    <mergeCell ref="P367:R367"/>
    <mergeCell ref="P366:R366"/>
    <mergeCell ref="G375:I375"/>
    <mergeCell ref="S362:U362"/>
    <mergeCell ref="S365:U365"/>
    <mergeCell ref="K255:L255"/>
    <mergeCell ref="D308:E308"/>
    <mergeCell ref="F338:G339"/>
    <mergeCell ref="K256:L256"/>
    <mergeCell ref="C286:F286"/>
    <mergeCell ref="C287:F287"/>
    <mergeCell ref="C288:F288"/>
    <mergeCell ref="C289:F289"/>
    <mergeCell ref="C290:F290"/>
    <mergeCell ref="C291:F291"/>
    <mergeCell ref="C292:F292"/>
    <mergeCell ref="A294:Y294"/>
    <mergeCell ref="T341:U341"/>
    <mergeCell ref="M338:O339"/>
    <mergeCell ref="S286:T286"/>
    <mergeCell ref="U286:V286"/>
    <mergeCell ref="S287:T287"/>
    <mergeCell ref="M377:O377"/>
    <mergeCell ref="P377:R377"/>
    <mergeCell ref="B401:I401"/>
    <mergeCell ref="B402:I402"/>
    <mergeCell ref="C379:F379"/>
    <mergeCell ref="G379:I379"/>
    <mergeCell ref="J379:L379"/>
    <mergeCell ref="M400:O400"/>
    <mergeCell ref="P400:R400"/>
    <mergeCell ref="A395:Y396"/>
    <mergeCell ref="J381:L381"/>
    <mergeCell ref="J380:L380"/>
    <mergeCell ref="P378:R378"/>
    <mergeCell ref="G378:I378"/>
    <mergeCell ref="J378:L378"/>
    <mergeCell ref="M378:O378"/>
    <mergeCell ref="C381:F381"/>
    <mergeCell ref="C377:F377"/>
    <mergeCell ref="S379:U379"/>
    <mergeCell ref="S380:U380"/>
    <mergeCell ref="C378:F378"/>
    <mergeCell ref="P381:R381"/>
    <mergeCell ref="M380:O380"/>
    <mergeCell ref="G377:I377"/>
    <mergeCell ref="C256:F256"/>
    <mergeCell ref="C253:F253"/>
    <mergeCell ref="C255:F255"/>
    <mergeCell ref="K173:L173"/>
    <mergeCell ref="C106:K106"/>
    <mergeCell ref="C107:K107"/>
    <mergeCell ref="C108:K108"/>
    <mergeCell ref="C109:K109"/>
    <mergeCell ref="C110:K110"/>
    <mergeCell ref="C111:K111"/>
    <mergeCell ref="C112:K112"/>
    <mergeCell ref="I256:J256"/>
    <mergeCell ref="G249:H249"/>
    <mergeCell ref="I249:J249"/>
    <mergeCell ref="K249:L249"/>
    <mergeCell ref="D183:G183"/>
    <mergeCell ref="K183:M183"/>
    <mergeCell ref="D184:G184"/>
    <mergeCell ref="K184:M184"/>
    <mergeCell ref="D185:G185"/>
    <mergeCell ref="K185:M185"/>
    <mergeCell ref="H185:J185"/>
    <mergeCell ref="H184:J184"/>
    <mergeCell ref="D221:F221"/>
    <mergeCell ref="C250:F250"/>
    <mergeCell ref="O248:R248"/>
    <mergeCell ref="M249:N249"/>
    <mergeCell ref="O249:P249"/>
    <mergeCell ref="Q249:R249"/>
    <mergeCell ref="P229:R229"/>
    <mergeCell ref="P233:R233"/>
    <mergeCell ref="D231:F231"/>
    <mergeCell ref="G231:I231"/>
    <mergeCell ref="J231:L231"/>
    <mergeCell ref="M233:O233"/>
    <mergeCell ref="M231:O231"/>
    <mergeCell ref="M232:O232"/>
    <mergeCell ref="P231:R231"/>
    <mergeCell ref="P232:R232"/>
    <mergeCell ref="D233:F233"/>
    <mergeCell ref="G250:H250"/>
    <mergeCell ref="I250:J250"/>
    <mergeCell ref="K248:N248"/>
    <mergeCell ref="D228:F229"/>
    <mergeCell ref="G229:I229"/>
    <mergeCell ref="J229:L229"/>
    <mergeCell ref="P221:R221"/>
    <mergeCell ref="G221:I221"/>
    <mergeCell ref="J221:L221"/>
    <mergeCell ref="M221:O221"/>
    <mergeCell ref="G233:I233"/>
    <mergeCell ref="K251:L251"/>
    <mergeCell ref="I251:J251"/>
    <mergeCell ref="G251:H251"/>
    <mergeCell ref="U250:V250"/>
    <mergeCell ref="S250:T250"/>
    <mergeCell ref="Q250:R250"/>
    <mergeCell ref="O250:P250"/>
    <mergeCell ref="M250:N250"/>
    <mergeCell ref="K250:L250"/>
    <mergeCell ref="U251:V251"/>
    <mergeCell ref="S251:T251"/>
    <mergeCell ref="Q251:R251"/>
    <mergeCell ref="O251:P251"/>
    <mergeCell ref="M251:N251"/>
    <mergeCell ref="G224:I224"/>
    <mergeCell ref="J224:L224"/>
    <mergeCell ref="M224:O224"/>
    <mergeCell ref="S255:T255"/>
    <mergeCell ref="G255:H255"/>
    <mergeCell ref="U287:V287"/>
    <mergeCell ref="U254:V254"/>
    <mergeCell ref="K252:L252"/>
    <mergeCell ref="I252:J252"/>
    <mergeCell ref="G252:H252"/>
    <mergeCell ref="S252:T252"/>
    <mergeCell ref="U253:V253"/>
    <mergeCell ref="S253:T253"/>
    <mergeCell ref="Q253:R253"/>
    <mergeCell ref="O253:P253"/>
    <mergeCell ref="M253:N253"/>
    <mergeCell ref="M376:O376"/>
    <mergeCell ref="P379:R379"/>
    <mergeCell ref="D222:F222"/>
    <mergeCell ref="G222:I222"/>
    <mergeCell ref="J222:L222"/>
    <mergeCell ref="M222:O222"/>
    <mergeCell ref="P222:R222"/>
    <mergeCell ref="C251:F251"/>
    <mergeCell ref="C252:F252"/>
    <mergeCell ref="J233:L233"/>
    <mergeCell ref="G228:R228"/>
    <mergeCell ref="D230:F230"/>
    <mergeCell ref="G230:I230"/>
    <mergeCell ref="J230:L230"/>
    <mergeCell ref="M230:O230"/>
    <mergeCell ref="P230:R230"/>
    <mergeCell ref="M229:O229"/>
    <mergeCell ref="D224:F224"/>
    <mergeCell ref="Q254:R254"/>
    <mergeCell ref="I254:J254"/>
    <mergeCell ref="K254:L254"/>
    <mergeCell ref="G248:J248"/>
    <mergeCell ref="G247:V247"/>
    <mergeCell ref="C247:F249"/>
    <mergeCell ref="G43:N44"/>
    <mergeCell ref="O43:P44"/>
    <mergeCell ref="G376:I376"/>
    <mergeCell ref="I253:J253"/>
    <mergeCell ref="G253:H253"/>
    <mergeCell ref="P376:R376"/>
    <mergeCell ref="P380:R380"/>
    <mergeCell ref="M379:O379"/>
    <mergeCell ref="M55:N55"/>
    <mergeCell ref="O55:P55"/>
    <mergeCell ref="Q55:R55"/>
    <mergeCell ref="Q252:R252"/>
    <mergeCell ref="O252:P252"/>
    <mergeCell ref="M252:N252"/>
    <mergeCell ref="R341:S341"/>
    <mergeCell ref="M342:O342"/>
    <mergeCell ref="P342:Q342"/>
    <mergeCell ref="S254:T254"/>
    <mergeCell ref="O48:P48"/>
    <mergeCell ref="O49:P49"/>
    <mergeCell ref="G47:N47"/>
    <mergeCell ref="S367:U367"/>
    <mergeCell ref="S364:U364"/>
    <mergeCell ref="R344:S344"/>
    <mergeCell ref="G46:N46"/>
    <mergeCell ref="G49:N49"/>
    <mergeCell ref="O45:P45"/>
    <mergeCell ref="O46:P46"/>
    <mergeCell ref="O47:P47"/>
    <mergeCell ref="G45:N45"/>
    <mergeCell ref="A459:X459"/>
    <mergeCell ref="Q47:R47"/>
    <mergeCell ref="Q48:R48"/>
    <mergeCell ref="Q49:R49"/>
    <mergeCell ref="Q79:R79"/>
    <mergeCell ref="Q80:R80"/>
    <mergeCell ref="Q81:R81"/>
    <mergeCell ref="Q82:R82"/>
    <mergeCell ref="Q76:R77"/>
    <mergeCell ref="Q78:R78"/>
    <mergeCell ref="L99:V99"/>
    <mergeCell ref="O82:P82"/>
    <mergeCell ref="G76:N77"/>
    <mergeCell ref="O76:P77"/>
    <mergeCell ref="G78:N78"/>
    <mergeCell ref="O78:P78"/>
    <mergeCell ref="G79:N79"/>
    <mergeCell ref="O79:P79"/>
    <mergeCell ref="S405:U405"/>
    <mergeCell ref="S401:U401"/>
    <mergeCell ref="S381:U381"/>
    <mergeCell ref="S375:U375"/>
    <mergeCell ref="S374:U374"/>
    <mergeCell ref="A333:U333"/>
    <mergeCell ref="A321:Y327"/>
    <mergeCell ref="S292:T292"/>
    <mergeCell ref="A244:U244"/>
    <mergeCell ref="O254:P254"/>
    <mergeCell ref="M254:N254"/>
    <mergeCell ref="P362:R362"/>
    <mergeCell ref="S376:U376"/>
    <mergeCell ref="S378:U378"/>
    <mergeCell ref="U249:V249"/>
    <mergeCell ref="S249:T249"/>
    <mergeCell ref="S248:V248"/>
    <mergeCell ref="U252:V252"/>
    <mergeCell ref="M381:O381"/>
    <mergeCell ref="U292:V292"/>
    <mergeCell ref="P345:Q345"/>
    <mergeCell ref="R345:S345"/>
    <mergeCell ref="A349:Y352"/>
    <mergeCell ref="S366:U366"/>
    <mergeCell ref="B400:I400"/>
    <mergeCell ref="B399:I399"/>
    <mergeCell ref="O290:P290"/>
    <mergeCell ref="G80:N80"/>
    <mergeCell ref="O80:P80"/>
    <mergeCell ref="G53:J54"/>
    <mergeCell ref="K53:L54"/>
    <mergeCell ref="M53:R53"/>
    <mergeCell ref="M54:N54"/>
    <mergeCell ref="O54:P54"/>
    <mergeCell ref="Q54:R54"/>
    <mergeCell ref="A342:C342"/>
    <mergeCell ref="A357:U357"/>
    <mergeCell ref="T345:U345"/>
    <mergeCell ref="M341:O341"/>
    <mergeCell ref="P341:Q341"/>
    <mergeCell ref="C364:F364"/>
    <mergeCell ref="J366:L366"/>
    <mergeCell ref="C363:F363"/>
    <mergeCell ref="F343:G343"/>
    <mergeCell ref="A340:C340"/>
    <mergeCell ref="C361:F362"/>
    <mergeCell ref="J377:L377"/>
    <mergeCell ref="J376:L376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4309</v>
      </c>
      <c r="B6" t="s">
        <v>51</v>
      </c>
      <c r="C6" t="s">
        <v>65</v>
      </c>
      <c r="D6">
        <v>1</v>
      </c>
    </row>
    <row r="7" spans="1:4" x14ac:dyDescent="0.25">
      <c r="A7">
        <v>4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193</v>
      </c>
      <c r="B10" t="s">
        <v>52</v>
      </c>
      <c r="C10" t="s">
        <v>65</v>
      </c>
      <c r="D10">
        <v>1</v>
      </c>
    </row>
    <row r="11" spans="1:4" x14ac:dyDescent="0.25">
      <c r="A11">
        <v>1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123</v>
      </c>
      <c r="C2">
        <v>5</v>
      </c>
      <c r="D2">
        <v>3</v>
      </c>
      <c r="E2">
        <v>0</v>
      </c>
      <c r="F2">
        <v>68</v>
      </c>
      <c r="G2">
        <v>205</v>
      </c>
    </row>
    <row r="3" spans="1:7" x14ac:dyDescent="0.25">
      <c r="A3">
        <v>2</v>
      </c>
      <c r="B3" t="s">
        <v>150</v>
      </c>
      <c r="C3">
        <v>17</v>
      </c>
      <c r="D3">
        <v>256</v>
      </c>
      <c r="E3">
        <v>0</v>
      </c>
      <c r="F3">
        <v>2</v>
      </c>
      <c r="G3">
        <v>5</v>
      </c>
    </row>
    <row r="4" spans="1:7" x14ac:dyDescent="0.25">
      <c r="A4">
        <v>3</v>
      </c>
      <c r="B4" t="s">
        <v>122</v>
      </c>
      <c r="C4">
        <v>0</v>
      </c>
      <c r="D4">
        <v>63</v>
      </c>
      <c r="E4">
        <v>0</v>
      </c>
      <c r="F4">
        <v>2</v>
      </c>
      <c r="G4">
        <v>19</v>
      </c>
    </row>
    <row r="5" spans="1:7" x14ac:dyDescent="0.25">
      <c r="A5">
        <v>4</v>
      </c>
      <c r="B5" t="s">
        <v>154</v>
      </c>
      <c r="C5">
        <v>3</v>
      </c>
      <c r="D5">
        <v>0</v>
      </c>
      <c r="E5">
        <v>0</v>
      </c>
      <c r="F5">
        <v>0</v>
      </c>
      <c r="G5">
        <v>29</v>
      </c>
    </row>
    <row r="6" spans="1:7" x14ac:dyDescent="0.25">
      <c r="A6">
        <v>5</v>
      </c>
      <c r="B6" t="s">
        <v>153</v>
      </c>
      <c r="C6">
        <v>0</v>
      </c>
      <c r="D6">
        <v>0</v>
      </c>
      <c r="E6">
        <v>0</v>
      </c>
      <c r="F6">
        <v>6</v>
      </c>
      <c r="G6">
        <v>22</v>
      </c>
    </row>
    <row r="7" spans="1:7" x14ac:dyDescent="0.25">
      <c r="A7">
        <v>6</v>
      </c>
      <c r="B7" t="s">
        <v>102</v>
      </c>
      <c r="C7">
        <v>2</v>
      </c>
      <c r="D7">
        <v>2</v>
      </c>
      <c r="E7">
        <v>0</v>
      </c>
      <c r="F7">
        <v>70</v>
      </c>
      <c r="G7">
        <v>58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150</v>
      </c>
      <c r="C2">
        <v>174</v>
      </c>
      <c r="D2">
        <v>3475</v>
      </c>
      <c r="E2">
        <v>0</v>
      </c>
      <c r="F2">
        <v>29</v>
      </c>
      <c r="G2">
        <v>80</v>
      </c>
    </row>
    <row r="3" spans="1:7" x14ac:dyDescent="0.25">
      <c r="A3">
        <v>2</v>
      </c>
      <c r="B3" t="s">
        <v>123</v>
      </c>
      <c r="C3">
        <v>41</v>
      </c>
      <c r="D3">
        <v>73</v>
      </c>
      <c r="E3">
        <v>0</v>
      </c>
      <c r="F3">
        <v>630</v>
      </c>
      <c r="G3">
        <v>927</v>
      </c>
    </row>
    <row r="4" spans="1:7" x14ac:dyDescent="0.25">
      <c r="A4">
        <v>3</v>
      </c>
      <c r="B4" t="s">
        <v>153</v>
      </c>
      <c r="C4">
        <v>1</v>
      </c>
      <c r="D4">
        <v>10</v>
      </c>
      <c r="E4">
        <v>0</v>
      </c>
      <c r="F4">
        <v>430</v>
      </c>
      <c r="G4">
        <v>1183</v>
      </c>
    </row>
    <row r="5" spans="1:7" x14ac:dyDescent="0.25">
      <c r="A5">
        <v>4</v>
      </c>
      <c r="B5" t="s">
        <v>122</v>
      </c>
      <c r="C5">
        <v>3</v>
      </c>
      <c r="D5">
        <v>962</v>
      </c>
      <c r="E5">
        <v>0</v>
      </c>
      <c r="F5">
        <v>33</v>
      </c>
      <c r="G5">
        <v>557</v>
      </c>
    </row>
    <row r="6" spans="1:7" x14ac:dyDescent="0.25">
      <c r="A6">
        <v>5</v>
      </c>
      <c r="B6" t="s">
        <v>154</v>
      </c>
      <c r="C6">
        <v>83</v>
      </c>
      <c r="D6">
        <v>2</v>
      </c>
      <c r="E6">
        <v>0</v>
      </c>
      <c r="F6">
        <v>2</v>
      </c>
      <c r="G6">
        <v>456</v>
      </c>
    </row>
    <row r="7" spans="1:7" x14ac:dyDescent="0.25">
      <c r="A7">
        <v>6</v>
      </c>
      <c r="B7" t="s">
        <v>102</v>
      </c>
      <c r="C7">
        <v>82</v>
      </c>
      <c r="D7">
        <v>75</v>
      </c>
      <c r="E7">
        <v>0</v>
      </c>
      <c r="F7">
        <v>482</v>
      </c>
      <c r="G7">
        <v>917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744</v>
      </c>
      <c r="B2" t="s">
        <v>108</v>
      </c>
      <c r="C2" t="s">
        <v>160</v>
      </c>
    </row>
    <row r="3" spans="1:3" x14ac:dyDescent="0.25">
      <c r="A3">
        <v>748</v>
      </c>
      <c r="B3" t="s">
        <v>108</v>
      </c>
      <c r="C3" t="s">
        <v>161</v>
      </c>
    </row>
    <row r="4" spans="1:3" x14ac:dyDescent="0.25">
      <c r="A4">
        <v>751</v>
      </c>
      <c r="B4" t="s">
        <v>108</v>
      </c>
      <c r="C4" t="s">
        <v>162</v>
      </c>
    </row>
    <row r="5" spans="1:3" x14ac:dyDescent="0.25">
      <c r="A5">
        <v>759</v>
      </c>
      <c r="B5" t="s">
        <v>108</v>
      </c>
      <c r="C5" t="s">
        <v>163</v>
      </c>
    </row>
    <row r="6" spans="1:3" x14ac:dyDescent="0.25">
      <c r="A6">
        <v>760</v>
      </c>
      <c r="B6" t="s">
        <v>108</v>
      </c>
      <c r="C6" t="s">
        <v>164</v>
      </c>
    </row>
    <row r="7" spans="1:3" x14ac:dyDescent="0.25">
      <c r="A7">
        <v>3232</v>
      </c>
      <c r="B7" t="s">
        <v>5</v>
      </c>
      <c r="C7" t="s">
        <v>160</v>
      </c>
    </row>
    <row r="8" spans="1:3" x14ac:dyDescent="0.25">
      <c r="A8">
        <v>3309</v>
      </c>
      <c r="B8" t="s">
        <v>5</v>
      </c>
      <c r="C8" t="s">
        <v>161</v>
      </c>
    </row>
    <row r="9" spans="1:3" x14ac:dyDescent="0.25">
      <c r="A9">
        <v>3362</v>
      </c>
      <c r="B9" t="s">
        <v>5</v>
      </c>
      <c r="C9" t="s">
        <v>162</v>
      </c>
    </row>
    <row r="10" spans="1:3" x14ac:dyDescent="0.25">
      <c r="A10">
        <v>3448</v>
      </c>
      <c r="B10" t="s">
        <v>5</v>
      </c>
      <c r="C10" t="s">
        <v>163</v>
      </c>
    </row>
    <row r="11" spans="1:3" x14ac:dyDescent="0.25">
      <c r="A11">
        <v>3480</v>
      </c>
      <c r="B11" t="s">
        <v>5</v>
      </c>
      <c r="C11" t="s">
        <v>164</v>
      </c>
    </row>
    <row r="12" spans="1:3" x14ac:dyDescent="0.25">
      <c r="A12">
        <v>178</v>
      </c>
      <c r="B12" t="s">
        <v>6</v>
      </c>
      <c r="C12" t="s">
        <v>160</v>
      </c>
    </row>
    <row r="13" spans="1:3" x14ac:dyDescent="0.25">
      <c r="A13">
        <v>178</v>
      </c>
      <c r="B13" t="s">
        <v>6</v>
      </c>
      <c r="C13" t="s">
        <v>161</v>
      </c>
    </row>
    <row r="14" spans="1:3" x14ac:dyDescent="0.25">
      <c r="A14">
        <v>221</v>
      </c>
      <c r="B14" t="s">
        <v>6</v>
      </c>
      <c r="C14" t="s">
        <v>162</v>
      </c>
    </row>
    <row r="15" spans="1:3" x14ac:dyDescent="0.25">
      <c r="A15">
        <v>200</v>
      </c>
      <c r="B15" t="s">
        <v>6</v>
      </c>
      <c r="C15" t="s">
        <v>163</v>
      </c>
    </row>
    <row r="16" spans="1:3" x14ac:dyDescent="0.25">
      <c r="A16">
        <v>217</v>
      </c>
      <c r="B16" t="s">
        <v>6</v>
      </c>
      <c r="C16" t="s">
        <v>164</v>
      </c>
    </row>
    <row r="17" spans="1:3" x14ac:dyDescent="0.25">
      <c r="A17">
        <v>98</v>
      </c>
      <c r="B17" t="s">
        <v>7</v>
      </c>
      <c r="C17" t="s">
        <v>160</v>
      </c>
    </row>
    <row r="18" spans="1:3" x14ac:dyDescent="0.25">
      <c r="A18">
        <v>114</v>
      </c>
      <c r="B18" t="s">
        <v>7</v>
      </c>
      <c r="C18" t="s">
        <v>161</v>
      </c>
    </row>
    <row r="19" spans="1:3" x14ac:dyDescent="0.25">
      <c r="A19">
        <v>132</v>
      </c>
      <c r="B19" t="s">
        <v>7</v>
      </c>
      <c r="C19" t="s">
        <v>162</v>
      </c>
    </row>
    <row r="20" spans="1:3" x14ac:dyDescent="0.25">
      <c r="A20">
        <v>163</v>
      </c>
      <c r="B20" t="s">
        <v>7</v>
      </c>
      <c r="C20" t="s">
        <v>163</v>
      </c>
    </row>
    <row r="21" spans="1:3" x14ac:dyDescent="0.25">
      <c r="A21" s="2">
        <v>143</v>
      </c>
      <c r="B21" s="2" t="s">
        <v>7</v>
      </c>
      <c r="C21" s="2" t="s">
        <v>164</v>
      </c>
    </row>
    <row r="22" spans="1:3" x14ac:dyDescent="0.25">
      <c r="A22" s="2">
        <v>0</v>
      </c>
      <c r="B22" s="2" t="s">
        <v>132</v>
      </c>
      <c r="C22" s="2" t="s">
        <v>160</v>
      </c>
    </row>
    <row r="23" spans="1:3" x14ac:dyDescent="0.25">
      <c r="A23" s="2">
        <v>0</v>
      </c>
      <c r="B23" s="2" t="s">
        <v>132</v>
      </c>
      <c r="C23" s="2" t="s">
        <v>161</v>
      </c>
    </row>
    <row r="24" spans="1:3" x14ac:dyDescent="0.25">
      <c r="A24" s="2">
        <v>0</v>
      </c>
      <c r="B24" s="2" t="s">
        <v>132</v>
      </c>
      <c r="C24" s="2" t="s">
        <v>162</v>
      </c>
    </row>
    <row r="25" spans="1:3" x14ac:dyDescent="0.25">
      <c r="A25" s="2">
        <v>0</v>
      </c>
      <c r="B25" s="2" t="s">
        <v>132</v>
      </c>
      <c r="C25" s="2" t="s">
        <v>163</v>
      </c>
    </row>
    <row r="26" spans="1:3" x14ac:dyDescent="0.25">
      <c r="A26" s="2">
        <v>0</v>
      </c>
      <c r="B26" s="2" t="s">
        <v>132</v>
      </c>
      <c r="C26" s="2" t="s">
        <v>164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2274</v>
      </c>
      <c r="C2" t="s">
        <v>34</v>
      </c>
    </row>
    <row r="3" spans="1:3" x14ac:dyDescent="0.25">
      <c r="A3" t="s">
        <v>112</v>
      </c>
      <c r="B3">
        <v>23977</v>
      </c>
      <c r="C3" t="s">
        <v>34</v>
      </c>
    </row>
    <row r="4" spans="1:3" x14ac:dyDescent="0.25">
      <c r="A4" t="s">
        <v>113</v>
      </c>
      <c r="B4">
        <v>840</v>
      </c>
      <c r="C4" t="s">
        <v>34</v>
      </c>
    </row>
    <row r="5" spans="1:3" x14ac:dyDescent="0.25">
      <c r="A5" t="s">
        <v>30</v>
      </c>
      <c r="B5">
        <v>39281</v>
      </c>
      <c r="C5" t="s">
        <v>34</v>
      </c>
    </row>
    <row r="6" spans="1:3" x14ac:dyDescent="0.25">
      <c r="A6" t="s">
        <v>111</v>
      </c>
      <c r="B6">
        <v>91</v>
      </c>
      <c r="C6" t="s">
        <v>24</v>
      </c>
    </row>
    <row r="7" spans="1:3" x14ac:dyDescent="0.25">
      <c r="A7" t="s">
        <v>112</v>
      </c>
      <c r="B7">
        <v>548</v>
      </c>
      <c r="C7" t="s">
        <v>24</v>
      </c>
    </row>
    <row r="8" spans="1:3" x14ac:dyDescent="0.25">
      <c r="A8" t="s">
        <v>113</v>
      </c>
      <c r="B8">
        <v>73</v>
      </c>
      <c r="C8" t="s">
        <v>24</v>
      </c>
    </row>
    <row r="9" spans="1:3" x14ac:dyDescent="0.25">
      <c r="A9" t="s">
        <v>30</v>
      </c>
      <c r="B9">
        <v>1484</v>
      </c>
      <c r="C9" t="s">
        <v>24</v>
      </c>
    </row>
    <row r="10" spans="1:3" x14ac:dyDescent="0.25">
      <c r="A10" t="s">
        <v>111</v>
      </c>
      <c r="B10">
        <v>186</v>
      </c>
      <c r="C10" t="s">
        <v>35</v>
      </c>
    </row>
    <row r="11" spans="1:3" x14ac:dyDescent="0.25">
      <c r="A11" t="s">
        <v>112</v>
      </c>
      <c r="B11">
        <v>1740</v>
      </c>
      <c r="C11" t="s">
        <v>35</v>
      </c>
    </row>
    <row r="12" spans="1:3" x14ac:dyDescent="0.25">
      <c r="A12" t="s">
        <v>113</v>
      </c>
      <c r="B12">
        <v>81</v>
      </c>
      <c r="C12" t="s">
        <v>35</v>
      </c>
    </row>
    <row r="13" spans="1:3" x14ac:dyDescent="0.25">
      <c r="A13" t="s">
        <v>30</v>
      </c>
      <c r="B13">
        <v>3409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395</v>
      </c>
      <c r="B2" t="s">
        <v>133</v>
      </c>
      <c r="C2" t="s">
        <v>3</v>
      </c>
      <c r="D2">
        <v>1</v>
      </c>
    </row>
    <row r="3" spans="1:4" x14ac:dyDescent="0.25">
      <c r="A3">
        <v>332</v>
      </c>
      <c r="B3" t="s">
        <v>133</v>
      </c>
      <c r="C3" t="s">
        <v>77</v>
      </c>
      <c r="D3">
        <v>1</v>
      </c>
    </row>
    <row r="4" spans="1:4" x14ac:dyDescent="0.25">
      <c r="A4">
        <v>30</v>
      </c>
      <c r="B4" t="s">
        <v>165</v>
      </c>
      <c r="C4" t="s">
        <v>3</v>
      </c>
      <c r="D4">
        <v>2</v>
      </c>
    </row>
    <row r="5" spans="1:4" x14ac:dyDescent="0.25">
      <c r="A5">
        <v>35</v>
      </c>
      <c r="B5" t="s">
        <v>165</v>
      </c>
      <c r="C5" t="s">
        <v>77</v>
      </c>
      <c r="D5">
        <v>2</v>
      </c>
    </row>
    <row r="6" spans="1:4" x14ac:dyDescent="0.25">
      <c r="A6">
        <v>0</v>
      </c>
      <c r="B6" t="s">
        <v>166</v>
      </c>
      <c r="C6" t="s">
        <v>3</v>
      </c>
      <c r="D6">
        <v>3</v>
      </c>
    </row>
    <row r="7" spans="1:4" x14ac:dyDescent="0.25">
      <c r="A7">
        <v>0</v>
      </c>
      <c r="B7" t="s">
        <v>166</v>
      </c>
      <c r="C7" t="s">
        <v>77</v>
      </c>
      <c r="D7">
        <v>3</v>
      </c>
    </row>
    <row r="8" spans="1:4" x14ac:dyDescent="0.25">
      <c r="A8">
        <v>5</v>
      </c>
      <c r="B8" t="s">
        <v>167</v>
      </c>
      <c r="C8" t="s">
        <v>3</v>
      </c>
      <c r="D8">
        <v>4</v>
      </c>
    </row>
    <row r="9" spans="1:4" x14ac:dyDescent="0.25">
      <c r="A9">
        <v>1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34133</v>
      </c>
      <c r="C2" t="s">
        <v>34</v>
      </c>
    </row>
    <row r="3" spans="1:3" x14ac:dyDescent="0.25">
      <c r="A3" t="s">
        <v>112</v>
      </c>
      <c r="B3">
        <v>303709</v>
      </c>
      <c r="C3" t="s">
        <v>34</v>
      </c>
    </row>
    <row r="4" spans="1:3" x14ac:dyDescent="0.25">
      <c r="A4" t="s">
        <v>113</v>
      </c>
      <c r="B4">
        <v>11501</v>
      </c>
      <c r="C4" t="s">
        <v>34</v>
      </c>
    </row>
    <row r="5" spans="1:3" x14ac:dyDescent="0.25">
      <c r="A5" t="s">
        <v>30</v>
      </c>
      <c r="B5">
        <v>479315</v>
      </c>
      <c r="C5" t="s">
        <v>34</v>
      </c>
    </row>
    <row r="6" spans="1:3" x14ac:dyDescent="0.25">
      <c r="A6" t="s">
        <v>111</v>
      </c>
      <c r="B6">
        <v>867</v>
      </c>
      <c r="C6" t="s">
        <v>24</v>
      </c>
    </row>
    <row r="7" spans="1:3" x14ac:dyDescent="0.25">
      <c r="A7" t="s">
        <v>112</v>
      </c>
      <c r="B7">
        <v>7617</v>
      </c>
      <c r="C7" t="s">
        <v>24</v>
      </c>
    </row>
    <row r="8" spans="1:3" x14ac:dyDescent="0.25">
      <c r="A8" t="s">
        <v>113</v>
      </c>
      <c r="B8">
        <v>738</v>
      </c>
      <c r="C8" t="s">
        <v>24</v>
      </c>
    </row>
    <row r="9" spans="1:3" x14ac:dyDescent="0.25">
      <c r="A9" t="s">
        <v>30</v>
      </c>
      <c r="B9">
        <v>14763</v>
      </c>
      <c r="C9" t="s">
        <v>24</v>
      </c>
    </row>
    <row r="10" spans="1:3" x14ac:dyDescent="0.25">
      <c r="A10" t="s">
        <v>111</v>
      </c>
      <c r="B10">
        <v>1628</v>
      </c>
      <c r="C10" t="s">
        <v>35</v>
      </c>
    </row>
    <row r="11" spans="1:3" x14ac:dyDescent="0.25">
      <c r="A11" t="s">
        <v>112</v>
      </c>
      <c r="B11">
        <v>20413</v>
      </c>
      <c r="C11" t="s">
        <v>35</v>
      </c>
    </row>
    <row r="12" spans="1:3" x14ac:dyDescent="0.25">
      <c r="A12" t="s">
        <v>113</v>
      </c>
      <c r="B12">
        <v>1118</v>
      </c>
      <c r="C12" t="s">
        <v>35</v>
      </c>
    </row>
    <row r="13" spans="1:3" x14ac:dyDescent="0.25">
      <c r="A13" t="s">
        <v>30</v>
      </c>
      <c r="B13">
        <v>36561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4495</v>
      </c>
      <c r="B2" t="s">
        <v>133</v>
      </c>
      <c r="C2" t="s">
        <v>3</v>
      </c>
      <c r="D2">
        <v>1</v>
      </c>
    </row>
    <row r="3" spans="1:4" x14ac:dyDescent="0.25">
      <c r="A3">
        <v>3833</v>
      </c>
      <c r="B3" t="s">
        <v>133</v>
      </c>
      <c r="C3" t="s">
        <v>77</v>
      </c>
      <c r="D3">
        <v>1</v>
      </c>
    </row>
    <row r="4" spans="1:4" x14ac:dyDescent="0.25">
      <c r="A4">
        <v>483</v>
      </c>
      <c r="B4" t="s">
        <v>165</v>
      </c>
      <c r="C4" t="s">
        <v>3</v>
      </c>
      <c r="D4">
        <v>2</v>
      </c>
    </row>
    <row r="5" spans="1:4" x14ac:dyDescent="0.25">
      <c r="A5">
        <v>456</v>
      </c>
      <c r="B5" t="s">
        <v>165</v>
      </c>
      <c r="C5" t="s">
        <v>77</v>
      </c>
      <c r="D5">
        <v>2</v>
      </c>
    </row>
    <row r="6" spans="1:4" x14ac:dyDescent="0.25">
      <c r="A6">
        <v>0</v>
      </c>
      <c r="B6" t="s">
        <v>166</v>
      </c>
      <c r="C6" t="s">
        <v>3</v>
      </c>
      <c r="D6">
        <v>3</v>
      </c>
    </row>
    <row r="7" spans="1:4" x14ac:dyDescent="0.25">
      <c r="A7">
        <v>15</v>
      </c>
      <c r="B7" t="s">
        <v>166</v>
      </c>
      <c r="C7" t="s">
        <v>77</v>
      </c>
      <c r="D7">
        <v>3</v>
      </c>
    </row>
    <row r="8" spans="1:4" x14ac:dyDescent="0.25">
      <c r="A8">
        <v>63</v>
      </c>
      <c r="B8" t="s">
        <v>167</v>
      </c>
      <c r="C8" t="s">
        <v>3</v>
      </c>
      <c r="D8">
        <v>4</v>
      </c>
    </row>
    <row r="9" spans="1:4" x14ac:dyDescent="0.25">
      <c r="A9">
        <v>42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19877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625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376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19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8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6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1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11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1043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3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17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3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7182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332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173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7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4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1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10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471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3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8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1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19179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120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110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2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2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1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5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1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1648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79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66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45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486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52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15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2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1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894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1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1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159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181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41872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1050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814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22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3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13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1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2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13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1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2296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34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11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3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8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9</v>
      </c>
      <c r="C2" t="s">
        <v>85</v>
      </c>
      <c r="D2" t="s">
        <v>3</v>
      </c>
    </row>
    <row r="3" spans="1:4" x14ac:dyDescent="0.25">
      <c r="A3">
        <v>2</v>
      </c>
      <c r="B3">
        <v>4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130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131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126</v>
      </c>
      <c r="C1" t="s">
        <v>30</v>
      </c>
      <c r="D1" t="s">
        <v>127</v>
      </c>
    </row>
    <row r="2" spans="1:4" x14ac:dyDescent="0.25">
      <c r="A2">
        <v>1</v>
      </c>
      <c r="B2" t="s">
        <v>128</v>
      </c>
      <c r="C2">
        <v>0</v>
      </c>
      <c r="D2">
        <v>0</v>
      </c>
    </row>
    <row r="3" spans="1:4" x14ac:dyDescent="0.25">
      <c r="A3">
        <v>2</v>
      </c>
      <c r="B3" t="s">
        <v>129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123</v>
      </c>
      <c r="C2" t="s">
        <v>31</v>
      </c>
      <c r="D2" t="s">
        <v>30</v>
      </c>
      <c r="E2">
        <v>1</v>
      </c>
      <c r="F2">
        <v>90</v>
      </c>
      <c r="G2">
        <v>1</v>
      </c>
    </row>
    <row r="3" spans="1:7" x14ac:dyDescent="0.25">
      <c r="A3">
        <v>2</v>
      </c>
      <c r="B3" t="s">
        <v>150</v>
      </c>
      <c r="C3" t="s">
        <v>31</v>
      </c>
      <c r="D3" t="s">
        <v>30</v>
      </c>
      <c r="E3">
        <v>1</v>
      </c>
      <c r="F3">
        <v>171</v>
      </c>
      <c r="G3">
        <v>1</v>
      </c>
    </row>
    <row r="4" spans="1:7" x14ac:dyDescent="0.25">
      <c r="A4">
        <v>3</v>
      </c>
      <c r="B4" t="s">
        <v>122</v>
      </c>
      <c r="C4" t="s">
        <v>31</v>
      </c>
      <c r="D4" t="s">
        <v>30</v>
      </c>
      <c r="E4">
        <v>1</v>
      </c>
      <c r="F4">
        <v>62</v>
      </c>
      <c r="G4">
        <v>1</v>
      </c>
    </row>
    <row r="5" spans="1:7" x14ac:dyDescent="0.25">
      <c r="A5">
        <v>4</v>
      </c>
      <c r="B5" t="s">
        <v>151</v>
      </c>
      <c r="C5" t="s">
        <v>31</v>
      </c>
      <c r="D5" t="s">
        <v>30</v>
      </c>
      <c r="E5">
        <v>1</v>
      </c>
      <c r="F5">
        <v>34</v>
      </c>
      <c r="G5">
        <v>1</v>
      </c>
    </row>
    <row r="6" spans="1:7" x14ac:dyDescent="0.25">
      <c r="A6">
        <v>5</v>
      </c>
      <c r="B6" t="s">
        <v>152</v>
      </c>
      <c r="C6" t="s">
        <v>31</v>
      </c>
      <c r="D6" t="s">
        <v>30</v>
      </c>
      <c r="E6">
        <v>1</v>
      </c>
      <c r="F6">
        <v>14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84</v>
      </c>
      <c r="G7">
        <v>1</v>
      </c>
    </row>
    <row r="8" spans="1:7" x14ac:dyDescent="0.25">
      <c r="A8">
        <v>1</v>
      </c>
      <c r="B8" t="s">
        <v>123</v>
      </c>
      <c r="C8" t="s">
        <v>31</v>
      </c>
      <c r="D8" t="s">
        <v>10</v>
      </c>
      <c r="E8">
        <v>2</v>
      </c>
      <c r="F8">
        <v>202</v>
      </c>
      <c r="G8">
        <v>1</v>
      </c>
    </row>
    <row r="9" spans="1:7" x14ac:dyDescent="0.25">
      <c r="A9">
        <v>2</v>
      </c>
      <c r="B9" t="s">
        <v>150</v>
      </c>
      <c r="C9" t="s">
        <v>31</v>
      </c>
      <c r="D9" t="s">
        <v>10</v>
      </c>
      <c r="E9">
        <v>2</v>
      </c>
      <c r="F9">
        <v>200</v>
      </c>
      <c r="G9">
        <v>1</v>
      </c>
    </row>
    <row r="10" spans="1:7" x14ac:dyDescent="0.2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70</v>
      </c>
      <c r="G10">
        <v>1</v>
      </c>
    </row>
    <row r="11" spans="1:7" x14ac:dyDescent="0.25">
      <c r="A11">
        <v>4</v>
      </c>
      <c r="B11" t="s">
        <v>151</v>
      </c>
      <c r="C11" t="s">
        <v>31</v>
      </c>
      <c r="D11" t="s">
        <v>10</v>
      </c>
      <c r="E11">
        <v>2</v>
      </c>
      <c r="F11">
        <v>57</v>
      </c>
      <c r="G11">
        <v>1</v>
      </c>
    </row>
    <row r="12" spans="1:7" x14ac:dyDescent="0.25">
      <c r="A12">
        <v>5</v>
      </c>
      <c r="B12" t="s">
        <v>152</v>
      </c>
      <c r="C12" t="s">
        <v>31</v>
      </c>
      <c r="D12" t="s">
        <v>10</v>
      </c>
      <c r="E12">
        <v>2</v>
      </c>
      <c r="F12">
        <v>21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95</v>
      </c>
      <c r="G13">
        <v>1</v>
      </c>
    </row>
    <row r="14" spans="1:7" x14ac:dyDescent="0.25">
      <c r="A14">
        <v>1</v>
      </c>
      <c r="B14" t="s">
        <v>123</v>
      </c>
      <c r="C14" t="s">
        <v>55</v>
      </c>
      <c r="D14" t="s">
        <v>30</v>
      </c>
      <c r="E14">
        <v>1</v>
      </c>
      <c r="F14">
        <v>118</v>
      </c>
      <c r="G14">
        <v>2</v>
      </c>
    </row>
    <row r="15" spans="1:7" x14ac:dyDescent="0.25">
      <c r="A15">
        <v>2</v>
      </c>
      <c r="B15" t="s">
        <v>150</v>
      </c>
      <c r="C15" s="2" t="s">
        <v>55</v>
      </c>
      <c r="D15" t="s">
        <v>30</v>
      </c>
      <c r="E15">
        <v>1</v>
      </c>
      <c r="F15" s="2">
        <v>182</v>
      </c>
      <c r="G15">
        <v>2</v>
      </c>
    </row>
    <row r="16" spans="1:7" x14ac:dyDescent="0.2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69</v>
      </c>
      <c r="G16">
        <v>2</v>
      </c>
    </row>
    <row r="17" spans="1:7" x14ac:dyDescent="0.25">
      <c r="A17">
        <v>4</v>
      </c>
      <c r="B17" t="s">
        <v>151</v>
      </c>
      <c r="C17" s="2" t="s">
        <v>55</v>
      </c>
      <c r="D17" t="s">
        <v>30</v>
      </c>
      <c r="E17">
        <v>1</v>
      </c>
      <c r="F17" s="2">
        <v>35</v>
      </c>
      <c r="G17">
        <v>2</v>
      </c>
    </row>
    <row r="18" spans="1:7" x14ac:dyDescent="0.25">
      <c r="A18">
        <v>5</v>
      </c>
      <c r="B18" t="s">
        <v>152</v>
      </c>
      <c r="C18" s="2" t="s">
        <v>55</v>
      </c>
      <c r="D18" t="s">
        <v>30</v>
      </c>
      <c r="E18">
        <v>1</v>
      </c>
      <c r="F18" s="2">
        <v>15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113</v>
      </c>
      <c r="G19">
        <v>2</v>
      </c>
    </row>
    <row r="20" spans="1:7" x14ac:dyDescent="0.25">
      <c r="A20">
        <v>1</v>
      </c>
      <c r="B20" t="s">
        <v>123</v>
      </c>
      <c r="C20" s="2" t="s">
        <v>55</v>
      </c>
      <c r="D20" t="s">
        <v>10</v>
      </c>
      <c r="E20">
        <v>2</v>
      </c>
      <c r="F20" s="2">
        <v>258</v>
      </c>
      <c r="G20">
        <v>2</v>
      </c>
    </row>
    <row r="21" spans="1:7" x14ac:dyDescent="0.25">
      <c r="A21">
        <v>2</v>
      </c>
      <c r="B21" t="s">
        <v>150</v>
      </c>
      <c r="C21" s="2" t="s">
        <v>55</v>
      </c>
      <c r="D21" t="s">
        <v>10</v>
      </c>
      <c r="E21">
        <v>2</v>
      </c>
      <c r="F21" s="2">
        <v>222</v>
      </c>
      <c r="G21">
        <v>2</v>
      </c>
    </row>
    <row r="22" spans="1:7" x14ac:dyDescent="0.2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78</v>
      </c>
      <c r="G22">
        <v>2</v>
      </c>
    </row>
    <row r="23" spans="1:7" x14ac:dyDescent="0.25">
      <c r="A23">
        <v>4</v>
      </c>
      <c r="B23" t="s">
        <v>151</v>
      </c>
      <c r="C23" s="2" t="s">
        <v>55</v>
      </c>
      <c r="D23" t="s">
        <v>10</v>
      </c>
      <c r="E23">
        <v>2</v>
      </c>
      <c r="F23" s="2">
        <v>58</v>
      </c>
      <c r="G23">
        <v>2</v>
      </c>
    </row>
    <row r="24" spans="1:7" x14ac:dyDescent="0.25">
      <c r="A24">
        <v>5</v>
      </c>
      <c r="B24" t="s">
        <v>152</v>
      </c>
      <c r="C24" s="2" t="s">
        <v>55</v>
      </c>
      <c r="D24" t="s">
        <v>10</v>
      </c>
      <c r="E24">
        <v>2</v>
      </c>
      <c r="F24" s="2">
        <v>22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143</v>
      </c>
      <c r="G25">
        <v>2</v>
      </c>
    </row>
    <row r="26" spans="1:7" x14ac:dyDescent="0.25">
      <c r="A26">
        <v>1</v>
      </c>
      <c r="B26" t="s">
        <v>123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150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3</v>
      </c>
      <c r="G28">
        <v>3</v>
      </c>
    </row>
    <row r="29" spans="1:7" x14ac:dyDescent="0.25">
      <c r="A29">
        <v>4</v>
      </c>
      <c r="B29" t="s">
        <v>151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152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13</v>
      </c>
      <c r="G31">
        <v>3</v>
      </c>
    </row>
    <row r="32" spans="1:7" x14ac:dyDescent="0.25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150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7</v>
      </c>
      <c r="G34">
        <v>3</v>
      </c>
    </row>
    <row r="35" spans="1:7" x14ac:dyDescent="0.25">
      <c r="A35">
        <v>4</v>
      </c>
      <c r="B35" t="s">
        <v>151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152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18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150</v>
      </c>
      <c r="C2" t="s">
        <v>31</v>
      </c>
      <c r="D2" t="s">
        <v>30</v>
      </c>
      <c r="E2">
        <v>1</v>
      </c>
      <c r="F2">
        <v>2264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638</v>
      </c>
      <c r="G3">
        <v>1</v>
      </c>
    </row>
    <row r="4" spans="1:7" x14ac:dyDescent="0.25">
      <c r="A4">
        <v>3</v>
      </c>
      <c r="B4" t="s">
        <v>122</v>
      </c>
      <c r="C4" t="s">
        <v>31</v>
      </c>
      <c r="D4" t="s">
        <v>30</v>
      </c>
      <c r="E4">
        <v>1</v>
      </c>
      <c r="F4">
        <v>1067</v>
      </c>
      <c r="G4">
        <v>1</v>
      </c>
    </row>
    <row r="5" spans="1:7" x14ac:dyDescent="0.25">
      <c r="A5">
        <v>4</v>
      </c>
      <c r="B5" t="s">
        <v>153</v>
      </c>
      <c r="C5" t="s">
        <v>31</v>
      </c>
      <c r="D5" t="s">
        <v>30</v>
      </c>
      <c r="E5">
        <v>1</v>
      </c>
      <c r="F5">
        <v>250</v>
      </c>
      <c r="G5">
        <v>1</v>
      </c>
    </row>
    <row r="6" spans="1:7" x14ac:dyDescent="0.25">
      <c r="A6">
        <v>5</v>
      </c>
      <c r="B6" t="s">
        <v>154</v>
      </c>
      <c r="C6" t="s">
        <v>31</v>
      </c>
      <c r="D6" t="s">
        <v>30</v>
      </c>
      <c r="E6">
        <v>1</v>
      </c>
      <c r="F6">
        <v>177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1154</v>
      </c>
      <c r="G7">
        <v>1</v>
      </c>
    </row>
    <row r="8" spans="1:7" x14ac:dyDescent="0.25">
      <c r="A8">
        <v>1</v>
      </c>
      <c r="B8" t="s">
        <v>150</v>
      </c>
      <c r="C8" t="s">
        <v>31</v>
      </c>
      <c r="D8" t="s">
        <v>10</v>
      </c>
      <c r="E8">
        <v>2</v>
      </c>
      <c r="F8">
        <v>2974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1346</v>
      </c>
      <c r="G9">
        <v>1</v>
      </c>
    </row>
    <row r="10" spans="1:7" x14ac:dyDescent="0.2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1539</v>
      </c>
      <c r="G10">
        <v>1</v>
      </c>
    </row>
    <row r="11" spans="1:7" x14ac:dyDescent="0.25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384</v>
      </c>
      <c r="G11">
        <v>1</v>
      </c>
    </row>
    <row r="12" spans="1:7" x14ac:dyDescent="0.25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246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1388</v>
      </c>
      <c r="G13">
        <v>1</v>
      </c>
    </row>
    <row r="14" spans="1:7" x14ac:dyDescent="0.25">
      <c r="A14">
        <v>1</v>
      </c>
      <c r="B14" t="s">
        <v>150</v>
      </c>
      <c r="C14" t="s">
        <v>55</v>
      </c>
      <c r="D14" t="s">
        <v>30</v>
      </c>
      <c r="E14">
        <v>1</v>
      </c>
      <c r="F14">
        <v>2305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1027</v>
      </c>
      <c r="G15">
        <v>2</v>
      </c>
    </row>
    <row r="16" spans="1:7" x14ac:dyDescent="0.2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1201</v>
      </c>
      <c r="G16">
        <v>2</v>
      </c>
    </row>
    <row r="17" spans="1:7" x14ac:dyDescent="0.25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332</v>
      </c>
      <c r="G17">
        <v>2</v>
      </c>
    </row>
    <row r="18" spans="1:7" x14ac:dyDescent="0.25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200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1363</v>
      </c>
      <c r="G19">
        <v>2</v>
      </c>
    </row>
    <row r="20" spans="1:7" x14ac:dyDescent="0.25">
      <c r="A20">
        <v>1</v>
      </c>
      <c r="B20" t="s">
        <v>150</v>
      </c>
      <c r="C20" s="2" t="s">
        <v>55</v>
      </c>
      <c r="D20" t="s">
        <v>10</v>
      </c>
      <c r="E20">
        <v>2</v>
      </c>
      <c r="F20" s="2">
        <v>3117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2194</v>
      </c>
      <c r="G21">
        <v>2</v>
      </c>
    </row>
    <row r="22" spans="1:7" x14ac:dyDescent="0.2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1763</v>
      </c>
      <c r="G22">
        <v>2</v>
      </c>
    </row>
    <row r="23" spans="1:7" x14ac:dyDescent="0.25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546</v>
      </c>
      <c r="G23">
        <v>2</v>
      </c>
    </row>
    <row r="24" spans="1:7" x14ac:dyDescent="0.25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293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1734</v>
      </c>
      <c r="G25">
        <v>2</v>
      </c>
    </row>
    <row r="26" spans="1:7" x14ac:dyDescent="0.25">
      <c r="A26">
        <v>1</v>
      </c>
      <c r="B26" t="s">
        <v>150</v>
      </c>
      <c r="C26" t="s">
        <v>103</v>
      </c>
      <c r="D26" t="s">
        <v>30</v>
      </c>
      <c r="E26">
        <v>1</v>
      </c>
      <c r="F26">
        <v>14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18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10</v>
      </c>
      <c r="G28">
        <v>3</v>
      </c>
    </row>
    <row r="29" spans="1:7" x14ac:dyDescent="0.25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39</v>
      </c>
      <c r="G29">
        <v>3</v>
      </c>
    </row>
    <row r="30" spans="1:7" x14ac:dyDescent="0.25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38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56</v>
      </c>
      <c r="G31">
        <v>3</v>
      </c>
    </row>
    <row r="32" spans="1:7" x14ac:dyDescent="0.25">
      <c r="A32">
        <v>1</v>
      </c>
      <c r="B32" t="s">
        <v>150</v>
      </c>
      <c r="C32" t="s">
        <v>103</v>
      </c>
      <c r="D32" t="s">
        <v>10</v>
      </c>
      <c r="E32">
        <v>2</v>
      </c>
      <c r="F32">
        <v>17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36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15</v>
      </c>
      <c r="G34">
        <v>3</v>
      </c>
    </row>
    <row r="35" spans="1:7" x14ac:dyDescent="0.25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93</v>
      </c>
      <c r="G35">
        <v>3</v>
      </c>
    </row>
    <row r="36" spans="1:7" x14ac:dyDescent="0.25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69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57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4454</v>
      </c>
      <c r="D2">
        <v>2862</v>
      </c>
      <c r="E2">
        <v>258</v>
      </c>
    </row>
    <row r="3" spans="1:5" x14ac:dyDescent="0.25">
      <c r="A3">
        <v>2</v>
      </c>
      <c r="B3" t="s">
        <v>125</v>
      </c>
      <c r="C3">
        <v>691</v>
      </c>
      <c r="D3">
        <v>547</v>
      </c>
      <c r="E3">
        <v>20</v>
      </c>
    </row>
    <row r="4" spans="1:5" x14ac:dyDescent="0.25">
      <c r="A4">
        <v>3</v>
      </c>
      <c r="B4" t="s">
        <v>135</v>
      </c>
      <c r="C4">
        <v>270</v>
      </c>
      <c r="D4">
        <v>219</v>
      </c>
      <c r="E4">
        <v>4</v>
      </c>
    </row>
    <row r="5" spans="1:5" x14ac:dyDescent="0.25">
      <c r="A5" s="2">
        <v>4</v>
      </c>
      <c r="B5" s="2" t="s">
        <v>155</v>
      </c>
      <c r="C5" s="2">
        <v>268</v>
      </c>
      <c r="D5" s="2">
        <v>253</v>
      </c>
      <c r="E5" s="2">
        <v>7</v>
      </c>
    </row>
    <row r="6" spans="1:5" x14ac:dyDescent="0.25">
      <c r="A6" s="2">
        <v>5</v>
      </c>
      <c r="B6" s="2" t="s">
        <v>156</v>
      </c>
      <c r="C6" s="2">
        <v>146</v>
      </c>
      <c r="D6" s="2">
        <v>129</v>
      </c>
      <c r="E6" s="2">
        <v>29</v>
      </c>
    </row>
    <row r="7" spans="1:5" x14ac:dyDescent="0.25">
      <c r="A7" s="2">
        <v>6</v>
      </c>
      <c r="B7" s="2" t="s">
        <v>102</v>
      </c>
      <c r="C7" s="2">
        <v>582</v>
      </c>
      <c r="D7" s="2">
        <v>476</v>
      </c>
      <c r="E7" s="2">
        <v>93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78</v>
      </c>
      <c r="D2" s="2">
        <v>65</v>
      </c>
      <c r="E2" s="2">
        <v>30</v>
      </c>
    </row>
    <row r="3" spans="1:5" x14ac:dyDescent="0.25">
      <c r="A3" s="2">
        <v>2</v>
      </c>
      <c r="B3" s="2" t="s">
        <v>157</v>
      </c>
      <c r="C3" s="2">
        <v>40</v>
      </c>
      <c r="D3" s="2">
        <v>40</v>
      </c>
      <c r="E3" s="2">
        <v>18</v>
      </c>
    </row>
    <row r="4" spans="1:5" x14ac:dyDescent="0.25">
      <c r="A4" s="2">
        <v>3</v>
      </c>
      <c r="B4" s="2" t="s">
        <v>158</v>
      </c>
      <c r="C4" s="2">
        <v>31</v>
      </c>
      <c r="D4" s="2">
        <v>25</v>
      </c>
      <c r="E4" s="2">
        <v>10</v>
      </c>
    </row>
    <row r="5" spans="1:5" x14ac:dyDescent="0.25">
      <c r="A5" s="2">
        <v>4</v>
      </c>
      <c r="B5" s="2" t="s">
        <v>125</v>
      </c>
      <c r="C5" s="2">
        <v>31</v>
      </c>
      <c r="D5" s="2">
        <v>26</v>
      </c>
      <c r="E5" s="2">
        <v>10</v>
      </c>
    </row>
    <row r="6" spans="1:5" x14ac:dyDescent="0.25">
      <c r="A6" s="2">
        <v>5</v>
      </c>
      <c r="B6" s="2" t="s">
        <v>159</v>
      </c>
      <c r="C6" s="2">
        <v>16</v>
      </c>
      <c r="D6" s="2">
        <v>14</v>
      </c>
      <c r="E6" s="2">
        <v>9</v>
      </c>
    </row>
    <row r="7" spans="1:5" x14ac:dyDescent="0.25">
      <c r="A7" s="2">
        <v>6</v>
      </c>
      <c r="B7" s="2" t="s">
        <v>102</v>
      </c>
      <c r="C7" s="2">
        <v>74</v>
      </c>
      <c r="D7" s="2">
        <v>47</v>
      </c>
      <c r="E7" s="2">
        <v>17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147</v>
      </c>
      <c r="B2" s="1" t="s">
        <v>148</v>
      </c>
      <c r="C2" s="1" t="s">
        <v>149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478</v>
      </c>
      <c r="B6" t="s">
        <v>51</v>
      </c>
      <c r="C6" t="s">
        <v>65</v>
      </c>
      <c r="D6">
        <v>1</v>
      </c>
    </row>
    <row r="7" spans="1:4" x14ac:dyDescent="0.25">
      <c r="A7">
        <v>0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2023-03-07T13:31:54Z</cp:lastPrinted>
  <dcterms:created xsi:type="dcterms:W3CDTF">2014-07-29T18:33:30Z</dcterms:created>
  <dcterms:modified xsi:type="dcterms:W3CDTF">2023-03-07T13:32:17Z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