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96326A89-C6F0-442E-8697-64F309027B7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Print_Area" localSheetId="2">'gm podst'!$A$1:$O$110</definedName>
    <definedName name="_xlnm.Print_Area" localSheetId="4">'gm rez'!$A$1:$O$36</definedName>
    <definedName name="_xlnm.Print_Area" localSheetId="1">'pow podst'!$A$1:$N$47</definedName>
    <definedName name="_xlnm.Print_Area" localSheetId="3">'pow rez'!$A$1:$N$25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N20" i="14" l="1"/>
  <c r="N42" i="3"/>
  <c r="O105" i="13"/>
  <c r="P105" i="13" s="1"/>
  <c r="M105" i="13"/>
  <c r="L4" i="15"/>
  <c r="M4" i="15" s="1"/>
  <c r="L5" i="15"/>
  <c r="M5" i="15" s="1"/>
  <c r="S5" i="15" s="1"/>
  <c r="L6" i="15"/>
  <c r="M6" i="15" s="1"/>
  <c r="L7" i="15"/>
  <c r="M7" i="15" s="1"/>
  <c r="S7" i="15" s="1"/>
  <c r="L8" i="15"/>
  <c r="M8" i="15" s="1"/>
  <c r="L9" i="15"/>
  <c r="M9" i="15"/>
  <c r="S9" i="15" s="1"/>
  <c r="L10" i="15"/>
  <c r="M10" i="15" s="1"/>
  <c r="L11" i="15"/>
  <c r="M11" i="15" s="1"/>
  <c r="S11" i="15" s="1"/>
  <c r="L12" i="15"/>
  <c r="O12" i="15" s="1"/>
  <c r="P12" i="15" s="1"/>
  <c r="M12" i="15"/>
  <c r="L13" i="15"/>
  <c r="M13" i="15" s="1"/>
  <c r="S13" i="15" s="1"/>
  <c r="L14" i="15"/>
  <c r="M14" i="15" s="1"/>
  <c r="L15" i="15"/>
  <c r="M15" i="15" s="1"/>
  <c r="L16" i="15"/>
  <c r="M16" i="15" s="1"/>
  <c r="L17" i="15"/>
  <c r="M17" i="15" s="1"/>
  <c r="S17" i="15" s="1"/>
  <c r="L18" i="15"/>
  <c r="Q18" i="15" s="1"/>
  <c r="R18" i="15" s="1"/>
  <c r="M18" i="15"/>
  <c r="L19" i="15"/>
  <c r="M19" i="15" s="1"/>
  <c r="L20" i="15"/>
  <c r="M20" i="15" s="1"/>
  <c r="L21" i="15"/>
  <c r="M21" i="15"/>
  <c r="L22" i="15"/>
  <c r="M22" i="15" s="1"/>
  <c r="L23" i="15"/>
  <c r="M23" i="15" s="1"/>
  <c r="L24" i="15"/>
  <c r="M24" i="15" s="1"/>
  <c r="L25" i="15"/>
  <c r="M25" i="15" s="1"/>
  <c r="L26" i="15"/>
  <c r="M26" i="15" s="1"/>
  <c r="L27" i="15"/>
  <c r="M27" i="15"/>
  <c r="L28" i="15"/>
  <c r="M28" i="15" s="1"/>
  <c r="L29" i="15"/>
  <c r="M29" i="15" s="1"/>
  <c r="L30" i="15"/>
  <c r="O30" i="15" s="1"/>
  <c r="M30" i="15"/>
  <c r="M31" i="15"/>
  <c r="O31" i="15"/>
  <c r="O28" i="15"/>
  <c r="O24" i="15"/>
  <c r="O20" i="15"/>
  <c r="Q10" i="15"/>
  <c r="R10" i="15" s="1"/>
  <c r="O4" i="15"/>
  <c r="P4" i="15" s="1"/>
  <c r="Q15" i="15"/>
  <c r="R15" i="15" s="1"/>
  <c r="Q11" i="15"/>
  <c r="R11" i="15" s="1"/>
  <c r="Q5" i="15"/>
  <c r="R5" i="15" s="1"/>
  <c r="Q4" i="15"/>
  <c r="R4" i="15" s="1"/>
  <c r="K4" i="14"/>
  <c r="L4" i="14" s="1"/>
  <c r="K5" i="14"/>
  <c r="L5" i="14" s="1"/>
  <c r="K6" i="14"/>
  <c r="N6" i="14" s="1"/>
  <c r="K7" i="14"/>
  <c r="L7" i="14" s="1"/>
  <c r="K8" i="14"/>
  <c r="P8" i="14" s="1"/>
  <c r="Q8" i="14" s="1"/>
  <c r="K9" i="14"/>
  <c r="N9" i="14" s="1"/>
  <c r="L9" i="14"/>
  <c r="K10" i="14"/>
  <c r="L10" i="14" s="1"/>
  <c r="K11" i="14"/>
  <c r="L11" i="14" s="1"/>
  <c r="K12" i="14"/>
  <c r="L12" i="14" s="1"/>
  <c r="K13" i="14"/>
  <c r="L13" i="14" s="1"/>
  <c r="K14" i="14"/>
  <c r="L14" i="14" s="1"/>
  <c r="K15" i="14"/>
  <c r="L15" i="14" s="1"/>
  <c r="K16" i="14"/>
  <c r="L16" i="14" s="1"/>
  <c r="K17" i="14"/>
  <c r="L17" i="14" s="1"/>
  <c r="K18" i="14"/>
  <c r="L18" i="14"/>
  <c r="K19" i="14"/>
  <c r="L19" i="14" s="1"/>
  <c r="L20" i="14"/>
  <c r="P7" i="14"/>
  <c r="Q7" i="14" s="1"/>
  <c r="N11" i="14"/>
  <c r="N15" i="14"/>
  <c r="N4" i="14"/>
  <c r="N18" i="14"/>
  <c r="H21" i="14"/>
  <c r="J21" i="14"/>
  <c r="L4" i="13"/>
  <c r="M4" i="13" s="1"/>
  <c r="L5" i="13"/>
  <c r="M5" i="13" s="1"/>
  <c r="L6" i="13"/>
  <c r="M6" i="13"/>
  <c r="S6" i="13" s="1"/>
  <c r="L7" i="13"/>
  <c r="M7" i="13" s="1"/>
  <c r="L8" i="13"/>
  <c r="M8" i="13"/>
  <c r="L9" i="13"/>
  <c r="M9" i="13" s="1"/>
  <c r="L10" i="13"/>
  <c r="M10" i="13" s="1"/>
  <c r="S10" i="13" s="1"/>
  <c r="L11" i="13"/>
  <c r="L12" i="13"/>
  <c r="M12" i="13" s="1"/>
  <c r="S12" i="13" s="1"/>
  <c r="L13" i="13"/>
  <c r="M13" i="13" s="1"/>
  <c r="S13" i="13" s="1"/>
  <c r="L14" i="13"/>
  <c r="M14" i="13"/>
  <c r="L15" i="13"/>
  <c r="M15" i="13"/>
  <c r="L16" i="13"/>
  <c r="M16" i="13" s="1"/>
  <c r="L17" i="13"/>
  <c r="M17" i="13"/>
  <c r="L18" i="13"/>
  <c r="L19" i="13"/>
  <c r="M19" i="13" s="1"/>
  <c r="L20" i="13"/>
  <c r="M20" i="13" s="1"/>
  <c r="L21" i="13"/>
  <c r="O21" i="13" s="1"/>
  <c r="P21" i="13" s="1"/>
  <c r="M21" i="13"/>
  <c r="L22" i="13"/>
  <c r="M22" i="13" s="1"/>
  <c r="L23" i="13"/>
  <c r="M23" i="13" s="1"/>
  <c r="L24" i="13"/>
  <c r="M24" i="13"/>
  <c r="L25" i="13"/>
  <c r="M25" i="13" s="1"/>
  <c r="L26" i="13"/>
  <c r="S26" i="13" s="1"/>
  <c r="M26" i="13"/>
  <c r="L27" i="13"/>
  <c r="M27" i="13" s="1"/>
  <c r="L28" i="13"/>
  <c r="M28" i="13" s="1"/>
  <c r="L29" i="13"/>
  <c r="M29" i="13" s="1"/>
  <c r="L30" i="13"/>
  <c r="M30" i="13" s="1"/>
  <c r="L31" i="13"/>
  <c r="M31" i="13" s="1"/>
  <c r="L32" i="13"/>
  <c r="O32" i="13" s="1"/>
  <c r="P32" i="13" s="1"/>
  <c r="M32" i="13"/>
  <c r="S32" i="13" s="1"/>
  <c r="L33" i="13"/>
  <c r="M33" i="13"/>
  <c r="L34" i="13"/>
  <c r="M34" i="13" s="1"/>
  <c r="S34" i="13" s="1"/>
  <c r="L35" i="13"/>
  <c r="M35" i="13"/>
  <c r="L36" i="13"/>
  <c r="O36" i="13" s="1"/>
  <c r="P36" i="13" s="1"/>
  <c r="L37" i="13"/>
  <c r="M37" i="13" s="1"/>
  <c r="L38" i="13"/>
  <c r="M38" i="13" s="1"/>
  <c r="S38" i="13" s="1"/>
  <c r="L39" i="13"/>
  <c r="M39" i="13"/>
  <c r="L40" i="13"/>
  <c r="M40" i="13" s="1"/>
  <c r="S40" i="13" s="1"/>
  <c r="L41" i="13"/>
  <c r="M41" i="13" s="1"/>
  <c r="L42" i="13"/>
  <c r="M42" i="13"/>
  <c r="L43" i="13"/>
  <c r="M43" i="13" s="1"/>
  <c r="L44" i="13"/>
  <c r="M44" i="13"/>
  <c r="S44" i="13" s="1"/>
  <c r="L45" i="13"/>
  <c r="M45" i="13" s="1"/>
  <c r="L46" i="13"/>
  <c r="M46" i="13" s="1"/>
  <c r="S46" i="13" s="1"/>
  <c r="L47" i="13"/>
  <c r="M47" i="13"/>
  <c r="L48" i="13"/>
  <c r="M48" i="13" s="1"/>
  <c r="S48" i="13" s="1"/>
  <c r="L49" i="13"/>
  <c r="M49" i="13" s="1"/>
  <c r="L50" i="13"/>
  <c r="M50" i="13"/>
  <c r="S50" i="13" s="1"/>
  <c r="L51" i="13"/>
  <c r="Q51" i="13" s="1"/>
  <c r="R51" i="13" s="1"/>
  <c r="M51" i="13"/>
  <c r="L52" i="13"/>
  <c r="M52" i="13" s="1"/>
  <c r="S52" i="13" s="1"/>
  <c r="L53" i="13"/>
  <c r="M53" i="13"/>
  <c r="L54" i="13"/>
  <c r="S54" i="13" s="1"/>
  <c r="M54" i="13"/>
  <c r="L55" i="13"/>
  <c r="M55" i="13" s="1"/>
  <c r="L56" i="13"/>
  <c r="M56" i="13" s="1"/>
  <c r="S56" i="13" s="1"/>
  <c r="L57" i="13"/>
  <c r="O57" i="13" s="1"/>
  <c r="M57" i="13"/>
  <c r="L58" i="13"/>
  <c r="M58" i="13" s="1"/>
  <c r="S58" i="13" s="1"/>
  <c r="L59" i="13"/>
  <c r="M59" i="13" s="1"/>
  <c r="L60" i="13"/>
  <c r="M60" i="13"/>
  <c r="S60" i="13" s="1"/>
  <c r="L61" i="13"/>
  <c r="M61" i="13" s="1"/>
  <c r="L62" i="13"/>
  <c r="Q62" i="13" s="1"/>
  <c r="R62" i="13" s="1"/>
  <c r="M62" i="13"/>
  <c r="S62" i="13" s="1"/>
  <c r="L63" i="13"/>
  <c r="M63" i="13" s="1"/>
  <c r="L64" i="13"/>
  <c r="M64" i="13" s="1"/>
  <c r="L65" i="13"/>
  <c r="O65" i="13" s="1"/>
  <c r="M65" i="13"/>
  <c r="L66" i="13"/>
  <c r="M66" i="13" s="1"/>
  <c r="L67" i="13"/>
  <c r="M67" i="13" s="1"/>
  <c r="S67" i="13" s="1"/>
  <c r="L68" i="13"/>
  <c r="M68" i="13"/>
  <c r="S68" i="13" s="1"/>
  <c r="L69" i="13"/>
  <c r="M69" i="13"/>
  <c r="L70" i="13"/>
  <c r="M70" i="13" s="1"/>
  <c r="L71" i="13"/>
  <c r="M71" i="13"/>
  <c r="L72" i="13"/>
  <c r="Q72" i="13" s="1"/>
  <c r="R72" i="13" s="1"/>
  <c r="M72" i="13"/>
  <c r="S72" i="13" s="1"/>
  <c r="L73" i="13"/>
  <c r="M73" i="13" s="1"/>
  <c r="L74" i="13"/>
  <c r="M74" i="13" s="1"/>
  <c r="S74" i="13" s="1"/>
  <c r="L75" i="13"/>
  <c r="M75" i="13"/>
  <c r="L76" i="13"/>
  <c r="M76" i="13" s="1"/>
  <c r="L77" i="13"/>
  <c r="O77" i="13" s="1"/>
  <c r="P77" i="13" s="1"/>
  <c r="L78" i="13"/>
  <c r="M78" i="13"/>
  <c r="L79" i="13"/>
  <c r="M79" i="13" s="1"/>
  <c r="L80" i="13"/>
  <c r="Q80" i="13" s="1"/>
  <c r="R80" i="13" s="1"/>
  <c r="M80" i="13"/>
  <c r="S80" i="13" s="1"/>
  <c r="L81" i="13"/>
  <c r="M81" i="13" s="1"/>
  <c r="L82" i="13"/>
  <c r="M82" i="13" s="1"/>
  <c r="L83" i="13"/>
  <c r="O83" i="13" s="1"/>
  <c r="P83" i="13" s="1"/>
  <c r="M83" i="13"/>
  <c r="L84" i="13"/>
  <c r="M84" i="13" s="1"/>
  <c r="L85" i="13"/>
  <c r="M85" i="13" s="1"/>
  <c r="L86" i="13"/>
  <c r="O86" i="13" s="1"/>
  <c r="P86" i="13" s="1"/>
  <c r="M86" i="13"/>
  <c r="L87" i="13"/>
  <c r="O87" i="13" s="1"/>
  <c r="P87" i="13" s="1"/>
  <c r="M87" i="13"/>
  <c r="L88" i="13"/>
  <c r="M88" i="13" s="1"/>
  <c r="S88" i="13" s="1"/>
  <c r="L89" i="13"/>
  <c r="M89" i="13"/>
  <c r="L90" i="13"/>
  <c r="O90" i="13" s="1"/>
  <c r="M90" i="13"/>
  <c r="S90" i="13" s="1"/>
  <c r="L91" i="13"/>
  <c r="M91" i="13" s="1"/>
  <c r="L92" i="13"/>
  <c r="M92" i="13" s="1"/>
  <c r="L93" i="13"/>
  <c r="M93" i="13"/>
  <c r="S93" i="13" s="1"/>
  <c r="L94" i="13"/>
  <c r="M94" i="13" s="1"/>
  <c r="L95" i="13"/>
  <c r="O95" i="13" s="1"/>
  <c r="L96" i="13"/>
  <c r="M96" i="13"/>
  <c r="S96" i="13" s="1"/>
  <c r="L97" i="13"/>
  <c r="M97" i="13" s="1"/>
  <c r="L98" i="13"/>
  <c r="Q98" i="13" s="1"/>
  <c r="R98" i="13" s="1"/>
  <c r="M98" i="13"/>
  <c r="S98" i="13" s="1"/>
  <c r="L99" i="13"/>
  <c r="M99" i="13" s="1"/>
  <c r="S99" i="13" s="1"/>
  <c r="L100" i="13"/>
  <c r="M100" i="13" s="1"/>
  <c r="S100" i="13" s="1"/>
  <c r="L101" i="13"/>
  <c r="O101" i="13" s="1"/>
  <c r="M101" i="13"/>
  <c r="L102" i="13"/>
  <c r="M102" i="13" s="1"/>
  <c r="S102" i="13" s="1"/>
  <c r="L103" i="13"/>
  <c r="M103" i="13" s="1"/>
  <c r="L104" i="13"/>
  <c r="O104" i="13" s="1"/>
  <c r="P104" i="13" s="1"/>
  <c r="M104" i="13"/>
  <c r="S104" i="13" s="1"/>
  <c r="S105" i="13"/>
  <c r="O102" i="13"/>
  <c r="O96" i="13"/>
  <c r="P96" i="13" s="1"/>
  <c r="O93" i="13"/>
  <c r="O92" i="13"/>
  <c r="P92" i="13" s="1"/>
  <c r="O89" i="13"/>
  <c r="O79" i="13"/>
  <c r="O78" i="13"/>
  <c r="P78" i="13" s="1"/>
  <c r="O75" i="13"/>
  <c r="P75" i="13" s="1"/>
  <c r="S71" i="13"/>
  <c r="O71" i="13"/>
  <c r="P71" i="13" s="1"/>
  <c r="O67" i="13"/>
  <c r="O66" i="13"/>
  <c r="P66" i="13" s="1"/>
  <c r="Q63" i="13"/>
  <c r="R63" i="13" s="1"/>
  <c r="O62" i="13"/>
  <c r="O61" i="13"/>
  <c r="P61" i="13" s="1"/>
  <c r="O53" i="13"/>
  <c r="P53" i="13" s="1"/>
  <c r="O52" i="13"/>
  <c r="P52" i="13" s="1"/>
  <c r="O51" i="13"/>
  <c r="O49" i="13"/>
  <c r="Q45" i="13"/>
  <c r="R45" i="13" s="1"/>
  <c r="O42" i="13"/>
  <c r="P42" i="13" s="1"/>
  <c r="S42" i="13"/>
  <c r="O39" i="13"/>
  <c r="P39" i="13" s="1"/>
  <c r="O27" i="13"/>
  <c r="P27" i="13" s="1"/>
  <c r="Q27" i="13"/>
  <c r="R27" i="13" s="1"/>
  <c r="O26" i="13"/>
  <c r="P26" i="13" s="1"/>
  <c r="S17" i="13"/>
  <c r="O17" i="13"/>
  <c r="P17" i="13" s="1"/>
  <c r="O15" i="13"/>
  <c r="Q9" i="13"/>
  <c r="R9" i="13" s="1"/>
  <c r="O7" i="13"/>
  <c r="P7" i="13" s="1"/>
  <c r="O6" i="13"/>
  <c r="P6" i="13" s="1"/>
  <c r="Q71" i="13"/>
  <c r="R71" i="13" s="1"/>
  <c r="Q68" i="13"/>
  <c r="R68" i="13" s="1"/>
  <c r="S65" i="13"/>
  <c r="Q60" i="13"/>
  <c r="R60" i="13" s="1"/>
  <c r="Q56" i="13"/>
  <c r="R56" i="13" s="1"/>
  <c r="Q54" i="13"/>
  <c r="R54" i="13" s="1"/>
  <c r="Q53" i="13"/>
  <c r="R53" i="13" s="1"/>
  <c r="Q52" i="13"/>
  <c r="R52" i="13" s="1"/>
  <c r="Q50" i="13"/>
  <c r="R50" i="13" s="1"/>
  <c r="Q46" i="13"/>
  <c r="R46" i="13" s="1"/>
  <c r="Q44" i="13"/>
  <c r="R44" i="13" s="1"/>
  <c r="Q42" i="13"/>
  <c r="R42" i="13" s="1"/>
  <c r="Q38" i="13"/>
  <c r="R38" i="13" s="1"/>
  <c r="Q36" i="13"/>
  <c r="R36" i="13" s="1"/>
  <c r="Q32" i="13"/>
  <c r="R32" i="13" s="1"/>
  <c r="Q31" i="13"/>
  <c r="R31" i="13" s="1"/>
  <c r="Q26" i="13"/>
  <c r="R26" i="13" s="1"/>
  <c r="Q23" i="13"/>
  <c r="R23" i="13" s="1"/>
  <c r="Q21" i="13"/>
  <c r="R21" i="13" s="1"/>
  <c r="Q17" i="13"/>
  <c r="R17" i="13" s="1"/>
  <c r="Q15" i="13"/>
  <c r="R15" i="13" s="1"/>
  <c r="Q14" i="13"/>
  <c r="R14" i="13" s="1"/>
  <c r="Q13" i="13"/>
  <c r="R13" i="13" s="1"/>
  <c r="Q6" i="13"/>
  <c r="R6" i="13" s="1"/>
  <c r="I106" i="13"/>
  <c r="K106" i="13"/>
  <c r="S78" i="13"/>
  <c r="S89" i="13"/>
  <c r="S101" i="13"/>
  <c r="Q79" i="13"/>
  <c r="R79" i="13" s="1"/>
  <c r="P93" i="13"/>
  <c r="Q86" i="13"/>
  <c r="R86" i="13" s="1"/>
  <c r="Q84" i="13"/>
  <c r="R84" i="13" s="1"/>
  <c r="Q81" i="13"/>
  <c r="R81" i="13" s="1"/>
  <c r="Q78" i="13"/>
  <c r="R78" i="13" s="1"/>
  <c r="Q75" i="13"/>
  <c r="R75" i="13" s="1"/>
  <c r="Q74" i="13"/>
  <c r="R74" i="13" s="1"/>
  <c r="Q102" i="13"/>
  <c r="R102" i="13" s="1"/>
  <c r="Q96" i="13"/>
  <c r="R96" i="13" s="1"/>
  <c r="Q93" i="13"/>
  <c r="R93" i="13" s="1"/>
  <c r="Q92" i="13"/>
  <c r="R92" i="13" s="1"/>
  <c r="Q89" i="13"/>
  <c r="R89" i="13" s="1"/>
  <c r="Q105" i="13"/>
  <c r="R105" i="13" s="1"/>
  <c r="Q104" i="13"/>
  <c r="R104" i="13" s="1"/>
  <c r="K4" i="3"/>
  <c r="L4" i="3" s="1"/>
  <c r="R4" i="3" s="1"/>
  <c r="K5" i="3"/>
  <c r="L5" i="3" s="1"/>
  <c r="K6" i="3"/>
  <c r="L6" i="3"/>
  <c r="K7" i="3"/>
  <c r="L7" i="3" s="1"/>
  <c r="K8" i="3"/>
  <c r="L8" i="3" s="1"/>
  <c r="K9" i="3"/>
  <c r="P9" i="3" s="1"/>
  <c r="Q9" i="3" s="1"/>
  <c r="K10" i="3"/>
  <c r="L10" i="3" s="1"/>
  <c r="R10" i="3" s="1"/>
  <c r="K11" i="3"/>
  <c r="L11" i="3" s="1"/>
  <c r="K12" i="3"/>
  <c r="L12" i="3"/>
  <c r="R12" i="3" s="1"/>
  <c r="K13" i="3"/>
  <c r="L13" i="3" s="1"/>
  <c r="K14" i="3"/>
  <c r="L14" i="3" s="1"/>
  <c r="R14" i="3" s="1"/>
  <c r="K15" i="3"/>
  <c r="N15" i="3" s="1"/>
  <c r="O15" i="3" s="1"/>
  <c r="L15" i="3"/>
  <c r="K16" i="3"/>
  <c r="L16" i="3" s="1"/>
  <c r="R16" i="3" s="1"/>
  <c r="K17" i="3"/>
  <c r="L17" i="3" s="1"/>
  <c r="K18" i="3"/>
  <c r="L18" i="3" s="1"/>
  <c r="R18" i="3" s="1"/>
  <c r="K19" i="3"/>
  <c r="L19" i="3" s="1"/>
  <c r="K20" i="3"/>
  <c r="L20" i="3" s="1"/>
  <c r="K21" i="3"/>
  <c r="N21" i="3" s="1"/>
  <c r="L21" i="3"/>
  <c r="K22" i="3"/>
  <c r="L22" i="3" s="1"/>
  <c r="K23" i="3"/>
  <c r="L23" i="3" s="1"/>
  <c r="K24" i="3"/>
  <c r="L24" i="3"/>
  <c r="K25" i="3"/>
  <c r="L25" i="3" s="1"/>
  <c r="K26" i="3"/>
  <c r="L26" i="3" s="1"/>
  <c r="K27" i="3"/>
  <c r="N27" i="3" s="1"/>
  <c r="K28" i="3"/>
  <c r="L28" i="3" s="1"/>
  <c r="K29" i="3"/>
  <c r="L29" i="3" s="1"/>
  <c r="K30" i="3"/>
  <c r="N30" i="3" s="1"/>
  <c r="L30" i="3"/>
  <c r="K31" i="3"/>
  <c r="L31" i="3" s="1"/>
  <c r="K32" i="3"/>
  <c r="L32" i="3" s="1"/>
  <c r="K33" i="3"/>
  <c r="L33" i="3"/>
  <c r="K34" i="3"/>
  <c r="L34" i="3" s="1"/>
  <c r="R34" i="3" s="1"/>
  <c r="K35" i="3"/>
  <c r="L35" i="3" s="1"/>
  <c r="K36" i="3"/>
  <c r="L36" i="3" s="1"/>
  <c r="K37" i="3"/>
  <c r="L37" i="3" s="1"/>
  <c r="K38" i="3"/>
  <c r="L38" i="3" s="1"/>
  <c r="R38" i="3" s="1"/>
  <c r="K39" i="3"/>
  <c r="N39" i="3" s="1"/>
  <c r="L39" i="3"/>
  <c r="K40" i="3"/>
  <c r="L40" i="3" s="1"/>
  <c r="K41" i="3"/>
  <c r="L41" i="3" s="1"/>
  <c r="P11" i="3"/>
  <c r="Q11" i="3" s="1"/>
  <c r="N17" i="3"/>
  <c r="O17" i="3" s="1"/>
  <c r="N29" i="3"/>
  <c r="N32" i="3"/>
  <c r="O32" i="3" s="1"/>
  <c r="P37" i="3"/>
  <c r="Q37" i="3" s="1"/>
  <c r="N41" i="3"/>
  <c r="N37" i="3"/>
  <c r="O37" i="3" s="1"/>
  <c r="N33" i="3"/>
  <c r="O33" i="3" s="1"/>
  <c r="N28" i="3"/>
  <c r="N24" i="3"/>
  <c r="N22" i="3"/>
  <c r="N12" i="3"/>
  <c r="N10" i="3"/>
  <c r="O10" i="3" s="1"/>
  <c r="N9" i="3"/>
  <c r="O9" i="3" s="1"/>
  <c r="N6" i="3"/>
  <c r="P34" i="3"/>
  <c r="Q34" i="3" s="1"/>
  <c r="P33" i="3"/>
  <c r="Q33" i="3" s="1"/>
  <c r="P32" i="3"/>
  <c r="Q32" i="3" s="1"/>
  <c r="P15" i="3"/>
  <c r="Q15" i="3" s="1"/>
  <c r="P12" i="3"/>
  <c r="Q12" i="3" s="1"/>
  <c r="O12" i="3"/>
  <c r="P6" i="3"/>
  <c r="Q6" i="3" s="1"/>
  <c r="O6" i="3"/>
  <c r="S14" i="13" l="1"/>
  <c r="O14" i="13"/>
  <c r="P14" i="13" s="1"/>
  <c r="Q66" i="13"/>
  <c r="R66" i="13" s="1"/>
  <c r="M36" i="13"/>
  <c r="S36" i="13" s="1"/>
  <c r="M18" i="13"/>
  <c r="S18" i="13" s="1"/>
  <c r="M11" i="13"/>
  <c r="S11" i="13" s="1"/>
  <c r="L6" i="14"/>
  <c r="Q7" i="15"/>
  <c r="R7" i="15" s="1"/>
  <c r="S15" i="15"/>
  <c r="N36" i="3"/>
  <c r="O36" i="3" s="1"/>
  <c r="N13" i="3"/>
  <c r="O13" i="3" s="1"/>
  <c r="P4" i="3"/>
  <c r="Q4" i="3" s="1"/>
  <c r="P13" i="3"/>
  <c r="Q13" i="3" s="1"/>
  <c r="N26" i="3"/>
  <c r="Q48" i="13"/>
  <c r="R48" i="13" s="1"/>
  <c r="O84" i="13"/>
  <c r="P84" i="13" s="1"/>
  <c r="Q5" i="13"/>
  <c r="R5" i="13" s="1"/>
  <c r="Q18" i="13"/>
  <c r="R18" i="13" s="1"/>
  <c r="S30" i="13"/>
  <c r="Q65" i="13"/>
  <c r="R65" i="13" s="1"/>
  <c r="O98" i="13"/>
  <c r="P98" i="13" s="1"/>
  <c r="N12" i="14"/>
  <c r="O18" i="13"/>
  <c r="P18" i="13" s="1"/>
  <c r="O16" i="3"/>
  <c r="N4" i="3"/>
  <c r="O4" i="3" s="1"/>
  <c r="N18" i="3"/>
  <c r="O18" i="3" s="1"/>
  <c r="N23" i="3"/>
  <c r="P7" i="3"/>
  <c r="Q7" i="3" s="1"/>
  <c r="R6" i="3"/>
  <c r="Q90" i="13"/>
  <c r="R90" i="13" s="1"/>
  <c r="Q99" i="13"/>
  <c r="R99" i="13" s="1"/>
  <c r="P101" i="13"/>
  <c r="S92" i="13"/>
  <c r="Q30" i="13"/>
  <c r="R30" i="13" s="1"/>
  <c r="Q41" i="13"/>
  <c r="R41" i="13" s="1"/>
  <c r="P62" i="13"/>
  <c r="O46" i="13"/>
  <c r="O73" i="13"/>
  <c r="P73" i="13" s="1"/>
  <c r="O99" i="13"/>
  <c r="P99" i="13" s="1"/>
  <c r="N5" i="14"/>
  <c r="N7" i="14"/>
  <c r="O7" i="14" s="1"/>
  <c r="O26" i="15"/>
  <c r="P36" i="3"/>
  <c r="Q36" i="3" s="1"/>
  <c r="N16" i="3"/>
  <c r="N25" i="3"/>
  <c r="N8" i="3"/>
  <c r="O8" i="3" s="1"/>
  <c r="P8" i="3"/>
  <c r="Q8" i="3" s="1"/>
  <c r="P18" i="3"/>
  <c r="Q18" i="3" s="1"/>
  <c r="N35" i="3"/>
  <c r="O35" i="3" s="1"/>
  <c r="P35" i="3"/>
  <c r="Q35" i="3" s="1"/>
  <c r="N20" i="3"/>
  <c r="L27" i="3"/>
  <c r="L9" i="3"/>
  <c r="P102" i="13"/>
  <c r="S84" i="13"/>
  <c r="Q73" i="13"/>
  <c r="R73" i="13" s="1"/>
  <c r="O23" i="13"/>
  <c r="P23" i="13" s="1"/>
  <c r="O59" i="13"/>
  <c r="P59" i="13" s="1"/>
  <c r="S66" i="13"/>
  <c r="M95" i="13"/>
  <c r="S95" i="13" s="1"/>
  <c r="M77" i="13"/>
  <c r="S77" i="13" s="1"/>
  <c r="Q8" i="15"/>
  <c r="R8" i="15" s="1"/>
  <c r="O22" i="15"/>
  <c r="Q13" i="15"/>
  <c r="R13" i="15" s="1"/>
  <c r="O5" i="15"/>
  <c r="P5" i="15" s="1"/>
  <c r="O9" i="15"/>
  <c r="P9" i="15" s="1"/>
  <c r="O13" i="15"/>
  <c r="P13" i="15" s="1"/>
  <c r="O17" i="15"/>
  <c r="O21" i="15"/>
  <c r="O25" i="15"/>
  <c r="O29" i="15"/>
  <c r="Q12" i="15"/>
  <c r="R12" i="15" s="1"/>
  <c r="Q9" i="15"/>
  <c r="R9" i="15" s="1"/>
  <c r="P17" i="15"/>
  <c r="Q17" i="15"/>
  <c r="R17" i="15" s="1"/>
  <c r="O7" i="15"/>
  <c r="P7" i="15" s="1"/>
  <c r="O11" i="15"/>
  <c r="P11" i="15" s="1"/>
  <c r="O15" i="15"/>
  <c r="P15" i="15" s="1"/>
  <c r="O19" i="15"/>
  <c r="O23" i="15"/>
  <c r="O27" i="15"/>
  <c r="Q14" i="15"/>
  <c r="R14" i="15" s="1"/>
  <c r="S4" i="15"/>
  <c r="S6" i="15"/>
  <c r="S8" i="15"/>
  <c r="S10" i="15"/>
  <c r="S12" i="15"/>
  <c r="S14" i="15"/>
  <c r="S16" i="15"/>
  <c r="S18" i="15"/>
  <c r="Q6" i="15"/>
  <c r="R6" i="15" s="1"/>
  <c r="Q16" i="15"/>
  <c r="R16" i="15" s="1"/>
  <c r="O6" i="15"/>
  <c r="P6" i="15" s="1"/>
  <c r="O8" i="15"/>
  <c r="P8" i="15" s="1"/>
  <c r="O10" i="15"/>
  <c r="P10" i="15" s="1"/>
  <c r="O14" i="15"/>
  <c r="P14" i="15" s="1"/>
  <c r="O16" i="15"/>
  <c r="P16" i="15" s="1"/>
  <c r="O18" i="15"/>
  <c r="P18" i="15"/>
  <c r="N13" i="14"/>
  <c r="L8" i="14"/>
  <c r="R8" i="14" s="1"/>
  <c r="N19" i="14"/>
  <c r="N17" i="14"/>
  <c r="N8" i="14"/>
  <c r="O8" i="14" s="1"/>
  <c r="N14" i="14"/>
  <c r="N10" i="14"/>
  <c r="N16" i="14"/>
  <c r="R7" i="14"/>
  <c r="Q82" i="13"/>
  <c r="R82" i="13" s="1"/>
  <c r="Q4" i="13"/>
  <c r="R4" i="13" s="1"/>
  <c r="Q19" i="13"/>
  <c r="R19" i="13" s="1"/>
  <c r="S31" i="13"/>
  <c r="Q37" i="13"/>
  <c r="R37" i="13" s="1"/>
  <c r="Q67" i="13"/>
  <c r="R67" i="13" s="1"/>
  <c r="O19" i="13"/>
  <c r="P19" i="13" s="1"/>
  <c r="O34" i="13"/>
  <c r="P34" i="13" s="1"/>
  <c r="O40" i="13"/>
  <c r="P40" i="13" s="1"/>
  <c r="S73" i="13"/>
  <c r="S82" i="13"/>
  <c r="Q16" i="13"/>
  <c r="R16" i="13" s="1"/>
  <c r="Q22" i="13"/>
  <c r="R22" i="13" s="1"/>
  <c r="Q28" i="13"/>
  <c r="R28" i="13" s="1"/>
  <c r="S4" i="13"/>
  <c r="S16" i="13"/>
  <c r="O31" i="13"/>
  <c r="P31" i="13" s="1"/>
  <c r="S37" i="13"/>
  <c r="O55" i="13"/>
  <c r="P55" i="13" s="1"/>
  <c r="S64" i="13"/>
  <c r="O85" i="13"/>
  <c r="P85" i="13" s="1"/>
  <c r="Q10" i="13"/>
  <c r="R10" i="13" s="1"/>
  <c r="S22" i="13"/>
  <c r="S28" i="13"/>
  <c r="Q34" i="13"/>
  <c r="R34" i="13" s="1"/>
  <c r="Q40" i="13"/>
  <c r="R40" i="13" s="1"/>
  <c r="P46" i="13"/>
  <c r="Q70" i="13"/>
  <c r="R70" i="13" s="1"/>
  <c r="O13" i="13"/>
  <c r="O25" i="13"/>
  <c r="P25" i="13" s="1"/>
  <c r="O37" i="13"/>
  <c r="P37" i="13" s="1"/>
  <c r="O43" i="13"/>
  <c r="P43" i="13" s="1"/>
  <c r="S70" i="13"/>
  <c r="S103" i="13"/>
  <c r="Q39" i="13"/>
  <c r="R39" i="13" s="1"/>
  <c r="Q55" i="13"/>
  <c r="R55" i="13" s="1"/>
  <c r="O8" i="13"/>
  <c r="P8" i="13" s="1"/>
  <c r="O12" i="13"/>
  <c r="P12" i="13" s="1"/>
  <c r="O20" i="13"/>
  <c r="P20" i="13" s="1"/>
  <c r="O24" i="13"/>
  <c r="P24" i="13" s="1"/>
  <c r="O30" i="13"/>
  <c r="P30" i="13" s="1"/>
  <c r="S49" i="13"/>
  <c r="O58" i="13"/>
  <c r="P58" i="13" s="1"/>
  <c r="O64" i="13"/>
  <c r="P64" i="13" s="1"/>
  <c r="O76" i="13"/>
  <c r="P76" i="13" s="1"/>
  <c r="O88" i="13"/>
  <c r="O91" i="13"/>
  <c r="P91" i="13" s="1"/>
  <c r="O94" i="13"/>
  <c r="P94" i="13" s="1"/>
  <c r="O97" i="13"/>
  <c r="P97" i="13" s="1"/>
  <c r="O100" i="13"/>
  <c r="O103" i="13"/>
  <c r="P103" i="13" s="1"/>
  <c r="S91" i="13"/>
  <c r="Q8" i="13"/>
  <c r="R8" i="13" s="1"/>
  <c r="Q12" i="13"/>
  <c r="R12" i="13" s="1"/>
  <c r="Q49" i="13"/>
  <c r="R49" i="13" s="1"/>
  <c r="S55" i="13"/>
  <c r="Q69" i="13"/>
  <c r="R69" i="13" s="1"/>
  <c r="O69" i="13"/>
  <c r="P69" i="13" s="1"/>
  <c r="O74" i="13"/>
  <c r="P74" i="13" s="1"/>
  <c r="O81" i="13"/>
  <c r="P81" i="13" s="1"/>
  <c r="S8" i="13"/>
  <c r="O72" i="13"/>
  <c r="P72" i="13" s="1"/>
  <c r="Q88" i="13"/>
  <c r="R88" i="13" s="1"/>
  <c r="Q103" i="13"/>
  <c r="R103" i="13" s="1"/>
  <c r="Q91" i="13"/>
  <c r="R91" i="13" s="1"/>
  <c r="Q20" i="13"/>
  <c r="R20" i="13" s="1"/>
  <c r="Q24" i="13"/>
  <c r="R24" i="13" s="1"/>
  <c r="S69" i="13"/>
  <c r="O4" i="13"/>
  <c r="P4" i="13" s="1"/>
  <c r="S7" i="13"/>
  <c r="O10" i="13"/>
  <c r="P10" i="13" s="1"/>
  <c r="O16" i="13"/>
  <c r="P16" i="13" s="1"/>
  <c r="S19" i="13"/>
  <c r="O22" i="13"/>
  <c r="P22" i="13" s="1"/>
  <c r="O28" i="13"/>
  <c r="P28" i="13" s="1"/>
  <c r="O50" i="13"/>
  <c r="P50" i="13" s="1"/>
  <c r="O56" i="13"/>
  <c r="P56" i="13" s="1"/>
  <c r="O60" i="13"/>
  <c r="P60" i="13" s="1"/>
  <c r="S63" i="13"/>
  <c r="O70" i="13"/>
  <c r="P70" i="13" s="1"/>
  <c r="S75" i="13"/>
  <c r="O82" i="13"/>
  <c r="P82" i="13" s="1"/>
  <c r="S87" i="13"/>
  <c r="S20" i="13"/>
  <c r="S24" i="13"/>
  <c r="Q58" i="13"/>
  <c r="R58" i="13" s="1"/>
  <c r="Q64" i="13"/>
  <c r="R64" i="13" s="1"/>
  <c r="O38" i="13"/>
  <c r="P38" i="13" s="1"/>
  <c r="O44" i="13"/>
  <c r="P44" i="13" s="1"/>
  <c r="O48" i="13"/>
  <c r="P48" i="13" s="1"/>
  <c r="O54" i="13"/>
  <c r="P54" i="13" s="1"/>
  <c r="O63" i="13"/>
  <c r="P63" i="13" s="1"/>
  <c r="O68" i="13"/>
  <c r="P68" i="13" s="1"/>
  <c r="O80" i="13"/>
  <c r="P80" i="13" s="1"/>
  <c r="Q47" i="13"/>
  <c r="R47" i="13" s="1"/>
  <c r="S23" i="13"/>
  <c r="S47" i="13"/>
  <c r="P57" i="13"/>
  <c r="Q59" i="13"/>
  <c r="R59" i="13" s="1"/>
  <c r="Q7" i="13"/>
  <c r="R7" i="13" s="1"/>
  <c r="S9" i="13"/>
  <c r="O11" i="13"/>
  <c r="P11" i="13" s="1"/>
  <c r="O35" i="13"/>
  <c r="P35" i="13" s="1"/>
  <c r="S43" i="13"/>
  <c r="Q43" i="13"/>
  <c r="R43" i="13" s="1"/>
  <c r="S45" i="13"/>
  <c r="O47" i="13"/>
  <c r="P47" i="13" s="1"/>
  <c r="P67" i="13"/>
  <c r="S35" i="13"/>
  <c r="Q33" i="13"/>
  <c r="R33" i="13" s="1"/>
  <c r="Q35" i="13"/>
  <c r="R35" i="13" s="1"/>
  <c r="Q57" i="13"/>
  <c r="R57" i="13" s="1"/>
  <c r="S5" i="13"/>
  <c r="O9" i="13"/>
  <c r="P9" i="13" s="1"/>
  <c r="Q29" i="13"/>
  <c r="R29" i="13" s="1"/>
  <c r="O33" i="13"/>
  <c r="P33" i="13" s="1"/>
  <c r="O45" i="13"/>
  <c r="P45" i="13" s="1"/>
  <c r="Q11" i="13"/>
  <c r="R11" i="13" s="1"/>
  <c r="P15" i="13"/>
  <c r="S29" i="13"/>
  <c r="S41" i="13"/>
  <c r="P51" i="13"/>
  <c r="S53" i="13"/>
  <c r="S59" i="13"/>
  <c r="S21" i="13"/>
  <c r="S57" i="13"/>
  <c r="S33" i="13"/>
  <c r="O5" i="13"/>
  <c r="P13" i="13"/>
  <c r="S15" i="13"/>
  <c r="S25" i="13"/>
  <c r="Q25" i="13"/>
  <c r="R25" i="13" s="1"/>
  <c r="S27" i="13"/>
  <c r="O29" i="13"/>
  <c r="P29" i="13" s="1"/>
  <c r="S39" i="13"/>
  <c r="O41" i="13"/>
  <c r="P41" i="13" s="1"/>
  <c r="P49" i="13"/>
  <c r="S51" i="13"/>
  <c r="Q61" i="13"/>
  <c r="R61" i="13" s="1"/>
  <c r="S61" i="13"/>
  <c r="P65" i="13"/>
  <c r="P89" i="13"/>
  <c r="P95" i="13"/>
  <c r="P90" i="13"/>
  <c r="Q95" i="13"/>
  <c r="R95" i="13" s="1"/>
  <c r="Q101" i="13"/>
  <c r="R101" i="13" s="1"/>
  <c r="Q77" i="13"/>
  <c r="R77" i="13" s="1"/>
  <c r="Q83" i="13"/>
  <c r="R83" i="13" s="1"/>
  <c r="S86" i="13"/>
  <c r="Q94" i="13"/>
  <c r="R94" i="13" s="1"/>
  <c r="Q97" i="13"/>
  <c r="R97" i="13" s="1"/>
  <c r="P88" i="13"/>
  <c r="P100" i="13"/>
  <c r="S94" i="13"/>
  <c r="Q100" i="13"/>
  <c r="R100" i="13" s="1"/>
  <c r="S79" i="13"/>
  <c r="S97" i="13"/>
  <c r="Q76" i="13"/>
  <c r="R76" i="13" s="1"/>
  <c r="P79" i="13"/>
  <c r="S85" i="13"/>
  <c r="S76" i="13"/>
  <c r="S81" i="13"/>
  <c r="S83" i="13"/>
  <c r="Q85" i="13"/>
  <c r="R85" i="13" s="1"/>
  <c r="Q87" i="13"/>
  <c r="R87" i="13" s="1"/>
  <c r="P16" i="3"/>
  <c r="Q16" i="3" s="1"/>
  <c r="P38" i="3"/>
  <c r="Q38" i="3" s="1"/>
  <c r="N31" i="3"/>
  <c r="P19" i="3"/>
  <c r="Q19" i="3" s="1"/>
  <c r="P10" i="3"/>
  <c r="Q10" i="3" s="1"/>
  <c r="P5" i="3"/>
  <c r="Q5" i="3" s="1"/>
  <c r="P17" i="3"/>
  <c r="Q17" i="3" s="1"/>
  <c r="N5" i="3"/>
  <c r="O5" i="3" s="1"/>
  <c r="N11" i="3"/>
  <c r="O11" i="3" s="1"/>
  <c r="R32" i="3"/>
  <c r="R8" i="3"/>
  <c r="P14" i="3"/>
  <c r="Q14" i="3" s="1"/>
  <c r="N7" i="3"/>
  <c r="O7" i="3" s="1"/>
  <c r="N19" i="3"/>
  <c r="O19" i="3" s="1"/>
  <c r="N14" i="3"/>
  <c r="O14" i="3" s="1"/>
  <c r="N34" i="3"/>
  <c r="O34" i="3" s="1"/>
  <c r="N38" i="3"/>
  <c r="O38" i="3" s="1"/>
  <c r="R36" i="3"/>
  <c r="N40" i="3"/>
  <c r="R5" i="3"/>
  <c r="R7" i="3"/>
  <c r="R9" i="3"/>
  <c r="R11" i="3"/>
  <c r="R13" i="3"/>
  <c r="R15" i="3"/>
  <c r="R17" i="3"/>
  <c r="R19" i="3"/>
  <c r="R33" i="3"/>
  <c r="R35" i="3"/>
  <c r="R37" i="3"/>
  <c r="P5" i="13" l="1"/>
  <c r="L3" i="15" l="1"/>
  <c r="K3" i="14"/>
  <c r="N3" i="14" s="1"/>
  <c r="N21" i="14" s="1"/>
  <c r="L3" i="13"/>
  <c r="K3" i="3"/>
  <c r="N3" i="3" s="1"/>
  <c r="D22" i="7"/>
  <c r="D21" i="7"/>
  <c r="F22" i="7" l="1"/>
  <c r="O3" i="15"/>
  <c r="G22" i="7" s="1"/>
  <c r="G21" i="7"/>
  <c r="F21" i="7"/>
  <c r="K21" i="14"/>
  <c r="L106" i="13"/>
  <c r="O3" i="13"/>
  <c r="O106" i="13" s="1"/>
  <c r="C22" i="7"/>
  <c r="C21" i="7"/>
  <c r="C19" i="7"/>
  <c r="F19" i="7" l="1"/>
  <c r="G19" i="7"/>
  <c r="D19" i="7"/>
  <c r="Q3" i="13"/>
  <c r="R3" i="13" s="1"/>
  <c r="O32" i="15"/>
  <c r="K32" i="15"/>
  <c r="I32" i="15"/>
  <c r="S31" i="15"/>
  <c r="Q31" i="15"/>
  <c r="R31" i="15" s="1"/>
  <c r="P31" i="15"/>
  <c r="S30" i="15"/>
  <c r="Q30" i="15"/>
  <c r="R30" i="15" s="1"/>
  <c r="P30" i="15"/>
  <c r="S29" i="15"/>
  <c r="Q29" i="15"/>
  <c r="R29" i="15" s="1"/>
  <c r="P29" i="15"/>
  <c r="S28" i="15"/>
  <c r="Q28" i="15"/>
  <c r="R28" i="15" s="1"/>
  <c r="P28" i="15"/>
  <c r="S27" i="15"/>
  <c r="Q27" i="15"/>
  <c r="R27" i="15" s="1"/>
  <c r="P27" i="15"/>
  <c r="S26" i="15"/>
  <c r="Q26" i="15"/>
  <c r="R26" i="15" s="1"/>
  <c r="P26" i="15"/>
  <c r="S25" i="15"/>
  <c r="Q25" i="15"/>
  <c r="R25" i="15" s="1"/>
  <c r="P25" i="15"/>
  <c r="S24" i="15"/>
  <c r="Q24" i="15"/>
  <c r="R24" i="15" s="1"/>
  <c r="P24" i="15"/>
  <c r="S23" i="15"/>
  <c r="Q23" i="15"/>
  <c r="R23" i="15" s="1"/>
  <c r="P23" i="15"/>
  <c r="S22" i="15"/>
  <c r="Q22" i="15"/>
  <c r="R22" i="15" s="1"/>
  <c r="P22" i="15"/>
  <c r="S21" i="15"/>
  <c r="Q21" i="15"/>
  <c r="R21" i="15" s="1"/>
  <c r="P21" i="15"/>
  <c r="S20" i="15"/>
  <c r="Q20" i="15"/>
  <c r="R20" i="15" s="1"/>
  <c r="P20" i="15"/>
  <c r="S19" i="15"/>
  <c r="Q19" i="15"/>
  <c r="R19" i="15" s="1"/>
  <c r="P19" i="15"/>
  <c r="Q3" i="15"/>
  <c r="R3" i="15" s="1"/>
  <c r="P3" i="15"/>
  <c r="M3" i="15"/>
  <c r="L32" i="15"/>
  <c r="R20" i="14"/>
  <c r="P20" i="14"/>
  <c r="Q20" i="14" s="1"/>
  <c r="O20" i="14"/>
  <c r="R19" i="14"/>
  <c r="P19" i="14"/>
  <c r="Q19" i="14" s="1"/>
  <c r="O19" i="14"/>
  <c r="R18" i="14"/>
  <c r="P18" i="14"/>
  <c r="Q18" i="14" s="1"/>
  <c r="O18" i="14"/>
  <c r="R17" i="14"/>
  <c r="P17" i="14"/>
  <c r="Q17" i="14" s="1"/>
  <c r="O17" i="14"/>
  <c r="R16" i="14"/>
  <c r="P16" i="14"/>
  <c r="Q16" i="14" s="1"/>
  <c r="O16" i="14"/>
  <c r="R15" i="14"/>
  <c r="P15" i="14"/>
  <c r="Q15" i="14" s="1"/>
  <c r="O15" i="14"/>
  <c r="R14" i="14"/>
  <c r="P14" i="14"/>
  <c r="Q14" i="14" s="1"/>
  <c r="O14" i="14"/>
  <c r="R13" i="14"/>
  <c r="P13" i="14"/>
  <c r="Q13" i="14" s="1"/>
  <c r="O13" i="14"/>
  <c r="R12" i="14"/>
  <c r="P12" i="14"/>
  <c r="Q12" i="14" s="1"/>
  <c r="O12" i="14"/>
  <c r="R11" i="14"/>
  <c r="P11" i="14"/>
  <c r="Q11" i="14" s="1"/>
  <c r="O11" i="14"/>
  <c r="R10" i="14"/>
  <c r="P10" i="14"/>
  <c r="Q10" i="14" s="1"/>
  <c r="O10" i="14"/>
  <c r="R9" i="14"/>
  <c r="P9" i="14"/>
  <c r="Q9" i="14" s="1"/>
  <c r="O9" i="14"/>
  <c r="R6" i="14"/>
  <c r="P6" i="14"/>
  <c r="Q6" i="14" s="1"/>
  <c r="O6" i="14"/>
  <c r="R5" i="14"/>
  <c r="P5" i="14"/>
  <c r="Q5" i="14" s="1"/>
  <c r="O5" i="14"/>
  <c r="R4" i="14"/>
  <c r="P4" i="14"/>
  <c r="Q4" i="14" s="1"/>
  <c r="O4" i="14"/>
  <c r="P3" i="14"/>
  <c r="Q3" i="14" s="1"/>
  <c r="P3" i="13"/>
  <c r="S3" i="15" l="1"/>
  <c r="E22" i="7"/>
  <c r="Q32" i="15"/>
  <c r="P32" i="15"/>
  <c r="M32" i="15"/>
  <c r="S32" i="15" s="1"/>
  <c r="L3" i="14"/>
  <c r="O3" i="14"/>
  <c r="M3" i="13"/>
  <c r="M106" i="13" s="1"/>
  <c r="E21" i="7" l="1"/>
  <c r="L21" i="14"/>
  <c r="R21" i="14" s="1"/>
  <c r="E19" i="7"/>
  <c r="S106" i="13"/>
  <c r="R3" i="14"/>
  <c r="P21" i="14"/>
  <c r="O21" i="14"/>
  <c r="S3" i="13"/>
  <c r="Q106" i="13"/>
  <c r="P106" i="13"/>
  <c r="L3" i="3" l="1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I23" i="7" l="1"/>
  <c r="H23" i="7"/>
  <c r="O20" i="3"/>
  <c r="P20" i="3"/>
  <c r="Q20" i="3" s="1"/>
  <c r="O21" i="3"/>
  <c r="P21" i="3"/>
  <c r="Q21" i="3" s="1"/>
  <c r="O22" i="3"/>
  <c r="P22" i="3"/>
  <c r="Q22" i="3" s="1"/>
  <c r="O23" i="3"/>
  <c r="P23" i="3"/>
  <c r="Q23" i="3" s="1"/>
  <c r="O25" i="3"/>
  <c r="P25" i="3"/>
  <c r="Q25" i="3" s="1"/>
  <c r="O26" i="3"/>
  <c r="P26" i="3"/>
  <c r="Q26" i="3" s="1"/>
  <c r="O27" i="3"/>
  <c r="P27" i="3"/>
  <c r="Q27" i="3" s="1"/>
  <c r="O28" i="3"/>
  <c r="P28" i="3"/>
  <c r="Q28" i="3" s="1"/>
  <c r="O29" i="3"/>
  <c r="P29" i="3"/>
  <c r="Q29" i="3" s="1"/>
  <c r="O30" i="3"/>
  <c r="P30" i="3"/>
  <c r="Q30" i="3" s="1"/>
  <c r="O31" i="3"/>
  <c r="P31" i="3"/>
  <c r="Q31" i="3" s="1"/>
  <c r="O39" i="3"/>
  <c r="P39" i="3"/>
  <c r="Q39" i="3" s="1"/>
  <c r="O40" i="3"/>
  <c r="P40" i="3"/>
  <c r="Q40" i="3" s="1"/>
  <c r="O41" i="3"/>
  <c r="P41" i="3"/>
  <c r="Q41" i="3" s="1"/>
  <c r="O24" i="3" l="1"/>
  <c r="P24" i="3"/>
  <c r="Q24" i="3" s="1"/>
  <c r="R24" i="3"/>
  <c r="P3" i="3" l="1"/>
  <c r="O3" i="3"/>
  <c r="G18" i="7" l="1"/>
  <c r="D18" i="7"/>
  <c r="N43" i="3"/>
  <c r="J43" i="3"/>
  <c r="H43" i="3"/>
  <c r="R41" i="3"/>
  <c r="R40" i="3"/>
  <c r="R39" i="3"/>
  <c r="R31" i="3"/>
  <c r="R30" i="3"/>
  <c r="R29" i="3"/>
  <c r="R28" i="3"/>
  <c r="R27" i="3"/>
  <c r="R26" i="3"/>
  <c r="R25" i="3"/>
  <c r="R23" i="3"/>
  <c r="R22" i="3"/>
  <c r="R21" i="3"/>
  <c r="R20" i="3"/>
  <c r="R3" i="3"/>
  <c r="D20" i="7" l="1"/>
  <c r="I19" i="7"/>
  <c r="G20" i="7"/>
  <c r="G25" i="7" s="1"/>
  <c r="Q3" i="3"/>
  <c r="H19" i="7"/>
  <c r="D24" i="7" l="1"/>
  <c r="D27" i="7" s="1"/>
  <c r="D25" i="7"/>
  <c r="G24" i="7"/>
  <c r="G27" i="7" l="1"/>
  <c r="L42" i="3"/>
  <c r="R42" i="3" s="1"/>
  <c r="L43" i="3"/>
  <c r="K43" i="3"/>
  <c r="R43" i="3" s="1"/>
  <c r="F18" i="7"/>
  <c r="F20" i="7" s="1"/>
  <c r="C18" i="7"/>
  <c r="C20" i="7" s="1"/>
  <c r="O42" i="3"/>
  <c r="P42" i="3"/>
  <c r="Q42" i="3" s="1"/>
  <c r="E18" i="7" l="1"/>
  <c r="H18" i="7"/>
  <c r="I18" i="7"/>
  <c r="O43" i="3"/>
  <c r="F24" i="7"/>
  <c r="I24" i="7" s="1"/>
  <c r="I20" i="7"/>
  <c r="C24" i="7"/>
  <c r="C27" i="7" s="1"/>
  <c r="E20" i="7"/>
  <c r="E25" i="7" s="1"/>
  <c r="C25" i="7"/>
  <c r="P43" i="3"/>
  <c r="F25" i="7"/>
  <c r="F27" i="7" l="1"/>
  <c r="E24" i="7"/>
  <c r="H24" i="7" s="1"/>
  <c r="H20" i="7"/>
  <c r="E2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20" authorId="0" shapeId="0" xr:uid="{3B74F9E1-665F-4BE0-9DD9-FC0E2986F83F}">
      <text>
        <r>
          <rPr>
            <b/>
            <sz val="9"/>
            <color indexed="8"/>
            <rFont val="Tahoma"/>
            <family val="2"/>
            <charset val="238"/>
          </rPr>
          <t xml:space="preserve">mpowalowska:
</t>
        </r>
        <r>
          <rPr>
            <sz val="9"/>
            <color indexed="8"/>
            <rFont val="Tahoma"/>
            <family val="2"/>
            <charset val="238"/>
          </rPr>
          <t>braki w zgłoszeniu</t>
        </r>
      </text>
    </comment>
    <comment ref="B61" authorId="0" shapeId="0" xr:uid="{4C1CFD6D-9273-462C-B256-CB46BDF9838F}">
      <text>
        <r>
          <rPr>
            <b/>
            <sz val="9"/>
            <color indexed="8"/>
            <rFont val="Tahoma"/>
            <family val="2"/>
            <charset val="238"/>
          </rPr>
          <t xml:space="preserve">mpowalowska:
</t>
        </r>
        <r>
          <rPr>
            <sz val="9"/>
            <color indexed="8"/>
            <rFont val="Tahoma"/>
            <family val="2"/>
            <charset val="238"/>
          </rPr>
          <t>ad 4 w zgłoszeniu</t>
        </r>
      </text>
    </comment>
    <comment ref="B85" authorId="0" shapeId="0" xr:uid="{DB9B14AA-0F86-4BF6-AA4C-85EED77920C5}">
      <text>
        <r>
          <rPr>
            <b/>
            <sz val="9"/>
            <color indexed="8"/>
            <rFont val="Tahoma"/>
            <family val="2"/>
            <charset val="238"/>
          </rPr>
          <t xml:space="preserve">mpowalowska:
</t>
        </r>
        <r>
          <rPr>
            <sz val="9"/>
            <color indexed="8"/>
            <rFont val="Tahoma"/>
            <family val="2"/>
            <charset val="238"/>
          </rPr>
          <t>brak zgłoszenia</t>
        </r>
      </text>
    </comment>
  </commentList>
</comments>
</file>

<file path=xl/sharedStrings.xml><?xml version="1.0" encoding="utf-8"?>
<sst xmlns="http://schemas.openxmlformats.org/spreadsheetml/2006/main" count="1401" uniqueCount="613">
  <si>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</si>
  <si>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</si>
  <si>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</si>
  <si>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</si>
  <si>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</si>
  <si>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</si>
  <si>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</si>
  <si>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</si>
  <si>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</si>
  <si>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</si>
  <si>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</si>
  <si>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</si>
  <si>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</si>
  <si>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</si>
  <si>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</si>
  <si>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</si>
  <si>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</si>
  <si>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</si>
  <si>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</si>
  <si>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</si>
  <si>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</si>
  <si>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</si>
  <si>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</si>
  <si>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</si>
  <si>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</si>
  <si>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</si>
  <si>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</si>
  <si>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</si>
  <si>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</si>
  <si>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</si>
  <si>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</si>
  <si>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</si>
  <si>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</si>
  <si>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</si>
  <si>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</si>
  <si>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</si>
  <si>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</si>
  <si>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</si>
  <si>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</si>
  <si>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</si>
  <si>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</si>
  <si>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IR-VII.801.1.223.2023</t>
  </si>
  <si>
    <t>N</t>
  </si>
  <si>
    <t>wolsztyński</t>
  </si>
  <si>
    <t xml:space="preserve">Remont drogi powiatowej nr 2727P Chobienice - Zbąszyń </t>
  </si>
  <si>
    <t>R</t>
  </si>
  <si>
    <t>09.2023-12.2023</t>
  </si>
  <si>
    <t>IR-VII.801.1.21.2023</t>
  </si>
  <si>
    <t>ostrowski</t>
  </si>
  <si>
    <t>Remont drogi powiatowej nr 5305P w m. Skalmierzyce (ul. Ostrowska) na odc. dł. ok. 1200m</t>
  </si>
  <si>
    <t>09.2023-05.2024</t>
  </si>
  <si>
    <t>IR-VII.801.1.225.2023</t>
  </si>
  <si>
    <t>pleszewski</t>
  </si>
  <si>
    <t>Remont drogi powiatowej nr 4325P na odcinku Marszew - Broniszewice</t>
  </si>
  <si>
    <t>06.2023-09.2023</t>
  </si>
  <si>
    <t>IR-VII.801.1.312.2023</t>
  </si>
  <si>
    <t>słupecki</t>
  </si>
  <si>
    <t>Remont  drogi powiatowej nr 3040P – ul. Powidzka w m. Strzałkowo</t>
  </si>
  <si>
    <t>05.2023-06.2023</t>
  </si>
  <si>
    <t>IR-VII.801.1.22.2023</t>
  </si>
  <si>
    <t>Remont drogi powiatowej nr 5335P w m. Granowiec (ul. Odolanowska) na odc. dł. ok. 2400m</t>
  </si>
  <si>
    <t>IR-VII.801.1.228.2023</t>
  </si>
  <si>
    <t>wągrowiecki</t>
  </si>
  <si>
    <t>Remont drogi powiatowej nr 1602P na odcinku Kopaszyn – Grylewo o długości 990m”</t>
  </si>
  <si>
    <t>06.2023-11.2023</t>
  </si>
  <si>
    <t>IR-VII.801.1.364.2023</t>
  </si>
  <si>
    <t>turecki</t>
  </si>
  <si>
    <t>Remont drogi powiatowej 4489P Malanów-Skarżyn-Żdżary na odcinku Skarżyn-Marcjanów</t>
  </si>
  <si>
    <t>08.2023-07.2024</t>
  </si>
  <si>
    <t>IR-VII.801.1.224.2023</t>
  </si>
  <si>
    <t>poznański</t>
  </si>
  <si>
    <t>Remont drogi powiatowej nr 2465P ul. Głównej w Krosnie, odcinek od granicy m. Mosina do marketu Mrówka</t>
  </si>
  <si>
    <t>10.2023-05.2024</t>
  </si>
  <si>
    <t>IR-VII.801.1.212.2023</t>
  </si>
  <si>
    <t>obornicki</t>
  </si>
  <si>
    <t>Remont drogi powiatowej nr 2037P Jaracz - Rożnowice na odcinku od skrzyżowania w m. Jaracz w kierunku Młyna, do końca nawierzchni asfaltowej.</t>
  </si>
  <si>
    <t>IR-VII.801.1.12.2023</t>
  </si>
  <si>
    <t>śremski</t>
  </si>
  <si>
    <t>Remont nawierzchni drogi powiatowej nr 3922P</t>
  </si>
  <si>
    <t>05.2023-08.2023</t>
  </si>
  <si>
    <t>IR-VII.801.1.16.2023</t>
  </si>
  <si>
    <t>szamotulski</t>
  </si>
  <si>
    <t>Remont drogi powiatowej nr 1862P Brodziszewo – Sokolniki Wielkie na odcinku Brodziszewo – Sokolniki Małe o dł. ok. 2,9 km</t>
  </si>
  <si>
    <t>07.2023-09.2023</t>
  </si>
  <si>
    <t>IR-VII.801.1.313.2023</t>
  </si>
  <si>
    <t>Remont  drogi powiatowej nr 3092P – ul. Wojska Polskiego w m. Zagórów</t>
  </si>
  <si>
    <t>IR-VII.801.1.314.2023</t>
  </si>
  <si>
    <t>jarociński</t>
  </si>
  <si>
    <t>Remont drogi powiatowej nr 4169 P Rusko – Wyrębin</t>
  </si>
  <si>
    <t>IR-VII.801.1.108.2023</t>
  </si>
  <si>
    <t>pilski</t>
  </si>
  <si>
    <t>Remont chodnika przy drodze powiatowej nr 1226P – ul. Śniadeckich w Pile</t>
  </si>
  <si>
    <t>06.2023-08.2023</t>
  </si>
  <si>
    <t>IR-VII.801.1.214.2023</t>
  </si>
  <si>
    <t>grodziski</t>
  </si>
  <si>
    <t>Remont drogi powiatowej nr 2459P Piekary - Bielawy - Granowo na odcinku od skrzyżowania z drogą krajową nr 32 do końca miejscowości Separowo</t>
  </si>
  <si>
    <t>IR-VII.801.1.235.2023</t>
  </si>
  <si>
    <t>kolski</t>
  </si>
  <si>
    <t>Remont ulicy Toruńskiej w Kole.</t>
  </si>
  <si>
    <t>08.2023-11.2023</t>
  </si>
  <si>
    <t>IR-VII.801.1.114.2023</t>
  </si>
  <si>
    <t>kępiński</t>
  </si>
  <si>
    <t>Remont nawierzchni drogi powiatowej nr 5716P w miejscowości Trębaczów</t>
  </si>
  <si>
    <t>05.2023-10.2023</t>
  </si>
  <si>
    <t>IR-VII.801.1.359.2023</t>
  </si>
  <si>
    <t>nowotomyski</t>
  </si>
  <si>
    <t>Remont drogi powiatowej nr 2714P Róża - Sątopy</t>
  </si>
  <si>
    <t>IR-VII.801.1.360.2023</t>
  </si>
  <si>
    <t>Remont drogi powiatowej nr 2706P Trzciel - Jabłonka Stara</t>
  </si>
  <si>
    <t>IR-VII.801.1.315.2023</t>
  </si>
  <si>
    <t>Remont drogi powiatowej nr 4194 P Kadziak – Tarce</t>
  </si>
  <si>
    <t>IR-VII.801.1.211.2023</t>
  </si>
  <si>
    <t>Remont drogi powiatowej nr 2050P Oborniki - Objezierze na odcinku od m. Wymysłowo do m. Uścikowo.</t>
  </si>
  <si>
    <t>IR-VII.801.1.236.2023</t>
  </si>
  <si>
    <t>Remont drogi powiatowej nr 3416P w miejscowości Tarnówka Wiesiołowska</t>
  </si>
  <si>
    <t>08.2023-09.2023</t>
  </si>
  <si>
    <t>IR-VII.801.1.303.2023</t>
  </si>
  <si>
    <t>krotoszyński</t>
  </si>
  <si>
    <t>Remont nawierzchni na istniejącej szerokości na drodze powiatowej nr 5155P w miejscowości Rozdrażewek  - Etap II</t>
  </si>
  <si>
    <t>05.2023-07.2023</t>
  </si>
  <si>
    <t>IR-VII.801.1.7.2023</t>
  </si>
  <si>
    <t>średzki</t>
  </si>
  <si>
    <t>Remont drogi powiatowej nr 3662P  na odcinku Dębicz - Gablin</t>
  </si>
  <si>
    <t>08.2023-06.2024</t>
  </si>
  <si>
    <t>IR-VII.801.1.115.2023</t>
  </si>
  <si>
    <t>M. Leszno</t>
  </si>
  <si>
    <t>Remont ulicy Niepodległości w Lesznie</t>
  </si>
  <si>
    <t>IR-VII.801.1.362.2023</t>
  </si>
  <si>
    <t>Remont drogi powiatowej 4506P Sarbice-Słomków-Smulsko na odcinku Sarbice-Radyczyny</t>
  </si>
  <si>
    <t>IR-VII.801.1.15.2023</t>
  </si>
  <si>
    <t>Remont drogi powiatowej nr 1857P Szamotuły - Górka na odcinku ok. 350 m</t>
  </si>
  <si>
    <t>IR-VII.801.1.51.2023</t>
  </si>
  <si>
    <t>koniński</t>
  </si>
  <si>
    <t>Remont drogi powiatowej nr 3223P w m. Kamienica</t>
  </si>
  <si>
    <t>IR-VII.801.1.309.2023</t>
  </si>
  <si>
    <t>Remont nawierzchni na istniejącej szerokości na drodze powiatowej 5143P 
w miejscowości Borzęcice  od km 0+908 do km 1+908 na istniejącej szerokości</t>
  </si>
  <si>
    <t>IR-VII.801.1.118.2023</t>
  </si>
  <si>
    <t>chodzieski</t>
  </si>
  <si>
    <t>Remont odcinka drogi powiatowej nr 1481P w m. Oleśnica</t>
  </si>
  <si>
    <t>IR-VII.801.1.69.2023</t>
  </si>
  <si>
    <t>czarnkowsko-trzcianecki</t>
  </si>
  <si>
    <t>Remont drogi powiatowej nr 1350P na odcinku Prusinowo - Jędrzejewo</t>
  </si>
  <si>
    <t>07.2023-12.2023</t>
  </si>
  <si>
    <t>IR-VII.801.1.117.2023</t>
  </si>
  <si>
    <t>Remont odcinka drogi powiatowej nr 1177P w m. Grabówka</t>
  </si>
  <si>
    <t>IR-VII.801.1.231.2023</t>
  </si>
  <si>
    <t xml:space="preserve">Remont drogi powiatowej nr 1653P w m. Rościnno </t>
  </si>
  <si>
    <t>IR-VII.801.1.125.2023</t>
  </si>
  <si>
    <t>ostrzeszowski</t>
  </si>
  <si>
    <t>Remont drogi powiatowej nr 5582P Kotłów - Kaliszkowice Ołobockie</t>
  </si>
  <si>
    <t>08.2023-01.2024</t>
  </si>
  <si>
    <t>IR-VII.801.1.220.2023</t>
  </si>
  <si>
    <t>rawicki</t>
  </si>
  <si>
    <t>Remont chodnika przy drodze powiatowej  nr 5484P Rawicz - Dubin w miejscowości Chojno</t>
  </si>
  <si>
    <t>05.2023-09.2023</t>
  </si>
  <si>
    <t>IR-VII.801.1.111.2023</t>
  </si>
  <si>
    <t>złotowski</t>
  </si>
  <si>
    <t>Remont drogi powiatowej nr 1037P Lipka- Mały Buczek.</t>
  </si>
  <si>
    <t>09.2023-09.2023</t>
  </si>
  <si>
    <t>IR-VII.801.1.109.2023</t>
  </si>
  <si>
    <t>Remont drogi powiatowej 1032P Zakrzewo- Prochy.</t>
  </si>
  <si>
    <t>IR-VII.801.1.213.2023</t>
  </si>
  <si>
    <t>Remont drogi powiatowej nr 2723P Grodzisk Wlkp. - Opalenica</t>
  </si>
  <si>
    <t>IR-VII.801.1.234.2023</t>
  </si>
  <si>
    <t>kaliski</t>
  </si>
  <si>
    <t>Remont drogi powiatowej nr 4619P na odcinku Rajsko-Pietrzyków</t>
  </si>
  <si>
    <t>09.2023-08.2024</t>
  </si>
  <si>
    <t>IR-VII.801.1.64.2023</t>
  </si>
  <si>
    <t>kościański</t>
  </si>
  <si>
    <t>Remont drogi powiatowej nr 3969P ul. Poznańska w Kościanie</t>
  </si>
  <si>
    <t>06.2023-10.2023</t>
  </si>
  <si>
    <t>IR-VII.801.1.89.2023</t>
  </si>
  <si>
    <t>Lisków (wiejska)</t>
  </si>
  <si>
    <t xml:space="preserve"> Remont odcinka ul. Antoniego Szewczyka w Liskowie</t>
  </si>
  <si>
    <t>IR-VII.801.1.90.2023</t>
  </si>
  <si>
    <t>Przykona (wiejska)</t>
  </si>
  <si>
    <t>Remont drogi gminnej nr 656543P Przykona - Kaczki Plastowe</t>
  </si>
  <si>
    <t>07.2023-11.2023</t>
  </si>
  <si>
    <t>IR-VII.801.1.249.2023</t>
  </si>
  <si>
    <t>M. Kalisz (miejska)</t>
  </si>
  <si>
    <t>M. Kalisz</t>
  </si>
  <si>
    <t>Remont ulicy Korczak na odcinku od ul. Wiejskiej do ul. Poznańskiej w Kaliszu</t>
  </si>
  <si>
    <t>05.2023-11.2023</t>
  </si>
  <si>
    <t>IR-VII.801.1.176.2023</t>
  </si>
  <si>
    <t>Granowo (wiejska)</t>
  </si>
  <si>
    <t>Remont drogi gminnej nr 534517P w Granówku</t>
  </si>
  <si>
    <t>05.2023-12.2023</t>
  </si>
  <si>
    <t>IR-VII.801.1.149.2023</t>
  </si>
  <si>
    <t>Wolsztyn (miejsko-wiejska)</t>
  </si>
  <si>
    <t>Remont nawierzchni jezdni drogi gminnej nr 569162P - ul. Dworcowej w Wolsztynie.</t>
  </si>
  <si>
    <t>IR-VII.801.1.267.2023</t>
  </si>
  <si>
    <t>Kwilcz (wiejska)</t>
  </si>
  <si>
    <t>międzychodzki</t>
  </si>
  <si>
    <t>Remont ulicy Usługowej w miejscowości Lubosz</t>
  </si>
  <si>
    <t>IR-VII.801.1.18.2023</t>
  </si>
  <si>
    <t>Wapno (wiejska)</t>
  </si>
  <si>
    <t>Remont drogi gminnej nr 209016P Aleksandrowo-Srebrna Góra dz. nr 29</t>
  </si>
  <si>
    <t>06.2023-05.2024</t>
  </si>
  <si>
    <t>IR-VII.801.1.33.2023</t>
  </si>
  <si>
    <t>Chodzież (wiejska)</t>
  </si>
  <si>
    <t>Remont drogi gminnej nr 191016P w m. Stróżewice, gm. Chodzież</t>
  </si>
  <si>
    <t>IR-VII.801.1.139.2023</t>
  </si>
  <si>
    <t>Drawsko (wiejska)</t>
  </si>
  <si>
    <t>Remont drogi gminnej w m. Piłka</t>
  </si>
  <si>
    <t>IR-VII.801.1.182.2023</t>
  </si>
  <si>
    <t>Gniezno (wiejska)</t>
  </si>
  <si>
    <t>gnieźnieński</t>
  </si>
  <si>
    <t>Remont nakładki bitumicznej na drodze gminnej nr 287034P - Al. Kasztanowa w m. Osiniec i Szczytniki Duchowne, gm. Gniezno</t>
  </si>
  <si>
    <t>06.2023-12.2023</t>
  </si>
  <si>
    <t>IR-VII.801.1.159.2023</t>
  </si>
  <si>
    <t>Odolanów (miejsko-wiejska)</t>
  </si>
  <si>
    <t>Remont drogi gminnej nr 796278P na odcinku od drogi powiatowej nr 5326P do skrzyżowania w m. Tarchały Małe</t>
  </si>
  <si>
    <t>09.2023-11.2023</t>
  </si>
  <si>
    <t>IR-VII.801.1.62.2023</t>
  </si>
  <si>
    <t>Czerniejewo (miejsko-wiejska)</t>
  </si>
  <si>
    <t xml:space="preserve">Remont nawierzchni ul. Okrężnej w m. Żydowo gm. Czerniejewo </t>
  </si>
  <si>
    <t>IR-VII.801.1.197.2023</t>
  </si>
  <si>
    <t>Oborniki (miejsko-wiejska)</t>
  </si>
  <si>
    <t>Remont ulicy Miłowody w Kowanówku</t>
  </si>
  <si>
    <t>08.2023-12.2023</t>
  </si>
  <si>
    <t>IR-VII.801.1.134.2023</t>
  </si>
  <si>
    <t>Piła (miejska)</t>
  </si>
  <si>
    <t>Remont ul. Budowlanych w Pile</t>
  </si>
  <si>
    <t>06.2023-07.2023</t>
  </si>
  <si>
    <t>IR-VII.801.1.199.2023</t>
  </si>
  <si>
    <t>Remont ulicy Karola Marcinkowskiego w miejscowości Oborniki</t>
  </si>
  <si>
    <t>IR-VII.801.1.202.2023</t>
  </si>
  <si>
    <t>Trzcianka (miejsko-wiejska)</t>
  </si>
  <si>
    <t>Remont nawierzchni ul. Lelewela w Trzciance</t>
  </si>
  <si>
    <t>IR-VII.801.1.172.2023</t>
  </si>
  <si>
    <t>Rakoniewice (miejsko-wiejska)</t>
  </si>
  <si>
    <t>Remont drogi gimnnej nr 544020P w miejscowości Rakoniewice Wieś - odcinka długości ok. 200 mb</t>
  </si>
  <si>
    <t>IR-VII.801.1.63.2023</t>
  </si>
  <si>
    <t>Okonek (miejsko-wiejska)</t>
  </si>
  <si>
    <t>Remont ulicy Stawowej w Okonku</t>
  </si>
  <si>
    <t>04.2023-05.2023</t>
  </si>
  <si>
    <t>IR-VII.801.1.271.2023</t>
  </si>
  <si>
    <t>Obrzycko (miejska)</t>
  </si>
  <si>
    <t>Remont ulicy Mickiewicza w Obrzycku</t>
  </si>
  <si>
    <t>04.2023-12.2023</t>
  </si>
  <si>
    <t>IR-VII.801.1.153.2023</t>
  </si>
  <si>
    <t>Czarnków (wiejska)</t>
  </si>
  <si>
    <t>Remont drogi gminnej nr 180361P w miejscowości Sarbia</t>
  </si>
  <si>
    <t>IR-VII.801.1.287.2023</t>
  </si>
  <si>
    <t>Koło (miejska)</t>
  </si>
  <si>
    <t>Remont ulicy Zielonej w Kole.</t>
  </si>
  <si>
    <t>IR-VII.801.1.151.2023</t>
  </si>
  <si>
    <t>Środa Wielkopolska (miejsko-wiejska)</t>
  </si>
  <si>
    <t>Remont drogi gminnej ulicy Ossolińskich w Środzie Wielkopolskiej</t>
  </si>
  <si>
    <t>IR-VII.801.1.327.2023</t>
  </si>
  <si>
    <t>Kępno (miejsko-wiejska)</t>
  </si>
  <si>
    <t>Remont drogi gminnej nr G859921P ul. Małcużyńskiego w Kępnie</t>
  </si>
  <si>
    <t>04.2023-09.2023</t>
  </si>
  <si>
    <t>IR-VII.801.1.188.2023</t>
  </si>
  <si>
    <t>Krajenka (miejsko-wiejska)</t>
  </si>
  <si>
    <t>Remont drogi gminnej w miejscowości Krajenka - ul. ks. M. Grochowskiego</t>
  </si>
  <si>
    <t>IR-VII.801.1.268.2023</t>
  </si>
  <si>
    <t>Remont ulicy Dworcowej w miejscowości Kwilcz</t>
  </si>
  <si>
    <t>12.2023-03.2024</t>
  </si>
  <si>
    <t>IR-VII.801.1.138.2023</t>
  </si>
  <si>
    <t>Ryczywół (wiejska)</t>
  </si>
  <si>
    <t>Remont odcinka drogi nr 273521P Wiardunki-RSP dr. powiatowa</t>
  </si>
  <si>
    <t>03.2023-11.2023</t>
  </si>
  <si>
    <t>IR-VII.801.1.266.2023</t>
  </si>
  <si>
    <t>Luboń (miejska)</t>
  </si>
  <si>
    <t>Remont ulicy 11 Listopada w Luboniu (na odcinku od ul. Klonowej do ul. Kołłątaja).</t>
  </si>
  <si>
    <t>IR-VII.801.1.371.2023</t>
  </si>
  <si>
    <t>Lubasz (wiejska)</t>
  </si>
  <si>
    <t>Remont drogi gminnej Nr 183284P w Kruteczku</t>
  </si>
  <si>
    <t>IR-VII.801.1.94.2023</t>
  </si>
  <si>
    <t>Kamieniec (wiejska)</t>
  </si>
  <si>
    <t>Remont drogi gminnej w m. Karczewo</t>
  </si>
  <si>
    <t>IR-VII.801.1.103.2023</t>
  </si>
  <si>
    <t>Kazimierz Biskupi (wiejska)</t>
  </si>
  <si>
    <t>Remont drogi gminnej w m. Tokarki Pierwsze</t>
  </si>
  <si>
    <t>IR-VII.801.1.13.2023</t>
  </si>
  <si>
    <t>Przedecz (miejsko-wiejska)</t>
  </si>
  <si>
    <t>Remont drogi gminnej na odcinku o długości 1,887 km w miejscowości Łączewna, gmina Przedecz.</t>
  </si>
  <si>
    <t>IR-VII.801.1.251.2023</t>
  </si>
  <si>
    <t>Gołańcz (miejsko-wiejska)</t>
  </si>
  <si>
    <t>Remont drogi gminnej nr 14P Czerlin - Panigródz</t>
  </si>
  <si>
    <t>IR-VII.801.1.173.2023</t>
  </si>
  <si>
    <t>Szczytniki (wiejska)</t>
  </si>
  <si>
    <t>Remont drogi gminnej nr 675726P Joanka - granica gminy</t>
  </si>
  <si>
    <t>08.2023-10.2023</t>
  </si>
  <si>
    <t>IR-VII.801.1.247.2023</t>
  </si>
  <si>
    <t>Zbąszyń (miejsko-wiejska)</t>
  </si>
  <si>
    <t xml:space="preserve">Remont drogi gminnej Nr 387016P w miejsowości Perzyny </t>
  </si>
  <si>
    <t>IR-VII.801.1.83.2023</t>
  </si>
  <si>
    <t>Wyrzysk (miejsko-wiejska)</t>
  </si>
  <si>
    <t>Remont drogi gminnej nr G129347P w Kosztowie.</t>
  </si>
  <si>
    <t>IR-VII.801.1.203.2023</t>
  </si>
  <si>
    <t>Obrzycko (wiejska)</t>
  </si>
  <si>
    <t>Remont drogi gminnej nr 246519 w miejscowości Słopanowo.</t>
  </si>
  <si>
    <t>IR-VII.801.1.326.2023</t>
  </si>
  <si>
    <t>Remont drogi gminnej nr G859526P Krążkowy-Kliny</t>
  </si>
  <si>
    <t>IR-VII.801.1.354.2023</t>
  </si>
  <si>
    <t>Kotlin (wiejska)</t>
  </si>
  <si>
    <t>Remont drogi gminnej Racendów - Parzew</t>
  </si>
  <si>
    <t>IR-VII.801.1.175.2023</t>
  </si>
  <si>
    <t>Kobyla Góra (wiejska)</t>
  </si>
  <si>
    <t>Remont drogi gminnej nr 843565P Olszyna-Ignaców w miejscowościach Ignaców i Mostki.</t>
  </si>
  <si>
    <t>IR-VII.801.1.170.2023</t>
  </si>
  <si>
    <t>Doruchów (wiejska)</t>
  </si>
  <si>
    <t>Remont drogi gminnej nr 840 591P Plugawice - Tonia</t>
  </si>
  <si>
    <t>IR-VII.801.1.102.2023</t>
  </si>
  <si>
    <t>Remont drogi gminnej pomiędzy miejscowościami Nieświastów - Kazimierz Biskupi Biurowiec</t>
  </si>
  <si>
    <t>IR-VII.801.1.183.2023</t>
  </si>
  <si>
    <t>Remont nakładki bitumicznej na drodze gminnej nr 287016P w m. Strzyżewo Smykowe, gm. Gniezno.</t>
  </si>
  <si>
    <t>IR-VII.801.1.105.2023</t>
  </si>
  <si>
    <t>Witkowo (miejsko-wiejska)</t>
  </si>
  <si>
    <t>Remont drogi gminnej w miejscowości Gorzykowo.</t>
  </si>
  <si>
    <t>07.2023-07.2023</t>
  </si>
  <si>
    <t>IR-VII.801.1.23.2023</t>
  </si>
  <si>
    <t>Kawęczyn (wiejska)</t>
  </si>
  <si>
    <t>Remont drogi gminnej w miejscowości Będziechów.</t>
  </si>
  <si>
    <t>09.2023-07.2024</t>
  </si>
  <si>
    <t>IR-VII.801.1.19.2023</t>
  </si>
  <si>
    <t>Przygodzice (wiejska)</t>
  </si>
  <si>
    <t>Remont drogi gminnej w miejscowości Przygodziczki dz. nr 78 oraz 183/3</t>
  </si>
  <si>
    <t>IR-VII.801.1.70.2023</t>
  </si>
  <si>
    <t>Poniec (miejsko-wiejska)</t>
  </si>
  <si>
    <t>gostyński</t>
  </si>
  <si>
    <t>Remont drogi gminnej 751029 w miejscowości Rokosowo</t>
  </si>
  <si>
    <t>IR-VII.801.1.328.2023</t>
  </si>
  <si>
    <t>Kraszewice (wiejska)</t>
  </si>
  <si>
    <t>Remont drogi gminnej nr 846544P w Kraszewicach ul. Leśna</t>
  </si>
  <si>
    <t>04.2023-11.2023</t>
  </si>
  <si>
    <t>IR-VII.801.1.144.2023</t>
  </si>
  <si>
    <t>Turek (wiejska)</t>
  </si>
  <si>
    <t>Remont drogi nr 663575P w m. Turkowice</t>
  </si>
  <si>
    <t>IR-VII.801.1.92.2023</t>
  </si>
  <si>
    <t>Rawicz (miejsko-wiejska)</t>
  </si>
  <si>
    <t>Remont ulicy Królowej Jadwigi w Rawiczu</t>
  </si>
  <si>
    <t>IR-VII.801.1.26.2023</t>
  </si>
  <si>
    <t>Damasławek (wiejska)</t>
  </si>
  <si>
    <t>Remont drogi nr 212008P w m. Stępuchowo</t>
  </si>
  <si>
    <t>IR-VII.801.1.270.2023</t>
  </si>
  <si>
    <t>Remont ulicy Kościelnej w Obrzycku</t>
  </si>
  <si>
    <t>IR-VII.801.1.180.2023</t>
  </si>
  <si>
    <t>Lipka (wiejska)</t>
  </si>
  <si>
    <t>Remont drogi gminnej nr 103102,  ul. Mickiewicza, miejscowość Lipka, gm. Lipka</t>
  </si>
  <si>
    <t>IR-VII.801.1.74.2023</t>
  </si>
  <si>
    <t>Mikstat (miejsko-wiejska)</t>
  </si>
  <si>
    <t>Remont drogi gminnej w m. Kaliszkowice Ołobockie numer dzialki 443 od 0,596 km do 0,904 km</t>
  </si>
  <si>
    <t>IR-VII.801.1.193.2023</t>
  </si>
  <si>
    <t>Miłosław (miejsko-wiejska)</t>
  </si>
  <si>
    <t>wrzesiński</t>
  </si>
  <si>
    <t>Remont drogi gminnej w miejscowości Białe Piątkowo, gmina Miłosław</t>
  </si>
  <si>
    <t>IR-VII.801.1.88.2023</t>
  </si>
  <si>
    <t>Zagórów (miejsko-wiejska)</t>
  </si>
  <si>
    <t>Remont ulicy Sadowej w Zagórowie</t>
  </si>
  <si>
    <t>05.2023-04.2024</t>
  </si>
  <si>
    <t>IR-VII.801.1.261.2023</t>
  </si>
  <si>
    <t>Ceków-Kolonia (wiejska)</t>
  </si>
  <si>
    <t>Remont drogi gminnej nr 674557P Kosmów-Kuszyn</t>
  </si>
  <si>
    <t>IR-VII.801.1.342.2023</t>
  </si>
  <si>
    <t>Siedlec (wiejska)</t>
  </si>
  <si>
    <t>Remont drogi gminnej G565531P w m. Stara Tuchorza</t>
  </si>
  <si>
    <t>IR-VII.801.1.227.2023</t>
  </si>
  <si>
    <t>Pleszew (miejsko-wiejska)</t>
  </si>
  <si>
    <t>Remont drogi gminnej nr 639030P w Jankowie na odcinku od 0+000 do 0+361.</t>
  </si>
  <si>
    <t>IR-VII.801.1.135.2023</t>
  </si>
  <si>
    <t>Remont ul. Konopnickiej w Pile</t>
  </si>
  <si>
    <t>07.2023-08.2023</t>
  </si>
  <si>
    <t>IR-VII.801.1.34.2023</t>
  </si>
  <si>
    <t>Mieleszyn (wiejska)</t>
  </si>
  <si>
    <t>Remont drogi gminnej nr 282010P i 282008P w miejscowości Mieleszyn gmina Mieleszyn</t>
  </si>
  <si>
    <t>IR-VII.801.1.187.2023</t>
  </si>
  <si>
    <t>Września (miejsko-wiejska)</t>
  </si>
  <si>
    <t>Remont nawierzchni drogi gminnej nr 411570P Kaczanowo - Neryngowo.</t>
  </si>
  <si>
    <t>10.2023-06.2024</t>
  </si>
  <si>
    <t>IR-VII.801.1.194.2023</t>
  </si>
  <si>
    <t>Buk (miejsko-wiejska)</t>
  </si>
  <si>
    <t>Remont ulicy Strzeleckiej w Wielkiej Wsi i Buku</t>
  </si>
  <si>
    <t>07.2023-05.2024</t>
  </si>
  <si>
    <t>IR-VII.801.1.96.2023</t>
  </si>
  <si>
    <t>Czajków (wiejska)</t>
  </si>
  <si>
    <t>Remont drogi gminnej w miejscowości Mielcuchy Dubisy</t>
  </si>
  <si>
    <t>IR-VII.801.1.269.2023</t>
  </si>
  <si>
    <t>Jutrosin (miejsko-wiejska)</t>
  </si>
  <si>
    <t>Remont drogi gminnej nr 825010P w miejscowości Stary Sielec</t>
  </si>
  <si>
    <t>IR-VII.801.1.370.2023</t>
  </si>
  <si>
    <t>Remont drogi gminnej Nr 183291P w Kamionce</t>
  </si>
  <si>
    <t>IR-VII.801.1.206.2023</t>
  </si>
  <si>
    <t>Rokietnica (wiejska)</t>
  </si>
  <si>
    <t>Remont ulicy Sadowej w Kobylnikach</t>
  </si>
  <si>
    <t>IR-VII.801.1.146.2023</t>
  </si>
  <si>
    <t>Remont drogi nr 663535P w m. Cisew.</t>
  </si>
  <si>
    <t>IR-VII.801.1.382.2023</t>
  </si>
  <si>
    <t>Krotoszyn (miejsko-wiejska)</t>
  </si>
  <si>
    <t>Remont drogi gminnej nr 778644P w m. Dzierżanów</t>
  </si>
  <si>
    <t>IR-VII.801.1.396.2023</t>
  </si>
  <si>
    <t>Osiek Mały (wiejska)</t>
  </si>
  <si>
    <t>Remont drogi gminnej nr 493027P oraz 493047P w miejscowości Witowo oraz Żeromin</t>
  </si>
  <si>
    <t>IR-VII.801.1.30.2023</t>
  </si>
  <si>
    <t>Tarnówka (wiejska)</t>
  </si>
  <si>
    <t>Remont nawierzchni drogi publicznej w Tarnówce, ul. Pocztowa; dz. nr 885/3, 885/1</t>
  </si>
  <si>
    <t>IR-VII.801.1.91.2023</t>
  </si>
  <si>
    <t>Miejska Górka (miejsko-wiejska)</t>
  </si>
  <si>
    <t>Remont drogi gminnej nr 819039P w Piaskach</t>
  </si>
  <si>
    <t>07.2023-10.2023</t>
  </si>
  <si>
    <t>IR-VII.801.1.167.2023</t>
  </si>
  <si>
    <t>Nowe Skalmierzyce (miejsko-wiejska)</t>
  </si>
  <si>
    <t>Remont drogi gminnej nr 793850P relacji Trkusów - Głóski</t>
  </si>
  <si>
    <t>IR-VII.801.1.35.2023</t>
  </si>
  <si>
    <t>Baranów (wiejska)</t>
  </si>
  <si>
    <t>Remont nawierzchni bitumicznej drogi gminnej nr G852554P w miejscowości Feliksów</t>
  </si>
  <si>
    <t>03.2023-10.2023</t>
  </si>
  <si>
    <t>IR-VII.801.1.166.2023</t>
  </si>
  <si>
    <t>Remont drogi gminnej nr 793885P ul. Wiatrakowa w m. Śliwniki</t>
  </si>
  <si>
    <t>IR-VII.801.1.392.2023</t>
  </si>
  <si>
    <t xml:space="preserve">Remont drogi gminnej nr 493025P (dz. nr 66/1 obręb Osiek Mały), 493036P (dz. nr 55 obręb Moczydła) oraz 493515P (dz. nr 156 obręb Felicjanów) </t>
  </si>
  <si>
    <t>IR-VII.801.1.177.2023</t>
  </si>
  <si>
    <t>Dobrzyca (miejsko-wiejska)</t>
  </si>
  <si>
    <t>Remont drogi gminnej nr 628543P w miejscowości Polskie Olędry</t>
  </si>
  <si>
    <t>09.2023-10.2023</t>
  </si>
  <si>
    <t>IR-VII.801.1.3.2023</t>
  </si>
  <si>
    <t>Kostrzyn (miejsko-wiejska)</t>
  </si>
  <si>
    <t>Remont drogi gminnej na terenach popegeerowskich w Gwiazdowie w gminie Kostrzyn</t>
  </si>
  <si>
    <t>IR-VII.801.1.288.2023</t>
  </si>
  <si>
    <t>Opatówek (miejsko-wiejska)</t>
  </si>
  <si>
    <t>Remont drogi gminnej nr 675528P Cienia Folwark - Cienia Trzecia</t>
  </si>
  <si>
    <t>IR-VII.801.1.28.2023</t>
  </si>
  <si>
    <t>Kaźmierz (wiejska)</t>
  </si>
  <si>
    <t>Remont drogi gminnej nr 243508P w Kopaninie.</t>
  </si>
  <si>
    <t>IR-VII.801.1.339.2023</t>
  </si>
  <si>
    <t>Remont drogi gminnej G565521P relacji Godziszewo - Zakrzewo</t>
  </si>
  <si>
    <t>IR-VII.801.1.245.2023</t>
  </si>
  <si>
    <t>Ostrów Wielkopolski (wiejska)</t>
  </si>
  <si>
    <t>Remont drogi gminnej nr 791154P Górzno - Górzenko</t>
  </si>
  <si>
    <t>IR-VII.801.1.174.2023</t>
  </si>
  <si>
    <t>Szydłowo (wiejska)</t>
  </si>
  <si>
    <t>Remont nawierzchni ulicy Jana Pawła II w Starej Łubiance</t>
  </si>
  <si>
    <t>IR-VII.801.1.200.2023</t>
  </si>
  <si>
    <t>Remont drogi gminnej nr 163107P, tj. ul. P. Skargi w Trzciance.</t>
  </si>
  <si>
    <t>IR-VII.801.1.283.2023</t>
  </si>
  <si>
    <t>Ostrzeszów (miejsko-wiejska)</t>
  </si>
  <si>
    <t>Remont ulicy Władysława Reymonta w Ostrzeszowie.</t>
  </si>
  <si>
    <t>IR-VII.801.1.157.2023</t>
  </si>
  <si>
    <t>Puszczykowo (miejska)</t>
  </si>
  <si>
    <t>Remont ul. Pomorskiej w Puszczykowie</t>
  </si>
  <si>
    <t>IR-VII.801.1.4.2023</t>
  </si>
  <si>
    <t>Czerwonak (wiejska)</t>
  </si>
  <si>
    <t>Remont nawierzchni bitumicznej ul. Stromej w Czerwonaku</t>
  </si>
  <si>
    <t>IR-VII.801.1.31.2023</t>
  </si>
  <si>
    <t>Zakrzewo (wiejska)</t>
  </si>
  <si>
    <t>Remont drogi gminnej nr 104027P ul. Sikorskiego położonej w miejscowości Zakrzewo.</t>
  </si>
  <si>
    <t>IR-VII.801.1.208.2023</t>
  </si>
  <si>
    <t>Żelazków (wiejska)</t>
  </si>
  <si>
    <t>Remont drogi gminnej nr 674720P w miejscowości Dębe</t>
  </si>
  <si>
    <t>IR-VII.801.1.381.2023</t>
  </si>
  <si>
    <t xml:space="preserve">Remont drogi gminnej nr 768681P w m. Różopole </t>
  </si>
  <si>
    <t>IR-VII.801.1.204.2023</t>
  </si>
  <si>
    <t>Remont drpgi gminnej Nr 246517 w miejscowości Kobylniki.</t>
  </si>
  <si>
    <t>10.2023-10.2023</t>
  </si>
  <si>
    <t>IR-VII.801.1.160.2023</t>
  </si>
  <si>
    <t>Remont drogi gminnej nr 796336P ul. Poniatowskiego w Odolanowie.</t>
  </si>
  <si>
    <t>IR-VII.801.1.337.2023</t>
  </si>
  <si>
    <t>Kobylin (miejsko-wiejska)</t>
  </si>
  <si>
    <t xml:space="preserve">Remont drogi gminnej ulica Szyperskiego  w Kobylinie </t>
  </si>
  <si>
    <t>IR-VII.801.1.189.2023</t>
  </si>
  <si>
    <t>Remont drogi gminnej w miejscowości Krajenka - ul. Poprzeczna</t>
  </si>
  <si>
    <t>IR-VII.801.1.284.2023</t>
  </si>
  <si>
    <t>Remont ulicy Jana III Sobieskiego w Ostrzeszowie.</t>
  </si>
  <si>
    <t>IR-VII.801.1.148.2023</t>
  </si>
  <si>
    <t>Remont nawierzchni jezdni drogi gminnej nr 569115P - ul. Komorowskiej w Wolsztynie</t>
  </si>
  <si>
    <t>IR-VII.801.1.158.2023</t>
  </si>
  <si>
    <t>Remont ul. Gajowej w Puszczykowie</t>
  </si>
  <si>
    <t>IR-VII.801.1.20.2023</t>
  </si>
  <si>
    <t>Wronki (miejsko-wiejska)</t>
  </si>
  <si>
    <t>Remont nawierzchni asfaltowej na ul. Polnej w m. Wronki</t>
  </si>
  <si>
    <t>04.2023-07.2023</t>
  </si>
  <si>
    <t>IR-VII.801.1.205.2023</t>
  </si>
  <si>
    <t>Remont ulicy Topolowej w Bytkowie</t>
  </si>
  <si>
    <t>IR-VII.801.1.72.2023</t>
  </si>
  <si>
    <t>Kiszkowo (wiejska)</t>
  </si>
  <si>
    <t>Remont nawierzchni drogi gminnej nr 284011P Sroczyn - Turostowo gm. Kiszkowo</t>
  </si>
  <si>
    <t>03.2023-08.2023 </t>
  </si>
  <si>
    <t>IR-VII.801.1.27.2023</t>
  </si>
  <si>
    <t>Remont drogi gminnej nr 243510P w Radzynach</t>
  </si>
  <si>
    <t>IR-VII.801.1.330.2023</t>
  </si>
  <si>
    <t>Białośliwie (wiejska)</t>
  </si>
  <si>
    <t>Remont chodnika przy drodze gminnej nr 129620P w Krostkowie</t>
  </si>
  <si>
    <t>IR-VII.801.1.86.2023</t>
  </si>
  <si>
    <t>Tarnowo Podgórne (wiejska)</t>
  </si>
  <si>
    <t>Remont drogi Jankowice-Rumianek, Gmina Tarnowo Podgórne</t>
  </si>
  <si>
    <t>IR-VII.801.1.85.2023</t>
  </si>
  <si>
    <t>Remont drogi gminnej nr G129381P – ul. XX-lecia w Osieku nad Notecią.</t>
  </si>
  <si>
    <t>IR-VII.801.1.304.2023</t>
  </si>
  <si>
    <t>Remont nawierzchni drogowej i chodnika na drodze powiatowej nr 4331P w miejscowości Rozdrażew ul. Pleszewska</t>
  </si>
  <si>
    <t>IR-VII.801.1.55.2023</t>
  </si>
  <si>
    <t>Remont drogi powiatowej nr 3206P na odcinku Stefanowo - Racięcice</t>
  </si>
  <si>
    <t>IR-VII.801.1.222.2023</t>
  </si>
  <si>
    <t>Remont drogi powiatowej nr 3804P Wolsztyn - Chorzemin.</t>
  </si>
  <si>
    <t>09.2023-04.2024</t>
  </si>
  <si>
    <t>IR-VII.801.1.48.2023</t>
  </si>
  <si>
    <t xml:space="preserve">Remont drogi powiatowej nr 3205P na odcinku Przystronie - Lipiny </t>
  </si>
  <si>
    <t>IR-VII.801.1.112.2023</t>
  </si>
  <si>
    <t>Remont drogi powiatowej 1045P Tarnówka- Sokolna w miejscowości Tarnówka.</t>
  </si>
  <si>
    <t>IR-VII.801.1.79.2023</t>
  </si>
  <si>
    <t>M. Konin</t>
  </si>
  <si>
    <t>Remont ulicy Kolejowej w Koninie</t>
  </si>
  <si>
    <t>06.2023-04.2024</t>
  </si>
  <si>
    <t>IR-VII.801.1.56.2023</t>
  </si>
  <si>
    <t>Remont drogi powiatowej nr 3182P Wtórek - Wiśniewa</t>
  </si>
  <si>
    <t>IR-VII.801.1.113.2023</t>
  </si>
  <si>
    <t>Remont drogi powiatowej 1019P w miejscowości Brzeźnica.</t>
  </si>
  <si>
    <t>IR-VII.801.1.9.2023</t>
  </si>
  <si>
    <t>Remont drogi powiatowej nr 2410P Bieganowo - granica powiatu</t>
  </si>
  <si>
    <t>IR-VII.801.1.57.2023</t>
  </si>
  <si>
    <t>Remont drogi powiatowej nr 3188P na odcinku Skulska Wieś - Lisewo Parcele</t>
  </si>
  <si>
    <t>IR-VII.801.1.54.2023</t>
  </si>
  <si>
    <t>Remont drogi powiatowej nr 3234P w m. Węglewskie Holendry</t>
  </si>
  <si>
    <t>IR-VII.801.1.221.2023</t>
  </si>
  <si>
    <t xml:space="preserve">Remont drogi powiatowej nr 3792P Stara Tuchorza - Tuchorza </t>
  </si>
  <si>
    <t>IR-VII.801.1.47.2023</t>
  </si>
  <si>
    <t>Remont drogi powiatowej nr 3186P na odcinku Ostrowąż - Marianowo</t>
  </si>
  <si>
    <t>IR-VII.801.1.119.2023</t>
  </si>
  <si>
    <t>leszczyński</t>
  </si>
  <si>
    <t xml:space="preserve">Remont drogi powiatowej nr 4760P na odcinku od ronda na ul. Leszczyńskiej w m. Święciechowa do granicy z m. Leszno </t>
  </si>
  <si>
    <t>IR-VII.801.1.53.2023</t>
  </si>
  <si>
    <t>Remont drogi powiatowej nr 3241P Święcia - Dąbroszyn</t>
  </si>
  <si>
    <t>IR-VII.801.1.310.2023</t>
  </si>
  <si>
    <t>Remont nawierzchni oraz chodnika na istniejących szerokościach na drodze powiatowej 5240P ul. Zacisze w Krotoszynie</t>
  </si>
  <si>
    <t>IR-VII.801.1.215.2023</t>
  </si>
  <si>
    <t>Remont drogi powiatowej nr 2755P na odcinku od drogi krajowej nr 32 w miejscowości Rakoniewice do ostatnigo zabudowania w miejscowości Wioska</t>
  </si>
  <si>
    <t>IR-VII.801.1.14.2023</t>
  </si>
  <si>
    <t>Remont drogi powiatowej nr 1899P Obrzycko - Ostroróg na odcinku Kluczewo - Ostroróg o dł. ok. 2 km</t>
  </si>
  <si>
    <t>IR-VII.801.1.165.2023</t>
  </si>
  <si>
    <t>Żerków (miejsko-wiejska</t>
  </si>
  <si>
    <t>Remont drogi gminnej w miejscowości Sierszew</t>
  </si>
  <si>
    <t>IR-VII.801.1.207.2023</t>
  </si>
  <si>
    <t>Remont ulicy Starzyńskiej w Kiekrzu</t>
  </si>
  <si>
    <t>IR-VII.801.1.294.2023</t>
  </si>
  <si>
    <t>Wierzbinek (wiejska)</t>
  </si>
  <si>
    <t>Remont drogi gminnej nr 451003P na odcinku Łysek – Gaj</t>
  </si>
  <si>
    <t>IR-VII.801.1.279.2023</t>
  </si>
  <si>
    <t>Ostrowite (wiejska)</t>
  </si>
  <si>
    <t>Remont nawierzchni jezdni dróg gminnych w m. Tomaszewo, Przecław i Kąpiel</t>
  </si>
  <si>
    <t>IR-VII.801.1.143.2023</t>
  </si>
  <si>
    <t>Ostroróg (miejsko-wiejska)</t>
  </si>
  <si>
    <t>Remont drogi gminnej nr 255514P Zapust - Wielonek, gm. Ostroróg</t>
  </si>
  <si>
    <t>IR-VII.801.1.195.2023</t>
  </si>
  <si>
    <t>Remont ulicy 4 Stycznia 1919r. w miejscowości Oborniki</t>
  </si>
  <si>
    <t>IR-VII.801.1.281.2023</t>
  </si>
  <si>
    <t>Śrem (miejsko-wiejska)</t>
  </si>
  <si>
    <t>Remont drogi gminnej w Ostrowie</t>
  </si>
  <si>
    <t>IR-VII.801.1.292.2023</t>
  </si>
  <si>
    <t>Remont drogi gminnej nr 451007P w miejscowości Helenowo</t>
  </si>
  <si>
    <t>IR-VII.801.1.325.2023</t>
  </si>
  <si>
    <t>Remont drogi gminnej nr G859694P w Przybyszowie</t>
  </si>
  <si>
    <t>IR-VII.801.1.156.2023</t>
  </si>
  <si>
    <t>Rychwał (miejsko-wiejska)</t>
  </si>
  <si>
    <t>Remont drogi gminnej w miejscowości Grochowy</t>
  </si>
  <si>
    <t>IR-VII.801.1.76.2023</t>
  </si>
  <si>
    <t>Stare Miasto (wiejska)</t>
  </si>
  <si>
    <t>Remont drogi gminnej w nawierzchni asfaltowej w miejscowości Lisiec Wielki - Bicz, gmina Stare Miasto</t>
  </si>
  <si>
    <t>IR-VII.801.1.257.2023</t>
  </si>
  <si>
    <t>Śmigiel (miejsko-wiejska)</t>
  </si>
  <si>
    <t xml:space="preserve">Remont ul. Kościuszki i ul. Orzeszkowej w Śmiglu. </t>
  </si>
  <si>
    <t>IR-VII.801.1.322.2023</t>
  </si>
  <si>
    <t>Jarocin (miejsko-wiejska)</t>
  </si>
  <si>
    <t>Remont drogi gminnej ul. Poznańskiej w Jarocinie</t>
  </si>
  <si>
    <t>07.2023-06.2024</t>
  </si>
  <si>
    <t>IR-VII.801.1.321.2023</t>
  </si>
  <si>
    <t>Remont ciągu dróg gminnych: ul. Moniuszki, ul. Sienkiewicza, ul. Paderewskiego, ul. Dąbrowskiego i ul. Kościuszki w Jarocinie</t>
  </si>
  <si>
    <t>IR-VII.801.1.275.2023</t>
  </si>
  <si>
    <t>Wągrowiec (wiejska)</t>
  </si>
  <si>
    <t>Remont drogi gminnej w Koninku</t>
  </si>
  <si>
    <t>IR-VII.801.1.323.2023</t>
  </si>
  <si>
    <t>Remont drogi gminnej ul. Wojska Polskiego w Jarocinie</t>
  </si>
  <si>
    <t>IR-VII.801.1.101.2023</t>
  </si>
  <si>
    <t>Remont drogi gminnej Kamienica - Jóźwin</t>
  </si>
  <si>
    <t>IR-VII.801.1.264.2023</t>
  </si>
  <si>
    <t>Czempiń (miejsko-wiejska)</t>
  </si>
  <si>
    <t>Remont ul. Kasztanowej w Czempiniu.</t>
  </si>
  <si>
    <t>IR-VII.801.1.253.2023</t>
  </si>
  <si>
    <t xml:space="preserve">Remont ul. Skarzyńskiego i al. Bohaterów w Śmiglu. </t>
  </si>
  <si>
    <t>08.2023-05.2024</t>
  </si>
  <si>
    <t>IR-VII.801.1.133.2023</t>
  </si>
  <si>
    <t>Remont ul. Witaszka w Pile</t>
  </si>
  <si>
    <t>IR-VII.801.1.272.2023</t>
  </si>
  <si>
    <t>Dobra (miejsko-wiejska)</t>
  </si>
  <si>
    <t>Remont ulicy Mickiewicza w Dobrej</t>
  </si>
  <si>
    <t>IR-VII.801.1.278.2023</t>
  </si>
  <si>
    <t>Wągrowiec (miejska)</t>
  </si>
  <si>
    <t>Remont ulicy Sienkiewicza w Wągrowcu</t>
  </si>
  <si>
    <t>IR-VII.801.1.75.2023</t>
  </si>
  <si>
    <t>Remont drogi gminnej w nawierzchni asfaltowej w miejscowości Lisiec Mały, gmina Stare Miasto</t>
  </si>
  <si>
    <t>IR-VII.801.1.198.2023</t>
  </si>
  <si>
    <t>Remont ulicy Objezierskiej w miejscowości Oborniki</t>
  </si>
  <si>
    <t>07.2023-01.2024</t>
  </si>
  <si>
    <t>IR-VII.801.1.226.2023</t>
  </si>
  <si>
    <t>Rogoźno (miejsko-wiejska)</t>
  </si>
  <si>
    <t>Remont ulicy Polnej w Rogoźnie</t>
  </si>
  <si>
    <t>IR-VII.801.1.295.2023</t>
  </si>
  <si>
    <t>Trzemeszno (miejsko-wiejska)</t>
  </si>
  <si>
    <t>Remont drogi gminnej nr 289064P ul. Kopernika w m Trzemeszno, gm. Trzemeszno.</t>
  </si>
  <si>
    <t>IR-VII.801.1.386.2023</t>
  </si>
  <si>
    <t>Kleczew (miejsko-wiejska)</t>
  </si>
  <si>
    <t>Remont drogi Miłaczew - Kamionka w gminie Kleczew.</t>
  </si>
  <si>
    <t>IR-VII.801.1.263.2023</t>
  </si>
  <si>
    <t xml:space="preserve">Remont ulicy St. Kuczmerowicza w Czempiniu. </t>
  </si>
  <si>
    <t>IR-VII.801.1.97.2023</t>
  </si>
  <si>
    <t>Pniewy (miejsko-wiejska)</t>
  </si>
  <si>
    <t>Układ drogowy w Lubocześnicy - remont dróg gminnych nr 266515P i 266523P</t>
  </si>
  <si>
    <t>18*</t>
  </si>
  <si>
    <t>40*</t>
  </si>
  <si>
    <t>103*</t>
  </si>
  <si>
    <t>29*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</si>
  <si>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85 884 105,81 zł</t>
    </r>
  </si>
  <si>
    <t>Województwo: Wielkopolskie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</si>
</sst>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#,##0.00\ &quot;zł&quot;"/>
    <numFmt numFmtId="165" formatCode="#,##0.000"/>
    <numFmt numFmtId="166" formatCode="0.000"/>
    <numFmt numFmtId="167" formatCode="#,##0.00\ _z_ł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indexed="8"/>
      <name val="Arial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4" fillId="0" borderId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9" fillId="0" borderId="0" xfId="0" applyNumberFormat="1" applyFont="1"/>
    <xf numFmtId="4" fontId="10" fillId="0" borderId="0" xfId="0" applyNumberFormat="1" applyFont="1"/>
    <xf numFmtId="0" fontId="1" fillId="0" borderId="0" xfId="0" applyFont="1"/>
    <xf numFmtId="4" fontId="10" fillId="0" borderId="0" xfId="0" applyNumberFormat="1" applyFont="1" applyAlignment="1">
      <alignment vertical="top"/>
    </xf>
    <xf numFmtId="0" fontId="14" fillId="0" borderId="0" xfId="1" applyFont="1" applyAlignment="1">
      <alignment vertical="center"/>
    </xf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165" fontId="2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64" fontId="16" fillId="3" borderId="21" xfId="0" applyNumberFormat="1" applyFont="1" applyFill="1" applyBorder="1" applyAlignment="1">
      <alignment vertical="center"/>
    </xf>
    <xf numFmtId="164" fontId="16" fillId="3" borderId="22" xfId="0" applyNumberFormat="1" applyFont="1" applyFill="1" applyBorder="1" applyAlignment="1">
      <alignment vertical="center"/>
    </xf>
    <xf numFmtId="164" fontId="16" fillId="4" borderId="17" xfId="0" applyNumberFormat="1" applyFont="1" applyFill="1" applyBorder="1" applyAlignment="1">
      <alignment vertical="center"/>
    </xf>
    <xf numFmtId="164" fontId="16" fillId="3" borderId="23" xfId="0" applyNumberFormat="1" applyFont="1" applyFill="1" applyBorder="1" applyAlignment="1">
      <alignment vertical="center"/>
    </xf>
    <xf numFmtId="164" fontId="13" fillId="4" borderId="17" xfId="0" applyNumberFormat="1" applyFont="1" applyFill="1" applyBorder="1" applyAlignment="1">
      <alignment vertical="center"/>
    </xf>
    <xf numFmtId="164" fontId="21" fillId="4" borderId="17" xfId="0" applyNumberFormat="1" applyFont="1" applyFill="1" applyBorder="1" applyAlignment="1">
      <alignment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164" fontId="21" fillId="3" borderId="23" xfId="0" applyNumberFormat="1" applyFont="1" applyFill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21" fillId="3" borderId="25" xfId="0" applyFont="1" applyFill="1" applyBorder="1" applyAlignment="1">
      <alignment vertical="center"/>
    </xf>
    <xf numFmtId="0" fontId="21" fillId="3" borderId="21" xfId="0" applyFont="1" applyFill="1" applyBorder="1" applyAlignment="1">
      <alignment vertical="center"/>
    </xf>
    <xf numFmtId="164" fontId="21" fillId="3" borderId="21" xfId="0" applyNumberFormat="1" applyFont="1" applyFill="1" applyBorder="1" applyAlignment="1">
      <alignment vertical="center"/>
    </xf>
    <xf numFmtId="164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Font="1" applyFill="1" applyBorder="1" applyAlignment="1">
      <alignment vertical="center"/>
    </xf>
    <xf numFmtId="164" fontId="13" fillId="5" borderId="21" xfId="0" applyNumberFormat="1" applyFont="1" applyFill="1" applyBorder="1" applyAlignment="1">
      <alignment vertical="center"/>
    </xf>
    <xf numFmtId="164" fontId="21" fillId="3" borderId="22" xfId="0" applyNumberFormat="1" applyFont="1" applyFill="1" applyBorder="1" applyAlignment="1">
      <alignment vertical="center"/>
    </xf>
    <xf numFmtId="164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64" fontId="13" fillId="0" borderId="15" xfId="0" applyNumberFormat="1" applyFont="1" applyBorder="1" applyAlignment="1">
      <alignment vertical="center"/>
    </xf>
    <xf numFmtId="164" fontId="13" fillId="0" borderId="16" xfId="0" applyNumberFormat="1" applyFont="1" applyBorder="1" applyAlignment="1">
      <alignment vertical="center"/>
    </xf>
    <xf numFmtId="164" fontId="13" fillId="0" borderId="18" xfId="0" applyNumberFormat="1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5" xfId="0" applyNumberFormat="1" applyFont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0" fontId="17" fillId="6" borderId="26" xfId="0" applyFont="1" applyFill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166" fontId="17" fillId="6" borderId="28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right" vertical="center"/>
    </xf>
    <xf numFmtId="4" fontId="17" fillId="6" borderId="30" xfId="0" applyNumberFormat="1" applyFont="1" applyFill="1" applyBorder="1" applyAlignment="1">
      <alignment horizontal="right" vertical="center" wrapText="1"/>
    </xf>
    <xf numFmtId="9" fontId="17" fillId="6" borderId="30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6" fillId="6" borderId="29" xfId="0" applyNumberFormat="1" applyFont="1" applyFill="1" applyBorder="1" applyAlignment="1">
      <alignment horizontal="right" vertical="center" wrapText="1"/>
    </xf>
    <xf numFmtId="166" fontId="17" fillId="6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2" borderId="34" xfId="0" applyFont="1" applyFill="1" applyBorder="1" applyAlignment="1">
      <alignment horizontal="left" vertical="center"/>
    </xf>
    <xf numFmtId="0" fontId="17" fillId="0" borderId="34" xfId="0" applyFont="1" applyBorder="1" applyAlignment="1">
      <alignment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6" borderId="34" xfId="0" applyFont="1" applyFill="1" applyBorder="1" applyAlignment="1">
      <alignment horizontal="left" vertical="center" wrapText="1"/>
    </xf>
    <xf numFmtId="166" fontId="17" fillId="6" borderId="34" xfId="0" applyNumberFormat="1" applyFont="1" applyFill="1" applyBorder="1" applyAlignment="1">
      <alignment horizontal="right" vertical="center" wrapText="1"/>
    </xf>
    <xf numFmtId="0" fontId="22" fillId="2" borderId="34" xfId="0" applyFont="1" applyFill="1" applyBorder="1" applyAlignment="1">
      <alignment horizontal="right" vertical="center"/>
    </xf>
    <xf numFmtId="9" fontId="17" fillId="6" borderId="34" xfId="0" applyNumberFormat="1" applyFont="1" applyFill="1" applyBorder="1" applyAlignment="1">
      <alignment horizontal="right" vertical="center" wrapText="1"/>
    </xf>
    <xf numFmtId="167" fontId="17" fillId="0" borderId="26" xfId="0" applyNumberFormat="1" applyFont="1" applyBorder="1" applyAlignment="1">
      <alignment horizontal="righ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9" fontId="17" fillId="6" borderId="1" xfId="0" applyNumberFormat="1" applyFont="1" applyFill="1" applyBorder="1" applyAlignment="1">
      <alignment horizontal="right" vertical="center" wrapText="1"/>
    </xf>
    <xf numFmtId="9" fontId="17" fillId="7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4" fontId="6" fillId="6" borderId="34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14" fillId="2" borderId="0" xfId="1" applyFont="1" applyFill="1" applyAlignment="1">
      <alignment vertical="center"/>
    </xf>
    <xf numFmtId="0" fontId="15" fillId="2" borderId="0" xfId="0" applyFont="1" applyFill="1"/>
    <xf numFmtId="0" fontId="0" fillId="2" borderId="0" xfId="0" applyFill="1"/>
    <xf numFmtId="0" fontId="25" fillId="6" borderId="26" xfId="0" applyFont="1" applyFill="1" applyBorder="1" applyAlignment="1">
      <alignment horizontal="left" vertical="center" wrapText="1"/>
    </xf>
    <xf numFmtId="166" fontId="25" fillId="6" borderId="28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right" vertical="center"/>
    </xf>
    <xf numFmtId="4" fontId="26" fillId="6" borderId="29" xfId="0" applyNumberFormat="1" applyFont="1" applyFill="1" applyBorder="1" applyAlignment="1">
      <alignment horizontal="right" vertical="center" wrapText="1"/>
    </xf>
    <xf numFmtId="4" fontId="26" fillId="2" borderId="2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 wrapText="1"/>
    </xf>
    <xf numFmtId="9" fontId="25" fillId="6" borderId="30" xfId="0" applyNumberFormat="1" applyFont="1" applyFill="1" applyBorder="1" applyAlignment="1">
      <alignment horizontal="right" vertical="center" wrapText="1"/>
    </xf>
    <xf numFmtId="4" fontId="25" fillId="2" borderId="1" xfId="0" applyNumberFormat="1" applyFont="1" applyFill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4" fillId="0" borderId="0" xfId="1" applyFont="1" applyAlignment="1">
      <alignment horizontal="left"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2" borderId="34" xfId="0" applyFont="1" applyFill="1" applyBorder="1" applyAlignment="1">
      <alignment horizontal="left" vertical="center"/>
    </xf>
    <xf numFmtId="0" fontId="25" fillId="6" borderId="26" xfId="0" applyFont="1" applyFill="1" applyBorder="1" applyAlignment="1">
      <alignment horizontal="right" vertical="center" wrapText="1"/>
    </xf>
    <xf numFmtId="4" fontId="26" fillId="6" borderId="30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vertical="center" wrapText="1"/>
    </xf>
    <xf numFmtId="4" fontId="25" fillId="6" borderId="30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 wrapText="1"/>
    </xf>
    <xf numFmtId="166" fontId="25" fillId="6" borderId="1" xfId="0" applyNumberFormat="1" applyFont="1" applyFill="1" applyBorder="1" applyAlignment="1">
      <alignment horizontal="right" vertical="center" wrapText="1"/>
    </xf>
    <xf numFmtId="4" fontId="26" fillId="6" borderId="1" xfId="0" applyNumberFormat="1" applyFont="1" applyFill="1" applyBorder="1" applyAlignment="1">
      <alignment horizontal="right" vertical="center" wrapText="1"/>
    </xf>
    <xf numFmtId="4" fontId="25" fillId="6" borderId="1" xfId="0" applyNumberFormat="1" applyFont="1" applyFill="1" applyBorder="1" applyAlignment="1">
      <alignment horizontal="right" vertical="center" wrapText="1"/>
    </xf>
    <xf numFmtId="9" fontId="25" fillId="6" borderId="1" xfId="0" applyNumberFormat="1" applyFont="1" applyFill="1" applyBorder="1" applyAlignment="1">
      <alignment horizontal="right" vertical="center" wrapText="1"/>
    </xf>
    <xf numFmtId="167" fontId="25" fillId="2" borderId="26" xfId="0" applyNumberFormat="1" applyFont="1" applyFill="1" applyBorder="1" applyAlignment="1">
      <alignment horizontal="right" vertical="center" wrapText="1"/>
    </xf>
    <xf numFmtId="9" fontId="17" fillId="6" borderId="30" xfId="0" applyNumberFormat="1" applyFont="1" applyFill="1" applyBorder="1" applyAlignment="1">
      <alignment horizontal="center" vertical="center" wrapText="1"/>
    </xf>
    <xf numFmtId="9" fontId="25" fillId="6" borderId="3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32" xfId="0" applyFont="1" applyBorder="1" applyAlignment="1">
      <alignment horizontal="center" vertical="center" wrapText="1" shrinkToFit="1"/>
    </xf>
    <xf numFmtId="0" fontId="18" fillId="0" borderId="33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/>
    </xf>
    <xf numFmtId="4" fontId="6" fillId="0" borderId="29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7" fillId="0" borderId="30" xfId="0" applyNumberFormat="1" applyFont="1" applyFill="1" applyBorder="1" applyAlignment="1">
      <alignment horizontal="right" vertical="center" wrapText="1"/>
    </xf>
    <xf numFmtId="167" fontId="17" fillId="0" borderId="4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</cellXfs>
  <cellStyles count="7">
    <cellStyle name="Dziesiętny 2" xfId="4" xr:uid="{00000000-0005-0000-0000-000000000000}"/>
    <cellStyle name="Normalny" xfId="0" builtinId="0"/>
    <cellStyle name="Normalny 2" xfId="3" xr:uid="{00000000-0005-0000-0000-000002000000}"/>
    <cellStyle name="Normalny 2 2" xfId="5" xr:uid="{DB594A55-FB12-41C0-8C6C-62F8131F3BE9}"/>
    <cellStyle name="Normalny 2_Arkusz5" xfId="6" xr:uid="{4DEC716B-3AF5-4C80-8C6F-05201656A50E}"/>
    <cellStyle name="Normalny 3" xfId="1" xr:uid="{00000000-0005-0000-0000-000003000000}"/>
    <cellStyle name="Procentowy 2" xfId="2" xr:uid="{00000000-0005-0000-0000-000005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0" customWidth="1"/>
    <col min="3" max="3" width="10.7109375" style="10" customWidth="1"/>
    <col min="4" max="6" width="20.7109375" style="10" customWidth="1"/>
    <col min="7" max="7" width="20.28515625" style="10" customWidth="1"/>
    <col min="8" max="8" width="9.140625" style="10"/>
    <col min="9" max="9" width="9.140625" style="10" customWidth="1"/>
  </cols>
  <sheetData>
    <row r="1" spans="1:16" s="6" customFormat="1" ht="20.100000000000001" customHeight="1" x14ac:dyDescent="0.3">
      <c r="A1" s="3" t="s">
        <v>36</v>
      </c>
      <c r="B1" s="34"/>
      <c r="C1" s="34"/>
      <c r="D1" s="34"/>
      <c r="E1" s="34"/>
      <c r="F1" s="34"/>
      <c r="G1" s="34"/>
      <c r="H1" s="4"/>
      <c r="I1" s="4"/>
      <c r="J1" s="5"/>
      <c r="K1" s="5"/>
      <c r="L1" s="5"/>
      <c r="M1" s="5"/>
      <c r="N1" s="5"/>
      <c r="O1" s="5"/>
      <c r="P1" s="5"/>
    </row>
    <row r="2" spans="1:16" ht="20.100000000000001" customHeight="1" x14ac:dyDescent="0.25">
      <c r="A2" s="35" t="s">
        <v>35</v>
      </c>
      <c r="B2" s="36"/>
      <c r="C2" s="36"/>
      <c r="D2" s="36"/>
      <c r="E2" s="36"/>
      <c r="F2" s="36"/>
      <c r="G2" s="36"/>
      <c r="H2" s="7"/>
      <c r="I2" s="7"/>
      <c r="J2" s="8"/>
      <c r="K2" s="8"/>
      <c r="L2" s="8"/>
      <c r="M2" s="8"/>
      <c r="N2" s="8"/>
      <c r="O2" s="8"/>
      <c r="P2" s="8"/>
    </row>
    <row r="3" spans="1:16" x14ac:dyDescent="0.25">
      <c r="A3" s="9"/>
      <c r="B3" s="9"/>
      <c r="C3" s="7"/>
      <c r="D3" s="7"/>
      <c r="E3" s="7"/>
      <c r="F3" s="7"/>
      <c r="P3" s="8"/>
    </row>
    <row r="4" spans="1:16" x14ac:dyDescent="0.25">
      <c r="A4" s="11" t="s">
        <v>611</v>
      </c>
      <c r="B4" s="11"/>
      <c r="C4" s="7"/>
      <c r="D4" s="7"/>
      <c r="E4" s="7"/>
      <c r="F4" s="7"/>
      <c r="P4" s="12"/>
    </row>
    <row r="5" spans="1:16" x14ac:dyDescent="0.25">
      <c r="A5" s="7"/>
      <c r="B5" s="7"/>
      <c r="C5" s="7"/>
      <c r="D5" s="7"/>
      <c r="E5" s="7"/>
      <c r="F5" s="7"/>
      <c r="P5" s="8"/>
    </row>
    <row r="6" spans="1:16" x14ac:dyDescent="0.25">
      <c r="A6" s="11" t="s">
        <v>612</v>
      </c>
      <c r="B6" s="11"/>
      <c r="C6" s="7"/>
      <c r="D6" s="7"/>
      <c r="E6" s="7"/>
      <c r="F6" s="7"/>
      <c r="P6" s="12"/>
    </row>
    <row r="7" spans="1:16" x14ac:dyDescent="0.25">
      <c r="A7" s="11"/>
      <c r="B7" s="11"/>
      <c r="C7" s="7"/>
      <c r="D7" s="7"/>
      <c r="E7" s="7"/>
      <c r="F7" s="7"/>
      <c r="P7" s="12"/>
    </row>
    <row r="8" spans="1:16" ht="15.75" thickBot="1" x14ac:dyDescent="0.3">
      <c r="B8" s="11"/>
      <c r="C8" s="7"/>
      <c r="D8" s="7"/>
      <c r="E8" s="7"/>
      <c r="F8" s="7"/>
      <c r="P8" s="12"/>
    </row>
    <row r="9" spans="1:16" x14ac:dyDescent="0.25">
      <c r="B9" s="139" t="s">
        <v>15</v>
      </c>
      <c r="C9" s="140"/>
      <c r="D9" s="140"/>
      <c r="E9" s="140"/>
      <c r="F9" s="141"/>
      <c r="P9" s="12"/>
    </row>
    <row r="10" spans="1:16" x14ac:dyDescent="0.25">
      <c r="B10" s="142"/>
      <c r="C10" s="143"/>
      <c r="D10" s="143"/>
      <c r="E10" s="143"/>
      <c r="F10" s="144"/>
      <c r="P10" s="12"/>
    </row>
    <row r="11" spans="1:16" x14ac:dyDescent="0.25">
      <c r="B11" s="142"/>
      <c r="C11" s="143"/>
      <c r="D11" s="143"/>
      <c r="E11" s="143"/>
      <c r="F11" s="144"/>
      <c r="P11" s="12"/>
    </row>
    <row r="12" spans="1:16" x14ac:dyDescent="0.25">
      <c r="B12" s="142"/>
      <c r="C12" s="143"/>
      <c r="D12" s="143"/>
      <c r="E12" s="143"/>
      <c r="F12" s="144"/>
      <c r="P12" s="12"/>
    </row>
    <row r="13" spans="1:16" x14ac:dyDescent="0.25">
      <c r="B13" s="142"/>
      <c r="C13" s="143"/>
      <c r="D13" s="143"/>
      <c r="E13" s="143"/>
      <c r="F13" s="144"/>
      <c r="P13" s="12"/>
    </row>
    <row r="14" spans="1:16" ht="15.75" thickBot="1" x14ac:dyDescent="0.3">
      <c r="B14" s="145" t="s">
        <v>16</v>
      </c>
      <c r="C14" s="146"/>
      <c r="D14" s="146"/>
      <c r="E14" s="146"/>
      <c r="F14" s="147"/>
      <c r="P14" s="8"/>
    </row>
    <row r="15" spans="1:16" x14ac:dyDescent="0.25">
      <c r="B15" s="7"/>
      <c r="C15" s="7"/>
      <c r="D15" s="7"/>
      <c r="E15" s="7"/>
      <c r="F15" s="7"/>
      <c r="P15" s="8"/>
    </row>
    <row r="16" spans="1:16" ht="20.100000000000001" customHeight="1" thickBot="1" x14ac:dyDescent="0.3">
      <c r="A16" s="11" t="s">
        <v>0</v>
      </c>
      <c r="B16" s="11"/>
      <c r="C16" s="7"/>
      <c r="D16" s="7"/>
      <c r="E16" s="7"/>
      <c r="F16" s="7"/>
      <c r="G16" s="13"/>
      <c r="P16" s="8"/>
    </row>
    <row r="17" spans="1:16" ht="32.25" customHeight="1" thickBot="1" x14ac:dyDescent="0.3">
      <c r="A17" s="48" t="s">
        <v>1</v>
      </c>
      <c r="B17" s="49" t="s">
        <v>12</v>
      </c>
      <c r="C17" s="43" t="s">
        <v>29</v>
      </c>
      <c r="D17" s="43" t="s">
        <v>17</v>
      </c>
      <c r="E17" s="44" t="s">
        <v>18</v>
      </c>
      <c r="F17" s="45" t="s">
        <v>19</v>
      </c>
      <c r="G17" s="46">
        <v>2023</v>
      </c>
      <c r="P17" s="8"/>
    </row>
    <row r="18" spans="1:16" ht="39.950000000000003" customHeight="1" thickBot="1" x14ac:dyDescent="0.3">
      <c r="A18" s="64" t="s">
        <v>30</v>
      </c>
      <c r="B18" s="65" t="s">
        <v>31</v>
      </c>
      <c r="C18" s="66">
        <f>COUNTA('pow podst'!K3:K42)</f>
        <v>40</v>
      </c>
      <c r="D18" s="67">
        <f>SUM('pow podst'!J3:J42)</f>
        <v>75444363.940000013</v>
      </c>
      <c r="E18" s="68">
        <f>SUM('pow podst'!L3:L42)</f>
        <v>32502311.039999999</v>
      </c>
      <c r="F18" s="41">
        <f>SUM('pow podst'!K3:K42)</f>
        <v>42942052.900000006</v>
      </c>
      <c r="G18" s="69">
        <f>SUM('pow podst'!N3:N42)</f>
        <v>42942052.900000006</v>
      </c>
      <c r="H18" s="14" t="b">
        <f t="shared" ref="H18:H24" si="0">D18=(E18+F18)</f>
        <v>1</v>
      </c>
      <c r="I18" s="23" t="b">
        <f t="shared" ref="I18:I24" si="1">F18=SUM(G18:G18)</f>
        <v>1</v>
      </c>
      <c r="J18" s="15"/>
      <c r="K18" s="15"/>
      <c r="L18" s="15"/>
      <c r="M18" s="15"/>
      <c r="N18" s="8"/>
      <c r="O18" s="8"/>
      <c r="P18" s="8"/>
    </row>
    <row r="19" spans="1:16" ht="39.950000000000003" customHeight="1" thickBot="1" x14ac:dyDescent="0.3">
      <c r="A19" s="70" t="s">
        <v>32</v>
      </c>
      <c r="B19" s="71" t="s">
        <v>31</v>
      </c>
      <c r="C19" s="72">
        <f>COUNTA('gm podst'!L3:L105)</f>
        <v>103</v>
      </c>
      <c r="D19" s="73">
        <f>SUM('gm podst'!K3:K105)</f>
        <v>78862467.010000005</v>
      </c>
      <c r="E19" s="74">
        <f>SUM('gm podst'!M3:M105)</f>
        <v>35365672.420000002</v>
      </c>
      <c r="F19" s="41">
        <f>SUM('gm podst'!L3:L105)</f>
        <v>43496794.589999989</v>
      </c>
      <c r="G19" s="75">
        <f>SUM('gm podst'!O3:O105)</f>
        <v>43496794.589999989</v>
      </c>
      <c r="H19" s="14" t="b">
        <f t="shared" si="0"/>
        <v>1</v>
      </c>
      <c r="I19" s="23" t="b">
        <f t="shared" si="1"/>
        <v>1</v>
      </c>
      <c r="J19" s="15"/>
      <c r="K19" s="15"/>
      <c r="L19" s="15"/>
      <c r="M19" s="15"/>
      <c r="N19" s="15"/>
      <c r="O19" s="15"/>
      <c r="P19" s="15"/>
    </row>
    <row r="20" spans="1:16" s="17" customFormat="1" ht="39.950000000000003" customHeight="1" thickBot="1" x14ac:dyDescent="0.3">
      <c r="A20" s="50" t="s">
        <v>33</v>
      </c>
      <c r="B20" s="61" t="s">
        <v>31</v>
      </c>
      <c r="C20" s="51">
        <f>C18+C19</f>
        <v>143</v>
      </c>
      <c r="D20" s="37">
        <f>D18+D19</f>
        <v>154306830.95000002</v>
      </c>
      <c r="E20" s="38">
        <f>E18+E19</f>
        <v>67867983.460000008</v>
      </c>
      <c r="F20" s="39">
        <f>F18+F19</f>
        <v>86438847.489999995</v>
      </c>
      <c r="G20" s="40">
        <f>G18+G19</f>
        <v>86438847.489999995</v>
      </c>
      <c r="H20" s="14" t="b">
        <f t="shared" si="0"/>
        <v>1</v>
      </c>
      <c r="I20" s="23" t="b">
        <f t="shared" si="1"/>
        <v>1</v>
      </c>
      <c r="J20" s="16"/>
      <c r="K20" s="16"/>
      <c r="L20" s="16"/>
      <c r="M20" s="16"/>
      <c r="N20" s="16"/>
      <c r="O20" s="16"/>
      <c r="P20" s="16"/>
    </row>
    <row r="21" spans="1:16" ht="39.950000000000003" customHeight="1" thickBot="1" x14ac:dyDescent="0.3">
      <c r="A21" s="64" t="s">
        <v>2</v>
      </c>
      <c r="B21" s="65" t="s">
        <v>31</v>
      </c>
      <c r="C21" s="66">
        <f>COUNTA('pow rez'!K3:K20)</f>
        <v>18</v>
      </c>
      <c r="D21" s="67">
        <f>SUM('pow rez'!J3:J20)</f>
        <v>65637653.190000005</v>
      </c>
      <c r="E21" s="68">
        <f>SUM('pow rez'!L3:L20)</f>
        <v>33431113.510000002</v>
      </c>
      <c r="F21" s="41">
        <f>SUM('pow rez'!K3:K20)</f>
        <v>32206539.68</v>
      </c>
      <c r="G21" s="69">
        <f>SUM('pow rez'!N3:N20)</f>
        <v>32206539.68</v>
      </c>
      <c r="H21" s="14" t="b">
        <f t="shared" si="0"/>
        <v>1</v>
      </c>
      <c r="I21" s="23" t="b">
        <f t="shared" si="1"/>
        <v>1</v>
      </c>
      <c r="J21" s="15"/>
      <c r="K21" s="15"/>
      <c r="L21" s="15"/>
      <c r="M21" s="15"/>
      <c r="N21" s="15"/>
      <c r="O21" s="15"/>
      <c r="P21" s="15"/>
    </row>
    <row r="22" spans="1:16" ht="39.950000000000003" customHeight="1" thickBot="1" x14ac:dyDescent="0.3">
      <c r="A22" s="70" t="s">
        <v>3</v>
      </c>
      <c r="B22" s="71" t="s">
        <v>31</v>
      </c>
      <c r="C22" s="72">
        <f>COUNTA('gm rez'!L3:L31)</f>
        <v>29</v>
      </c>
      <c r="D22" s="73">
        <f>SUM('gm rez'!K3:K31)</f>
        <v>57037578.519999988</v>
      </c>
      <c r="E22" s="74">
        <f>SUM('gm rez'!M3:M31)</f>
        <v>24831038.839999996</v>
      </c>
      <c r="F22" s="41">
        <f>SUM('gm rez'!L3:L31)</f>
        <v>32206539.679999996</v>
      </c>
      <c r="G22" s="75">
        <f>SUM('gm rez'!O3:O31)</f>
        <v>32206539.679999996</v>
      </c>
      <c r="H22" s="14" t="b">
        <f t="shared" si="0"/>
        <v>1</v>
      </c>
      <c r="I22" s="23" t="b">
        <f t="shared" si="1"/>
        <v>1</v>
      </c>
      <c r="J22" s="18"/>
      <c r="K22" s="18"/>
      <c r="L22" s="18"/>
      <c r="M22" s="18"/>
      <c r="N22" s="8"/>
      <c r="O22" s="8"/>
      <c r="P22" s="8"/>
    </row>
    <row r="23" spans="1:16" ht="39.950000000000003" customHeight="1" thickBot="1" x14ac:dyDescent="0.3">
      <c r="A23" s="52" t="s">
        <v>20</v>
      </c>
      <c r="B23" s="62" t="s">
        <v>31</v>
      </c>
      <c r="C23" s="53">
        <f>C21+C22</f>
        <v>47</v>
      </c>
      <c r="D23" s="54">
        <f>D21+D22</f>
        <v>122675231.70999999</v>
      </c>
      <c r="E23" s="59">
        <f>E21+E22</f>
        <v>58262152.349999994</v>
      </c>
      <c r="F23" s="42">
        <f>F21+F22</f>
        <v>64413079.359999999</v>
      </c>
      <c r="G23" s="47">
        <f>G21+G22</f>
        <v>64413079.359999999</v>
      </c>
      <c r="H23" s="14" t="b">
        <f t="shared" si="0"/>
        <v>1</v>
      </c>
      <c r="I23" s="23" t="b">
        <f t="shared" si="1"/>
        <v>1</v>
      </c>
    </row>
    <row r="24" spans="1:16" ht="39.950000000000003" customHeight="1" thickBot="1" x14ac:dyDescent="0.3">
      <c r="A24" s="56" t="s">
        <v>28</v>
      </c>
      <c r="B24" s="63" t="s">
        <v>31</v>
      </c>
      <c r="C24" s="57">
        <f>C20+C23</f>
        <v>190</v>
      </c>
      <c r="D24" s="58">
        <f>D20+D23</f>
        <v>276982062.66000003</v>
      </c>
      <c r="E24" s="60">
        <f>E20+E23</f>
        <v>126130135.81</v>
      </c>
      <c r="F24" s="41">
        <f>F20+F23</f>
        <v>150851926.84999999</v>
      </c>
      <c r="G24" s="55">
        <f>G20+G23</f>
        <v>150851926.84999999</v>
      </c>
      <c r="H24" s="14" t="b">
        <f t="shared" si="0"/>
        <v>1</v>
      </c>
      <c r="I24" s="23" t="b">
        <f t="shared" si="1"/>
        <v>1</v>
      </c>
    </row>
    <row r="25" spans="1:16" x14ac:dyDescent="0.25">
      <c r="C25" s="10" t="b">
        <f>C18+C19=C20</f>
        <v>1</v>
      </c>
      <c r="D25" s="10" t="b">
        <f t="shared" ref="D25:G25" si="2">D18+D19=D20</f>
        <v>1</v>
      </c>
      <c r="E25" s="10" t="b">
        <f t="shared" si="2"/>
        <v>1</v>
      </c>
      <c r="F25" s="10" t="b">
        <f t="shared" si="2"/>
        <v>1</v>
      </c>
      <c r="G25" s="10" t="b">
        <f t="shared" si="2"/>
        <v>1</v>
      </c>
    </row>
    <row r="26" spans="1:16" x14ac:dyDescent="0.25">
      <c r="C26" s="10" t="b">
        <f>C21+C22=C23</f>
        <v>1</v>
      </c>
      <c r="D26" s="10" t="b">
        <f t="shared" ref="D26:G26" si="3">D21+D22=D23</f>
        <v>1</v>
      </c>
      <c r="E26" s="10" t="b">
        <f t="shared" si="3"/>
        <v>1</v>
      </c>
      <c r="F26" s="10" t="b">
        <f t="shared" si="3"/>
        <v>1</v>
      </c>
      <c r="G26" s="10" t="b">
        <f t="shared" si="3"/>
        <v>1</v>
      </c>
    </row>
    <row r="27" spans="1:16" x14ac:dyDescent="0.25">
      <c r="C27" s="10" t="b">
        <f>C20+C23=C24</f>
        <v>1</v>
      </c>
      <c r="D27" s="10" t="b">
        <f t="shared" ref="D27:G27" si="4">D20+D23=D24</f>
        <v>1</v>
      </c>
      <c r="E27" s="10" t="b">
        <f t="shared" si="4"/>
        <v>1</v>
      </c>
      <c r="F27" s="10" t="b">
        <f t="shared" si="4"/>
        <v>1</v>
      </c>
      <c r="G27" s="10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Wielkopolskie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7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9.28515625" style="120" customWidth="1"/>
    <col min="2" max="2" width="19.7109375" customWidth="1"/>
    <col min="3" max="3" width="8.42578125" customWidth="1"/>
    <col min="4" max="5" width="15.7109375" customWidth="1"/>
    <col min="6" max="6" width="45.5703125" customWidth="1"/>
    <col min="7" max="7" width="10.140625" customWidth="1"/>
    <col min="8" max="8" width="13.28515625" customWidth="1"/>
    <col min="9" max="12" width="15.7109375" customWidth="1"/>
    <col min="13" max="13" width="15.7109375" style="1" customWidth="1"/>
    <col min="14" max="14" width="15.7109375" customWidth="1"/>
    <col min="15" max="15" width="15.7109375" style="24" customWidth="1"/>
    <col min="16" max="17" width="15.7109375" style="1" customWidth="1"/>
    <col min="18" max="18" width="15.7109375" style="24" customWidth="1"/>
  </cols>
  <sheetData>
    <row r="1" spans="1:18" ht="33.75" customHeight="1" x14ac:dyDescent="0.25">
      <c r="A1" s="153" t="s">
        <v>4</v>
      </c>
      <c r="B1" s="148" t="s">
        <v>5</v>
      </c>
      <c r="C1" s="154" t="s">
        <v>40</v>
      </c>
      <c r="D1" s="150" t="s">
        <v>6</v>
      </c>
      <c r="E1" s="150" t="s">
        <v>27</v>
      </c>
      <c r="F1" s="150" t="s">
        <v>7</v>
      </c>
      <c r="G1" s="148" t="s">
        <v>22</v>
      </c>
      <c r="H1" s="148" t="s">
        <v>8</v>
      </c>
      <c r="I1" s="148" t="s">
        <v>21</v>
      </c>
      <c r="J1" s="148" t="s">
        <v>9</v>
      </c>
      <c r="K1" s="148" t="s">
        <v>14</v>
      </c>
      <c r="L1" s="150" t="s">
        <v>11</v>
      </c>
      <c r="M1" s="148" t="s">
        <v>10</v>
      </c>
      <c r="N1" s="22" t="s">
        <v>39</v>
      </c>
      <c r="O1" s="1"/>
    </row>
    <row r="2" spans="1:18" ht="33.75" customHeight="1" x14ac:dyDescent="0.25">
      <c r="A2" s="153"/>
      <c r="B2" s="148"/>
      <c r="C2" s="155"/>
      <c r="D2" s="151"/>
      <c r="E2" s="151"/>
      <c r="F2" s="151"/>
      <c r="G2" s="148"/>
      <c r="H2" s="148"/>
      <c r="I2" s="148"/>
      <c r="J2" s="148"/>
      <c r="K2" s="148"/>
      <c r="L2" s="151"/>
      <c r="M2" s="148"/>
      <c r="N2" s="22">
        <v>2023</v>
      </c>
      <c r="O2" s="1" t="s">
        <v>23</v>
      </c>
      <c r="P2" s="1" t="s">
        <v>24</v>
      </c>
      <c r="Q2" s="1" t="s">
        <v>25</v>
      </c>
      <c r="R2" s="1" t="s">
        <v>26</v>
      </c>
    </row>
    <row r="3" spans="1:18" ht="30" customHeight="1" x14ac:dyDescent="0.25">
      <c r="A3" s="135">
        <v>1</v>
      </c>
      <c r="B3" s="76" t="s">
        <v>167</v>
      </c>
      <c r="C3" s="77" t="s">
        <v>42</v>
      </c>
      <c r="D3" s="76" t="s">
        <v>168</v>
      </c>
      <c r="E3" s="76">
        <v>3011</v>
      </c>
      <c r="F3" s="76" t="s">
        <v>169</v>
      </c>
      <c r="G3" s="28" t="s">
        <v>45</v>
      </c>
      <c r="H3" s="78">
        <v>2.7749999999999999</v>
      </c>
      <c r="I3" s="79" t="s">
        <v>170</v>
      </c>
      <c r="J3" s="83">
        <v>4013175.88</v>
      </c>
      <c r="K3" s="27">
        <f>ROUNDDOWN(J3*M3,2)</f>
        <v>2407905.52</v>
      </c>
      <c r="L3" s="29">
        <f>J3-K3</f>
        <v>1605270.3599999999</v>
      </c>
      <c r="M3" s="81">
        <v>0.6</v>
      </c>
      <c r="N3" s="82">
        <f t="shared" ref="N3" si="0">K3</f>
        <v>2407905.52</v>
      </c>
      <c r="O3" s="1" t="b">
        <f t="shared" ref="O3:O43" si="1">K3=SUM(N3:N3)</f>
        <v>1</v>
      </c>
      <c r="P3" s="25">
        <f t="shared" ref="P3:P43" si="2">ROUND(K3/J3,4)</f>
        <v>0.6</v>
      </c>
      <c r="Q3" s="26" t="b">
        <f t="shared" ref="Q3:Q42" si="3">P3=M3</f>
        <v>1</v>
      </c>
      <c r="R3" s="26" t="b">
        <f t="shared" ref="R3:R43" si="4">J3=K3+L3</f>
        <v>1</v>
      </c>
    </row>
    <row r="4" spans="1:18" ht="30" customHeight="1" x14ac:dyDescent="0.25">
      <c r="A4" s="135">
        <v>2</v>
      </c>
      <c r="B4" s="76" t="s">
        <v>41</v>
      </c>
      <c r="C4" s="77" t="s">
        <v>42</v>
      </c>
      <c r="D4" s="76" t="s">
        <v>43</v>
      </c>
      <c r="E4" s="76">
        <v>3029</v>
      </c>
      <c r="F4" s="76" t="s">
        <v>44</v>
      </c>
      <c r="G4" s="28" t="s">
        <v>45</v>
      </c>
      <c r="H4" s="78">
        <v>3.879</v>
      </c>
      <c r="I4" s="79" t="s">
        <v>46</v>
      </c>
      <c r="J4" s="83">
        <v>4962841.28</v>
      </c>
      <c r="K4" s="27">
        <f t="shared" ref="K4:K41" si="5">ROUNDDOWN(J4*M4,2)</f>
        <v>3970273.02</v>
      </c>
      <c r="L4" s="29">
        <f t="shared" ref="L4:L42" si="6">J4-K4</f>
        <v>992568.26000000024</v>
      </c>
      <c r="M4" s="81">
        <v>0.8</v>
      </c>
      <c r="N4" s="82">
        <f t="shared" ref="N4:N41" si="7">K4</f>
        <v>3970273.02</v>
      </c>
      <c r="O4" s="1" t="b">
        <f t="shared" ref="O4:O19" si="8">K4=SUM(N4:N4)</f>
        <v>1</v>
      </c>
      <c r="P4" s="25">
        <f t="shared" ref="P4:P19" si="9">ROUND(K4/J4,4)</f>
        <v>0.8</v>
      </c>
      <c r="Q4" s="26" t="b">
        <f t="shared" ref="Q4:Q19" si="10">P4=M4</f>
        <v>1</v>
      </c>
      <c r="R4" s="26" t="b">
        <f t="shared" ref="R4:R19" si="11">J4=K4+L4</f>
        <v>1</v>
      </c>
    </row>
    <row r="5" spans="1:18" ht="30" customHeight="1" x14ac:dyDescent="0.25">
      <c r="A5" s="135">
        <v>3</v>
      </c>
      <c r="B5" s="76" t="s">
        <v>47</v>
      </c>
      <c r="C5" s="77" t="s">
        <v>42</v>
      </c>
      <c r="D5" s="76" t="s">
        <v>48</v>
      </c>
      <c r="E5" s="76">
        <v>3017</v>
      </c>
      <c r="F5" s="76" t="s">
        <v>49</v>
      </c>
      <c r="G5" s="28" t="s">
        <v>45</v>
      </c>
      <c r="H5" s="78">
        <v>1.224</v>
      </c>
      <c r="I5" s="79" t="s">
        <v>50</v>
      </c>
      <c r="J5" s="83">
        <v>1313000</v>
      </c>
      <c r="K5" s="27">
        <f t="shared" si="5"/>
        <v>1050400</v>
      </c>
      <c r="L5" s="29">
        <f t="shared" si="6"/>
        <v>262600</v>
      </c>
      <c r="M5" s="81">
        <v>0.8</v>
      </c>
      <c r="N5" s="82">
        <f t="shared" si="7"/>
        <v>1050400</v>
      </c>
      <c r="O5" s="1" t="b">
        <f t="shared" si="8"/>
        <v>1</v>
      </c>
      <c r="P5" s="25">
        <f t="shared" si="9"/>
        <v>0.8</v>
      </c>
      <c r="Q5" s="26" t="b">
        <f t="shared" si="10"/>
        <v>1</v>
      </c>
      <c r="R5" s="26" t="b">
        <f t="shared" si="11"/>
        <v>1</v>
      </c>
    </row>
    <row r="6" spans="1:18" ht="30" customHeight="1" x14ac:dyDescent="0.25">
      <c r="A6" s="135">
        <v>4</v>
      </c>
      <c r="B6" s="76" t="s">
        <v>51</v>
      </c>
      <c r="C6" s="77" t="s">
        <v>42</v>
      </c>
      <c r="D6" s="76" t="s">
        <v>52</v>
      </c>
      <c r="E6" s="76">
        <v>3020</v>
      </c>
      <c r="F6" s="76" t="s">
        <v>53</v>
      </c>
      <c r="G6" s="28" t="s">
        <v>45</v>
      </c>
      <c r="H6" s="78">
        <v>3.6280000000000001</v>
      </c>
      <c r="I6" s="79" t="s">
        <v>54</v>
      </c>
      <c r="J6" s="83">
        <v>4040494.7</v>
      </c>
      <c r="K6" s="27">
        <f t="shared" si="5"/>
        <v>2020247.35</v>
      </c>
      <c r="L6" s="29">
        <f t="shared" si="6"/>
        <v>2020247.35</v>
      </c>
      <c r="M6" s="81">
        <v>0.5</v>
      </c>
      <c r="N6" s="82">
        <f t="shared" si="7"/>
        <v>2020247.35</v>
      </c>
      <c r="O6" s="1" t="b">
        <f t="shared" si="8"/>
        <v>1</v>
      </c>
      <c r="P6" s="25">
        <f t="shared" si="9"/>
        <v>0.5</v>
      </c>
      <c r="Q6" s="26" t="b">
        <f t="shared" si="10"/>
        <v>1</v>
      </c>
      <c r="R6" s="26" t="b">
        <f t="shared" si="11"/>
        <v>1</v>
      </c>
    </row>
    <row r="7" spans="1:18" ht="30" customHeight="1" x14ac:dyDescent="0.25">
      <c r="A7" s="135">
        <v>5</v>
      </c>
      <c r="B7" s="76" t="s">
        <v>55</v>
      </c>
      <c r="C7" s="77" t="s">
        <v>42</v>
      </c>
      <c r="D7" s="76" t="s">
        <v>56</v>
      </c>
      <c r="E7" s="76">
        <v>3023</v>
      </c>
      <c r="F7" s="76" t="s">
        <v>57</v>
      </c>
      <c r="G7" s="28" t="s">
        <v>45</v>
      </c>
      <c r="H7" s="78">
        <v>1.3720000000000001</v>
      </c>
      <c r="I7" s="79" t="s">
        <v>58</v>
      </c>
      <c r="J7" s="83">
        <v>1279725.24</v>
      </c>
      <c r="K7" s="27">
        <f t="shared" si="5"/>
        <v>639862.62</v>
      </c>
      <c r="L7" s="29">
        <f t="shared" si="6"/>
        <v>639862.62</v>
      </c>
      <c r="M7" s="81">
        <v>0.5</v>
      </c>
      <c r="N7" s="82">
        <f t="shared" si="7"/>
        <v>639862.62</v>
      </c>
      <c r="O7" s="1" t="b">
        <f t="shared" si="8"/>
        <v>1</v>
      </c>
      <c r="P7" s="25">
        <f t="shared" si="9"/>
        <v>0.5</v>
      </c>
      <c r="Q7" s="26" t="b">
        <f t="shared" si="10"/>
        <v>1</v>
      </c>
      <c r="R7" s="26" t="b">
        <f t="shared" si="11"/>
        <v>1</v>
      </c>
    </row>
    <row r="8" spans="1:18" ht="30" customHeight="1" x14ac:dyDescent="0.25">
      <c r="A8" s="135">
        <v>6</v>
      </c>
      <c r="B8" s="76" t="s">
        <v>59</v>
      </c>
      <c r="C8" s="77" t="s">
        <v>42</v>
      </c>
      <c r="D8" s="76" t="s">
        <v>48</v>
      </c>
      <c r="E8" s="76">
        <v>3017</v>
      </c>
      <c r="F8" s="76" t="s">
        <v>60</v>
      </c>
      <c r="G8" s="28" t="s">
        <v>45</v>
      </c>
      <c r="H8" s="78">
        <v>2.4359999999999999</v>
      </c>
      <c r="I8" s="79" t="s">
        <v>50</v>
      </c>
      <c r="J8" s="83">
        <v>1753600</v>
      </c>
      <c r="K8" s="27">
        <f t="shared" si="5"/>
        <v>1402880</v>
      </c>
      <c r="L8" s="29">
        <f t="shared" si="6"/>
        <v>350720</v>
      </c>
      <c r="M8" s="81">
        <v>0.8</v>
      </c>
      <c r="N8" s="82">
        <f t="shared" si="7"/>
        <v>1402880</v>
      </c>
      <c r="O8" s="1" t="b">
        <f t="shared" si="8"/>
        <v>1</v>
      </c>
      <c r="P8" s="25">
        <f t="shared" si="9"/>
        <v>0.8</v>
      </c>
      <c r="Q8" s="26" t="b">
        <f t="shared" si="10"/>
        <v>1</v>
      </c>
      <c r="R8" s="26" t="b">
        <f t="shared" si="11"/>
        <v>1</v>
      </c>
    </row>
    <row r="9" spans="1:18" ht="30" customHeight="1" x14ac:dyDescent="0.25">
      <c r="A9" s="135">
        <v>7</v>
      </c>
      <c r="B9" s="76" t="s">
        <v>61</v>
      </c>
      <c r="C9" s="77" t="s">
        <v>42</v>
      </c>
      <c r="D9" s="76" t="s">
        <v>62</v>
      </c>
      <c r="E9" s="76">
        <v>3028</v>
      </c>
      <c r="F9" s="76" t="s">
        <v>63</v>
      </c>
      <c r="G9" s="28" t="s">
        <v>45</v>
      </c>
      <c r="H9" s="78">
        <v>0.99</v>
      </c>
      <c r="I9" s="79" t="s">
        <v>64</v>
      </c>
      <c r="J9" s="83">
        <v>1819497.56</v>
      </c>
      <c r="K9" s="27">
        <f t="shared" si="5"/>
        <v>1091698.53</v>
      </c>
      <c r="L9" s="29">
        <f t="shared" si="6"/>
        <v>727799.03</v>
      </c>
      <c r="M9" s="81">
        <v>0.6</v>
      </c>
      <c r="N9" s="82">
        <f t="shared" si="7"/>
        <v>1091698.53</v>
      </c>
      <c r="O9" s="1" t="b">
        <f t="shared" si="8"/>
        <v>1</v>
      </c>
      <c r="P9" s="25">
        <f t="shared" si="9"/>
        <v>0.6</v>
      </c>
      <c r="Q9" s="26" t="b">
        <f t="shared" si="10"/>
        <v>1</v>
      </c>
      <c r="R9" s="26" t="b">
        <f t="shared" si="11"/>
        <v>1</v>
      </c>
    </row>
    <row r="10" spans="1:18" ht="30" customHeight="1" x14ac:dyDescent="0.25">
      <c r="A10" s="135">
        <v>8</v>
      </c>
      <c r="B10" s="76" t="s">
        <v>65</v>
      </c>
      <c r="C10" s="77" t="s">
        <v>42</v>
      </c>
      <c r="D10" s="76" t="s">
        <v>66</v>
      </c>
      <c r="E10" s="76">
        <v>3027</v>
      </c>
      <c r="F10" s="76" t="s">
        <v>67</v>
      </c>
      <c r="G10" s="28" t="s">
        <v>45</v>
      </c>
      <c r="H10" s="78">
        <v>2.5099999999999998</v>
      </c>
      <c r="I10" s="79" t="s">
        <v>68</v>
      </c>
      <c r="J10" s="83">
        <v>2364331.11</v>
      </c>
      <c r="K10" s="27">
        <f t="shared" si="5"/>
        <v>1891464.88</v>
      </c>
      <c r="L10" s="29">
        <f t="shared" si="6"/>
        <v>472866.23</v>
      </c>
      <c r="M10" s="81">
        <v>0.8</v>
      </c>
      <c r="N10" s="82">
        <f t="shared" si="7"/>
        <v>1891464.88</v>
      </c>
      <c r="O10" s="1" t="b">
        <f t="shared" si="8"/>
        <v>1</v>
      </c>
      <c r="P10" s="25">
        <f t="shared" si="9"/>
        <v>0.8</v>
      </c>
      <c r="Q10" s="26" t="b">
        <f t="shared" si="10"/>
        <v>1</v>
      </c>
      <c r="R10" s="26" t="b">
        <f t="shared" si="11"/>
        <v>1</v>
      </c>
    </row>
    <row r="11" spans="1:18" ht="30" customHeight="1" x14ac:dyDescent="0.25">
      <c r="A11" s="135">
        <v>9</v>
      </c>
      <c r="B11" s="76" t="s">
        <v>69</v>
      </c>
      <c r="C11" s="77" t="s">
        <v>42</v>
      </c>
      <c r="D11" s="76" t="s">
        <v>70</v>
      </c>
      <c r="E11" s="76">
        <v>3021</v>
      </c>
      <c r="F11" s="76" t="s">
        <v>71</v>
      </c>
      <c r="G11" s="28" t="s">
        <v>45</v>
      </c>
      <c r="H11" s="78">
        <v>1.1919999999999999</v>
      </c>
      <c r="I11" s="79" t="s">
        <v>72</v>
      </c>
      <c r="J11" s="83">
        <v>2753028.99</v>
      </c>
      <c r="K11" s="27">
        <f t="shared" si="5"/>
        <v>1376514.49</v>
      </c>
      <c r="L11" s="29">
        <f t="shared" si="6"/>
        <v>1376514.5000000002</v>
      </c>
      <c r="M11" s="81">
        <v>0.5</v>
      </c>
      <c r="N11" s="82">
        <f t="shared" si="7"/>
        <v>1376514.49</v>
      </c>
      <c r="O11" s="1" t="b">
        <f t="shared" si="8"/>
        <v>1</v>
      </c>
      <c r="P11" s="25">
        <f t="shared" si="9"/>
        <v>0.5</v>
      </c>
      <c r="Q11" s="26" t="b">
        <f t="shared" si="10"/>
        <v>1</v>
      </c>
      <c r="R11" s="26" t="b">
        <f t="shared" si="11"/>
        <v>1</v>
      </c>
    </row>
    <row r="12" spans="1:18" ht="30" customHeight="1" x14ac:dyDescent="0.25">
      <c r="A12" s="135">
        <v>10</v>
      </c>
      <c r="B12" s="76" t="s">
        <v>73</v>
      </c>
      <c r="C12" s="77" t="s">
        <v>42</v>
      </c>
      <c r="D12" s="76" t="s">
        <v>74</v>
      </c>
      <c r="E12" s="76">
        <v>3016</v>
      </c>
      <c r="F12" s="76" t="s">
        <v>75</v>
      </c>
      <c r="G12" s="28" t="s">
        <v>45</v>
      </c>
      <c r="H12" s="78">
        <v>1.518</v>
      </c>
      <c r="I12" s="79" t="s">
        <v>54</v>
      </c>
      <c r="J12" s="83">
        <v>1409671.08</v>
      </c>
      <c r="K12" s="27">
        <f t="shared" si="5"/>
        <v>704835.54</v>
      </c>
      <c r="L12" s="29">
        <f t="shared" si="6"/>
        <v>704835.54</v>
      </c>
      <c r="M12" s="81">
        <v>0.5</v>
      </c>
      <c r="N12" s="82">
        <f t="shared" si="7"/>
        <v>704835.54</v>
      </c>
      <c r="O12" s="1" t="b">
        <f t="shared" si="8"/>
        <v>1</v>
      </c>
      <c r="P12" s="25">
        <f t="shared" si="9"/>
        <v>0.5</v>
      </c>
      <c r="Q12" s="26" t="b">
        <f t="shared" si="10"/>
        <v>1</v>
      </c>
      <c r="R12" s="26" t="b">
        <f t="shared" si="11"/>
        <v>1</v>
      </c>
    </row>
    <row r="13" spans="1:18" ht="30" customHeight="1" x14ac:dyDescent="0.25">
      <c r="A13" s="135">
        <v>11</v>
      </c>
      <c r="B13" s="76" t="s">
        <v>76</v>
      </c>
      <c r="C13" s="77" t="s">
        <v>42</v>
      </c>
      <c r="D13" s="76" t="s">
        <v>77</v>
      </c>
      <c r="E13" s="76">
        <v>3026</v>
      </c>
      <c r="F13" s="76" t="s">
        <v>78</v>
      </c>
      <c r="G13" s="28" t="s">
        <v>45</v>
      </c>
      <c r="H13" s="78">
        <v>0.48</v>
      </c>
      <c r="I13" s="79" t="s">
        <v>79</v>
      </c>
      <c r="J13" s="83">
        <v>520435.87</v>
      </c>
      <c r="K13" s="27">
        <f t="shared" si="5"/>
        <v>364305.1</v>
      </c>
      <c r="L13" s="29">
        <f t="shared" si="6"/>
        <v>156130.77000000002</v>
      </c>
      <c r="M13" s="81">
        <v>0.7</v>
      </c>
      <c r="N13" s="82">
        <f t="shared" si="7"/>
        <v>364305.1</v>
      </c>
      <c r="O13" s="1" t="b">
        <f t="shared" si="8"/>
        <v>1</v>
      </c>
      <c r="P13" s="25">
        <f t="shared" si="9"/>
        <v>0.7</v>
      </c>
      <c r="Q13" s="26" t="b">
        <f t="shared" si="10"/>
        <v>1</v>
      </c>
      <c r="R13" s="26" t="b">
        <f t="shared" si="11"/>
        <v>1</v>
      </c>
    </row>
    <row r="14" spans="1:18" ht="30" customHeight="1" x14ac:dyDescent="0.25">
      <c r="A14" s="135">
        <v>12</v>
      </c>
      <c r="B14" s="76" t="s">
        <v>80</v>
      </c>
      <c r="C14" s="77" t="s">
        <v>42</v>
      </c>
      <c r="D14" s="76" t="s">
        <v>81</v>
      </c>
      <c r="E14" s="76">
        <v>3024</v>
      </c>
      <c r="F14" s="76" t="s">
        <v>82</v>
      </c>
      <c r="G14" s="28" t="s">
        <v>45</v>
      </c>
      <c r="H14" s="78">
        <v>2.859</v>
      </c>
      <c r="I14" s="79" t="s">
        <v>83</v>
      </c>
      <c r="J14" s="83">
        <v>2493248.19</v>
      </c>
      <c r="K14" s="27">
        <f t="shared" si="5"/>
        <v>1495948.91</v>
      </c>
      <c r="L14" s="29">
        <f t="shared" si="6"/>
        <v>997299.28</v>
      </c>
      <c r="M14" s="81">
        <v>0.6</v>
      </c>
      <c r="N14" s="82">
        <f t="shared" si="7"/>
        <v>1495948.91</v>
      </c>
      <c r="O14" s="1" t="b">
        <f t="shared" si="8"/>
        <v>1</v>
      </c>
      <c r="P14" s="25">
        <f t="shared" si="9"/>
        <v>0.6</v>
      </c>
      <c r="Q14" s="26" t="b">
        <f t="shared" si="10"/>
        <v>1</v>
      </c>
      <c r="R14" s="26" t="b">
        <f t="shared" si="11"/>
        <v>1</v>
      </c>
    </row>
    <row r="15" spans="1:18" ht="30" customHeight="1" x14ac:dyDescent="0.25">
      <c r="A15" s="135">
        <v>13</v>
      </c>
      <c r="B15" s="76" t="s">
        <v>84</v>
      </c>
      <c r="C15" s="77" t="s">
        <v>42</v>
      </c>
      <c r="D15" s="76" t="s">
        <v>56</v>
      </c>
      <c r="E15" s="76">
        <v>3023</v>
      </c>
      <c r="F15" s="76" t="s">
        <v>85</v>
      </c>
      <c r="G15" s="28" t="s">
        <v>45</v>
      </c>
      <c r="H15" s="78">
        <v>0.51200000000000001</v>
      </c>
      <c r="I15" s="79" t="s">
        <v>58</v>
      </c>
      <c r="J15" s="83">
        <v>414696.87</v>
      </c>
      <c r="K15" s="27">
        <f t="shared" si="5"/>
        <v>207348.43</v>
      </c>
      <c r="L15" s="29">
        <f t="shared" si="6"/>
        <v>207348.44</v>
      </c>
      <c r="M15" s="81">
        <v>0.5</v>
      </c>
      <c r="N15" s="82">
        <f t="shared" si="7"/>
        <v>207348.43</v>
      </c>
      <c r="O15" s="1" t="b">
        <f t="shared" si="8"/>
        <v>1</v>
      </c>
      <c r="P15" s="25">
        <f t="shared" si="9"/>
        <v>0.5</v>
      </c>
      <c r="Q15" s="26" t="b">
        <f t="shared" si="10"/>
        <v>1</v>
      </c>
      <c r="R15" s="26" t="b">
        <f t="shared" si="11"/>
        <v>1</v>
      </c>
    </row>
    <row r="16" spans="1:18" ht="30" customHeight="1" x14ac:dyDescent="0.25">
      <c r="A16" s="135">
        <v>14</v>
      </c>
      <c r="B16" s="76" t="s">
        <v>86</v>
      </c>
      <c r="C16" s="77" t="s">
        <v>42</v>
      </c>
      <c r="D16" s="76" t="s">
        <v>87</v>
      </c>
      <c r="E16" s="76">
        <v>3006</v>
      </c>
      <c r="F16" s="76" t="s">
        <v>88</v>
      </c>
      <c r="G16" s="28" t="s">
        <v>45</v>
      </c>
      <c r="H16" s="78">
        <v>1.79</v>
      </c>
      <c r="I16" s="79" t="s">
        <v>58</v>
      </c>
      <c r="J16" s="83">
        <v>1450166.01</v>
      </c>
      <c r="K16" s="27">
        <f t="shared" si="5"/>
        <v>870099.6</v>
      </c>
      <c r="L16" s="29">
        <f t="shared" si="6"/>
        <v>580066.41</v>
      </c>
      <c r="M16" s="81">
        <v>0.6</v>
      </c>
      <c r="N16" s="82">
        <f t="shared" si="7"/>
        <v>870099.6</v>
      </c>
      <c r="O16" s="1" t="b">
        <f t="shared" si="8"/>
        <v>1</v>
      </c>
      <c r="P16" s="25">
        <f t="shared" si="9"/>
        <v>0.6</v>
      </c>
      <c r="Q16" s="26" t="b">
        <f t="shared" si="10"/>
        <v>1</v>
      </c>
      <c r="R16" s="26" t="b">
        <f t="shared" si="11"/>
        <v>1</v>
      </c>
    </row>
    <row r="17" spans="1:18" ht="30" customHeight="1" x14ac:dyDescent="0.25">
      <c r="A17" s="135">
        <v>15</v>
      </c>
      <c r="B17" s="76" t="s">
        <v>89</v>
      </c>
      <c r="C17" s="77" t="s">
        <v>42</v>
      </c>
      <c r="D17" s="76" t="s">
        <v>90</v>
      </c>
      <c r="E17" s="76">
        <v>3019</v>
      </c>
      <c r="F17" s="76" t="s">
        <v>91</v>
      </c>
      <c r="G17" s="28" t="s">
        <v>45</v>
      </c>
      <c r="H17" s="78">
        <v>0.32200000000000001</v>
      </c>
      <c r="I17" s="79" t="s">
        <v>92</v>
      </c>
      <c r="J17" s="83">
        <v>264049.91999999998</v>
      </c>
      <c r="K17" s="27">
        <f t="shared" si="5"/>
        <v>184834.94</v>
      </c>
      <c r="L17" s="29">
        <f t="shared" si="6"/>
        <v>79214.979999999981</v>
      </c>
      <c r="M17" s="81">
        <v>0.7</v>
      </c>
      <c r="N17" s="82">
        <f t="shared" si="7"/>
        <v>184834.94</v>
      </c>
      <c r="O17" s="1" t="b">
        <f t="shared" si="8"/>
        <v>1</v>
      </c>
      <c r="P17" s="25">
        <f t="shared" si="9"/>
        <v>0.7</v>
      </c>
      <c r="Q17" s="26" t="b">
        <f t="shared" si="10"/>
        <v>1</v>
      </c>
      <c r="R17" s="26" t="b">
        <f t="shared" si="11"/>
        <v>1</v>
      </c>
    </row>
    <row r="18" spans="1:18" ht="30" customHeight="1" x14ac:dyDescent="0.25">
      <c r="A18" s="135">
        <v>16</v>
      </c>
      <c r="B18" s="76" t="s">
        <v>93</v>
      </c>
      <c r="C18" s="77" t="s">
        <v>42</v>
      </c>
      <c r="D18" s="76" t="s">
        <v>94</v>
      </c>
      <c r="E18" s="76">
        <v>3005</v>
      </c>
      <c r="F18" s="76" t="s">
        <v>95</v>
      </c>
      <c r="G18" s="28" t="s">
        <v>45</v>
      </c>
      <c r="H18" s="78">
        <v>2.8809999999999998</v>
      </c>
      <c r="I18" s="79" t="s">
        <v>72</v>
      </c>
      <c r="J18" s="83">
        <v>5858979.6200000001</v>
      </c>
      <c r="K18" s="27">
        <f t="shared" si="5"/>
        <v>3515387.77</v>
      </c>
      <c r="L18" s="29">
        <f t="shared" si="6"/>
        <v>2343591.85</v>
      </c>
      <c r="M18" s="81">
        <v>0.6</v>
      </c>
      <c r="N18" s="82">
        <f t="shared" si="7"/>
        <v>3515387.77</v>
      </c>
      <c r="O18" s="1" t="b">
        <f t="shared" si="8"/>
        <v>1</v>
      </c>
      <c r="P18" s="25">
        <f t="shared" si="9"/>
        <v>0.6</v>
      </c>
      <c r="Q18" s="26" t="b">
        <f t="shared" si="10"/>
        <v>1</v>
      </c>
      <c r="R18" s="26" t="b">
        <f t="shared" si="11"/>
        <v>1</v>
      </c>
    </row>
    <row r="19" spans="1:18" ht="30" customHeight="1" x14ac:dyDescent="0.25">
      <c r="A19" s="135">
        <v>17</v>
      </c>
      <c r="B19" s="76" t="s">
        <v>96</v>
      </c>
      <c r="C19" s="77" t="s">
        <v>42</v>
      </c>
      <c r="D19" s="76" t="s">
        <v>97</v>
      </c>
      <c r="E19" s="76">
        <v>3009</v>
      </c>
      <c r="F19" s="76" t="s">
        <v>98</v>
      </c>
      <c r="G19" s="28" t="s">
        <v>45</v>
      </c>
      <c r="H19" s="78">
        <v>0.99</v>
      </c>
      <c r="I19" s="79" t="s">
        <v>99</v>
      </c>
      <c r="J19" s="83">
        <v>1932268.33</v>
      </c>
      <c r="K19" s="27">
        <f t="shared" si="5"/>
        <v>1159360.99</v>
      </c>
      <c r="L19" s="29">
        <f t="shared" si="6"/>
        <v>772907.34000000008</v>
      </c>
      <c r="M19" s="81">
        <v>0.6</v>
      </c>
      <c r="N19" s="82">
        <f t="shared" si="7"/>
        <v>1159360.99</v>
      </c>
      <c r="O19" s="1" t="b">
        <f t="shared" si="8"/>
        <v>1</v>
      </c>
      <c r="P19" s="25">
        <f t="shared" si="9"/>
        <v>0.6</v>
      </c>
      <c r="Q19" s="26" t="b">
        <f t="shared" si="10"/>
        <v>1</v>
      </c>
      <c r="R19" s="26" t="b">
        <f t="shared" si="11"/>
        <v>1</v>
      </c>
    </row>
    <row r="20" spans="1:18" ht="30" customHeight="1" x14ac:dyDescent="0.25">
      <c r="A20" s="135">
        <v>18</v>
      </c>
      <c r="B20" s="76" t="s">
        <v>100</v>
      </c>
      <c r="C20" s="77" t="s">
        <v>42</v>
      </c>
      <c r="D20" s="76" t="s">
        <v>101</v>
      </c>
      <c r="E20" s="76">
        <v>3008</v>
      </c>
      <c r="F20" s="76" t="s">
        <v>102</v>
      </c>
      <c r="G20" s="28" t="s">
        <v>45</v>
      </c>
      <c r="H20" s="78">
        <v>1.9</v>
      </c>
      <c r="I20" s="79" t="s">
        <v>103</v>
      </c>
      <c r="J20" s="83">
        <v>2611207.31</v>
      </c>
      <c r="K20" s="27">
        <f t="shared" si="5"/>
        <v>1305603.6499999999</v>
      </c>
      <c r="L20" s="29">
        <f t="shared" si="6"/>
        <v>1305603.6600000001</v>
      </c>
      <c r="M20" s="81">
        <v>0.5</v>
      </c>
      <c r="N20" s="82">
        <f t="shared" si="7"/>
        <v>1305603.6499999999</v>
      </c>
      <c r="O20" s="1" t="b">
        <f t="shared" si="1"/>
        <v>1</v>
      </c>
      <c r="P20" s="25">
        <f t="shared" si="2"/>
        <v>0.5</v>
      </c>
      <c r="Q20" s="26" t="b">
        <f t="shared" si="3"/>
        <v>1</v>
      </c>
      <c r="R20" s="26" t="b">
        <f t="shared" si="4"/>
        <v>1</v>
      </c>
    </row>
    <row r="21" spans="1:18" ht="30" customHeight="1" x14ac:dyDescent="0.25">
      <c r="A21" s="135">
        <v>19</v>
      </c>
      <c r="B21" s="76" t="s">
        <v>104</v>
      </c>
      <c r="C21" s="77" t="s">
        <v>42</v>
      </c>
      <c r="D21" s="76" t="s">
        <v>105</v>
      </c>
      <c r="E21" s="76">
        <v>3015</v>
      </c>
      <c r="F21" s="76" t="s">
        <v>106</v>
      </c>
      <c r="G21" s="28" t="s">
        <v>45</v>
      </c>
      <c r="H21" s="78">
        <v>2.8</v>
      </c>
      <c r="I21" s="79" t="s">
        <v>83</v>
      </c>
      <c r="J21" s="83">
        <v>1831645.89</v>
      </c>
      <c r="K21" s="27">
        <f t="shared" si="5"/>
        <v>915822.94</v>
      </c>
      <c r="L21" s="29">
        <f t="shared" si="6"/>
        <v>915822.95</v>
      </c>
      <c r="M21" s="81">
        <v>0.5</v>
      </c>
      <c r="N21" s="82">
        <f t="shared" si="7"/>
        <v>915822.94</v>
      </c>
      <c r="O21" s="1" t="b">
        <f t="shared" si="1"/>
        <v>1</v>
      </c>
      <c r="P21" s="25">
        <f t="shared" si="2"/>
        <v>0.5</v>
      </c>
      <c r="Q21" s="26" t="b">
        <f t="shared" si="3"/>
        <v>1</v>
      </c>
      <c r="R21" s="26" t="b">
        <f t="shared" si="4"/>
        <v>1</v>
      </c>
    </row>
    <row r="22" spans="1:18" ht="30" customHeight="1" x14ac:dyDescent="0.25">
      <c r="A22" s="135">
        <v>20</v>
      </c>
      <c r="B22" s="76" t="s">
        <v>107</v>
      </c>
      <c r="C22" s="77" t="s">
        <v>42</v>
      </c>
      <c r="D22" s="76" t="s">
        <v>105</v>
      </c>
      <c r="E22" s="76">
        <v>3015</v>
      </c>
      <c r="F22" s="76" t="s">
        <v>108</v>
      </c>
      <c r="G22" s="28" t="s">
        <v>45</v>
      </c>
      <c r="H22" s="78">
        <v>2.7709999999999999</v>
      </c>
      <c r="I22" s="79" t="s">
        <v>83</v>
      </c>
      <c r="J22" s="83">
        <v>2114408.13</v>
      </c>
      <c r="K22" s="27">
        <f t="shared" si="5"/>
        <v>1057204.06</v>
      </c>
      <c r="L22" s="29">
        <f t="shared" si="6"/>
        <v>1057204.0699999998</v>
      </c>
      <c r="M22" s="81">
        <v>0.5</v>
      </c>
      <c r="N22" s="82">
        <f t="shared" si="7"/>
        <v>1057204.06</v>
      </c>
      <c r="O22" s="1" t="b">
        <f t="shared" si="1"/>
        <v>1</v>
      </c>
      <c r="P22" s="25">
        <f t="shared" si="2"/>
        <v>0.5</v>
      </c>
      <c r="Q22" s="26" t="b">
        <f t="shared" si="3"/>
        <v>1</v>
      </c>
      <c r="R22" s="26" t="b">
        <f t="shared" si="4"/>
        <v>1</v>
      </c>
    </row>
    <row r="23" spans="1:18" ht="30" customHeight="1" x14ac:dyDescent="0.25">
      <c r="A23" s="135">
        <v>21</v>
      </c>
      <c r="B23" s="76" t="s">
        <v>109</v>
      </c>
      <c r="C23" s="77" t="s">
        <v>42</v>
      </c>
      <c r="D23" s="76" t="s">
        <v>87</v>
      </c>
      <c r="E23" s="76">
        <v>3006</v>
      </c>
      <c r="F23" s="76" t="s">
        <v>110</v>
      </c>
      <c r="G23" s="28" t="s">
        <v>45</v>
      </c>
      <c r="H23" s="78">
        <v>1.5</v>
      </c>
      <c r="I23" s="79" t="s">
        <v>58</v>
      </c>
      <c r="J23" s="83">
        <v>1259823.75</v>
      </c>
      <c r="K23" s="27">
        <f t="shared" si="5"/>
        <v>755894.25</v>
      </c>
      <c r="L23" s="29">
        <f t="shared" si="6"/>
        <v>503929.5</v>
      </c>
      <c r="M23" s="81">
        <v>0.6</v>
      </c>
      <c r="N23" s="82">
        <f t="shared" si="7"/>
        <v>755894.25</v>
      </c>
      <c r="O23" s="1" t="b">
        <f t="shared" si="1"/>
        <v>1</v>
      </c>
      <c r="P23" s="25">
        <f t="shared" si="2"/>
        <v>0.6</v>
      </c>
      <c r="Q23" s="26" t="b">
        <f t="shared" si="3"/>
        <v>1</v>
      </c>
      <c r="R23" s="26" t="b">
        <f t="shared" si="4"/>
        <v>1</v>
      </c>
    </row>
    <row r="24" spans="1:18" ht="30" customHeight="1" x14ac:dyDescent="0.25">
      <c r="A24" s="135">
        <v>22</v>
      </c>
      <c r="B24" s="76" t="s">
        <v>111</v>
      </c>
      <c r="C24" s="77" t="s">
        <v>42</v>
      </c>
      <c r="D24" s="76" t="s">
        <v>74</v>
      </c>
      <c r="E24" s="76">
        <v>3016</v>
      </c>
      <c r="F24" s="76" t="s">
        <v>112</v>
      </c>
      <c r="G24" s="28" t="s">
        <v>45</v>
      </c>
      <c r="H24" s="78">
        <v>2.7919999999999998</v>
      </c>
      <c r="I24" s="79" t="s">
        <v>54</v>
      </c>
      <c r="J24" s="83">
        <v>2905577.45</v>
      </c>
      <c r="K24" s="27">
        <f t="shared" si="5"/>
        <v>1452788.72</v>
      </c>
      <c r="L24" s="29">
        <f t="shared" si="6"/>
        <v>1452788.7300000002</v>
      </c>
      <c r="M24" s="81">
        <v>0.5</v>
      </c>
      <c r="N24" s="82">
        <f t="shared" si="7"/>
        <v>1452788.72</v>
      </c>
      <c r="O24" s="1" t="b">
        <f t="shared" si="1"/>
        <v>1</v>
      </c>
      <c r="P24" s="25">
        <f t="shared" si="2"/>
        <v>0.5</v>
      </c>
      <c r="Q24" s="26" t="b">
        <f t="shared" si="3"/>
        <v>1</v>
      </c>
      <c r="R24" s="26" t="b">
        <f t="shared" si="4"/>
        <v>1</v>
      </c>
    </row>
    <row r="25" spans="1:18" ht="30" customHeight="1" x14ac:dyDescent="0.25">
      <c r="A25" s="135">
        <v>23</v>
      </c>
      <c r="B25" s="76" t="s">
        <v>113</v>
      </c>
      <c r="C25" s="77" t="s">
        <v>42</v>
      </c>
      <c r="D25" s="76" t="s">
        <v>97</v>
      </c>
      <c r="E25" s="76">
        <v>3009</v>
      </c>
      <c r="F25" s="76" t="s">
        <v>114</v>
      </c>
      <c r="G25" s="28" t="s">
        <v>45</v>
      </c>
      <c r="H25" s="78">
        <v>0.99</v>
      </c>
      <c r="I25" s="79" t="s">
        <v>115</v>
      </c>
      <c r="J25" s="83">
        <v>471358.14</v>
      </c>
      <c r="K25" s="27">
        <f t="shared" si="5"/>
        <v>282814.88</v>
      </c>
      <c r="L25" s="29">
        <f t="shared" si="6"/>
        <v>188543.26</v>
      </c>
      <c r="M25" s="81">
        <v>0.6</v>
      </c>
      <c r="N25" s="82">
        <f t="shared" si="7"/>
        <v>282814.88</v>
      </c>
      <c r="O25" s="1" t="b">
        <f t="shared" si="1"/>
        <v>1</v>
      </c>
      <c r="P25" s="25">
        <f t="shared" si="2"/>
        <v>0.6</v>
      </c>
      <c r="Q25" s="26" t="b">
        <f t="shared" si="3"/>
        <v>1</v>
      </c>
      <c r="R25" s="26" t="b">
        <f t="shared" si="4"/>
        <v>1</v>
      </c>
    </row>
    <row r="26" spans="1:18" ht="30" customHeight="1" x14ac:dyDescent="0.25">
      <c r="A26" s="135">
        <v>24</v>
      </c>
      <c r="B26" s="76" t="s">
        <v>116</v>
      </c>
      <c r="C26" s="77" t="s">
        <v>42</v>
      </c>
      <c r="D26" s="76" t="s">
        <v>117</v>
      </c>
      <c r="E26" s="76">
        <v>3012</v>
      </c>
      <c r="F26" s="76" t="s">
        <v>118</v>
      </c>
      <c r="G26" s="28" t="s">
        <v>45</v>
      </c>
      <c r="H26" s="78">
        <v>1</v>
      </c>
      <c r="I26" s="79" t="s">
        <v>119</v>
      </c>
      <c r="J26" s="83">
        <v>721834.98</v>
      </c>
      <c r="K26" s="27">
        <f t="shared" si="5"/>
        <v>360917.49</v>
      </c>
      <c r="L26" s="29">
        <f t="shared" si="6"/>
        <v>360917.49</v>
      </c>
      <c r="M26" s="81">
        <v>0.5</v>
      </c>
      <c r="N26" s="82">
        <f t="shared" si="7"/>
        <v>360917.49</v>
      </c>
      <c r="O26" s="1" t="b">
        <f t="shared" si="1"/>
        <v>1</v>
      </c>
      <c r="P26" s="25">
        <f t="shared" si="2"/>
        <v>0.5</v>
      </c>
      <c r="Q26" s="26" t="b">
        <f t="shared" si="3"/>
        <v>1</v>
      </c>
      <c r="R26" s="26" t="b">
        <f t="shared" si="4"/>
        <v>1</v>
      </c>
    </row>
    <row r="27" spans="1:18" ht="30" customHeight="1" x14ac:dyDescent="0.25">
      <c r="A27" s="135">
        <v>25</v>
      </c>
      <c r="B27" s="76" t="s">
        <v>120</v>
      </c>
      <c r="C27" s="77" t="s">
        <v>42</v>
      </c>
      <c r="D27" s="76" t="s">
        <v>121</v>
      </c>
      <c r="E27" s="76">
        <v>3025</v>
      </c>
      <c r="F27" s="76" t="s">
        <v>122</v>
      </c>
      <c r="G27" s="28" t="s">
        <v>45</v>
      </c>
      <c r="H27" s="78">
        <v>1.1000000000000001</v>
      </c>
      <c r="I27" s="79" t="s">
        <v>123</v>
      </c>
      <c r="J27" s="83">
        <v>1439250</v>
      </c>
      <c r="K27" s="27">
        <f t="shared" si="5"/>
        <v>719625</v>
      </c>
      <c r="L27" s="29">
        <f t="shared" si="6"/>
        <v>719625</v>
      </c>
      <c r="M27" s="81">
        <v>0.5</v>
      </c>
      <c r="N27" s="82">
        <f t="shared" si="7"/>
        <v>719625</v>
      </c>
      <c r="O27" s="1" t="b">
        <f t="shared" si="1"/>
        <v>1</v>
      </c>
      <c r="P27" s="25">
        <f t="shared" si="2"/>
        <v>0.5</v>
      </c>
      <c r="Q27" s="26" t="b">
        <f t="shared" si="3"/>
        <v>1</v>
      </c>
      <c r="R27" s="26" t="b">
        <f t="shared" si="4"/>
        <v>1</v>
      </c>
    </row>
    <row r="28" spans="1:18" ht="30" customHeight="1" x14ac:dyDescent="0.25">
      <c r="A28" s="135">
        <v>26</v>
      </c>
      <c r="B28" s="76" t="s">
        <v>124</v>
      </c>
      <c r="C28" s="77" t="s">
        <v>42</v>
      </c>
      <c r="D28" s="76" t="s">
        <v>125</v>
      </c>
      <c r="E28" s="76">
        <v>3063011</v>
      </c>
      <c r="F28" s="76" t="s">
        <v>126</v>
      </c>
      <c r="G28" s="28" t="s">
        <v>45</v>
      </c>
      <c r="H28" s="78">
        <v>0.81399999999999995</v>
      </c>
      <c r="I28" s="79" t="s">
        <v>123</v>
      </c>
      <c r="J28" s="83">
        <v>1876631.6</v>
      </c>
      <c r="K28" s="27">
        <f t="shared" si="5"/>
        <v>938315.8</v>
      </c>
      <c r="L28" s="29">
        <f t="shared" si="6"/>
        <v>938315.8</v>
      </c>
      <c r="M28" s="81">
        <v>0.5</v>
      </c>
      <c r="N28" s="82">
        <f t="shared" si="7"/>
        <v>938315.8</v>
      </c>
      <c r="O28" s="1" t="b">
        <f t="shared" si="1"/>
        <v>1</v>
      </c>
      <c r="P28" s="25">
        <f t="shared" si="2"/>
        <v>0.5</v>
      </c>
      <c r="Q28" s="26" t="b">
        <f t="shared" si="3"/>
        <v>1</v>
      </c>
      <c r="R28" s="26" t="b">
        <f t="shared" si="4"/>
        <v>1</v>
      </c>
    </row>
    <row r="29" spans="1:18" ht="30" customHeight="1" x14ac:dyDescent="0.25">
      <c r="A29" s="135">
        <v>27</v>
      </c>
      <c r="B29" s="76" t="s">
        <v>127</v>
      </c>
      <c r="C29" s="77" t="s">
        <v>42</v>
      </c>
      <c r="D29" s="76" t="s">
        <v>66</v>
      </c>
      <c r="E29" s="76">
        <v>3027</v>
      </c>
      <c r="F29" s="76" t="s">
        <v>128</v>
      </c>
      <c r="G29" s="28" t="s">
        <v>45</v>
      </c>
      <c r="H29" s="78">
        <v>0.42</v>
      </c>
      <c r="I29" s="79" t="s">
        <v>68</v>
      </c>
      <c r="J29" s="83">
        <v>418565.94</v>
      </c>
      <c r="K29" s="27">
        <f t="shared" si="5"/>
        <v>334852.75</v>
      </c>
      <c r="L29" s="29">
        <f t="shared" si="6"/>
        <v>83713.19</v>
      </c>
      <c r="M29" s="81">
        <v>0.8</v>
      </c>
      <c r="N29" s="82">
        <f t="shared" si="7"/>
        <v>334852.75</v>
      </c>
      <c r="O29" s="1" t="b">
        <f t="shared" si="1"/>
        <v>1</v>
      </c>
      <c r="P29" s="25">
        <f t="shared" si="2"/>
        <v>0.8</v>
      </c>
      <c r="Q29" s="26" t="b">
        <f t="shared" si="3"/>
        <v>1</v>
      </c>
      <c r="R29" s="26" t="b">
        <f t="shared" si="4"/>
        <v>1</v>
      </c>
    </row>
    <row r="30" spans="1:18" ht="30" customHeight="1" x14ac:dyDescent="0.25">
      <c r="A30" s="135">
        <v>28</v>
      </c>
      <c r="B30" s="76" t="s">
        <v>129</v>
      </c>
      <c r="C30" s="77" t="s">
        <v>42</v>
      </c>
      <c r="D30" s="76" t="s">
        <v>81</v>
      </c>
      <c r="E30" s="76">
        <v>3024</v>
      </c>
      <c r="F30" s="76" t="s">
        <v>130</v>
      </c>
      <c r="G30" s="28" t="s">
        <v>45</v>
      </c>
      <c r="H30" s="78">
        <v>0.35</v>
      </c>
      <c r="I30" s="79" t="s">
        <v>83</v>
      </c>
      <c r="J30" s="83">
        <v>824679.73</v>
      </c>
      <c r="K30" s="27">
        <f t="shared" si="5"/>
        <v>494807.83</v>
      </c>
      <c r="L30" s="29">
        <f t="shared" si="6"/>
        <v>329871.89999999997</v>
      </c>
      <c r="M30" s="81">
        <v>0.6</v>
      </c>
      <c r="N30" s="82">
        <f t="shared" si="7"/>
        <v>494807.83</v>
      </c>
      <c r="O30" s="1" t="b">
        <f t="shared" si="1"/>
        <v>1</v>
      </c>
      <c r="P30" s="25">
        <f t="shared" si="2"/>
        <v>0.6</v>
      </c>
      <c r="Q30" s="26" t="b">
        <f t="shared" si="3"/>
        <v>1</v>
      </c>
      <c r="R30" s="26" t="b">
        <f t="shared" si="4"/>
        <v>1</v>
      </c>
    </row>
    <row r="31" spans="1:18" ht="30" customHeight="1" x14ac:dyDescent="0.25">
      <c r="A31" s="135">
        <v>29</v>
      </c>
      <c r="B31" s="76" t="s">
        <v>131</v>
      </c>
      <c r="C31" s="77" t="s">
        <v>42</v>
      </c>
      <c r="D31" s="76" t="s">
        <v>132</v>
      </c>
      <c r="E31" s="76">
        <v>3010</v>
      </c>
      <c r="F31" s="76" t="s">
        <v>133</v>
      </c>
      <c r="G31" s="28" t="s">
        <v>45</v>
      </c>
      <c r="H31" s="78">
        <v>2.3889999999999998</v>
      </c>
      <c r="I31" s="79" t="s">
        <v>123</v>
      </c>
      <c r="J31" s="83">
        <v>3345650.24</v>
      </c>
      <c r="K31" s="27">
        <f t="shared" si="5"/>
        <v>1672825.12</v>
      </c>
      <c r="L31" s="29">
        <f t="shared" si="6"/>
        <v>1672825.12</v>
      </c>
      <c r="M31" s="81">
        <v>0.5</v>
      </c>
      <c r="N31" s="82">
        <f t="shared" si="7"/>
        <v>1672825.12</v>
      </c>
      <c r="O31" s="1" t="b">
        <f t="shared" si="1"/>
        <v>1</v>
      </c>
      <c r="P31" s="25">
        <f t="shared" si="2"/>
        <v>0.5</v>
      </c>
      <c r="Q31" s="26" t="b">
        <f t="shared" si="3"/>
        <v>1</v>
      </c>
      <c r="R31" s="26" t="b">
        <f t="shared" si="4"/>
        <v>1</v>
      </c>
    </row>
    <row r="32" spans="1:18" ht="30" customHeight="1" x14ac:dyDescent="0.25">
      <c r="A32" s="135">
        <v>30</v>
      </c>
      <c r="B32" s="76" t="s">
        <v>134</v>
      </c>
      <c r="C32" s="77" t="s">
        <v>42</v>
      </c>
      <c r="D32" s="76" t="s">
        <v>117</v>
      </c>
      <c r="E32" s="76">
        <v>3012</v>
      </c>
      <c r="F32" s="76" t="s">
        <v>135</v>
      </c>
      <c r="G32" s="28" t="s">
        <v>45</v>
      </c>
      <c r="H32" s="78">
        <v>1</v>
      </c>
      <c r="I32" s="79" t="s">
        <v>119</v>
      </c>
      <c r="J32" s="83">
        <v>1300017.7</v>
      </c>
      <c r="K32" s="27">
        <f t="shared" si="5"/>
        <v>650008.85</v>
      </c>
      <c r="L32" s="29">
        <f t="shared" si="6"/>
        <v>650008.85</v>
      </c>
      <c r="M32" s="81">
        <v>0.5</v>
      </c>
      <c r="N32" s="82">
        <f t="shared" si="7"/>
        <v>650008.85</v>
      </c>
      <c r="O32" s="1" t="b">
        <f t="shared" ref="O32:O38" si="12">K32=SUM(N32:N32)</f>
        <v>1</v>
      </c>
      <c r="P32" s="25">
        <f t="shared" ref="P32:P38" si="13">ROUND(K32/J32,4)</f>
        <v>0.5</v>
      </c>
      <c r="Q32" s="26" t="b">
        <f t="shared" ref="Q32:Q38" si="14">P32=M32</f>
        <v>1</v>
      </c>
      <c r="R32" s="26" t="b">
        <f t="shared" ref="R32:R38" si="15">J32=K32+L32</f>
        <v>1</v>
      </c>
    </row>
    <row r="33" spans="1:18" ht="30" customHeight="1" x14ac:dyDescent="0.25">
      <c r="A33" s="135">
        <v>31</v>
      </c>
      <c r="B33" s="76" t="s">
        <v>136</v>
      </c>
      <c r="C33" s="77" t="s">
        <v>42</v>
      </c>
      <c r="D33" s="76" t="s">
        <v>137</v>
      </c>
      <c r="E33" s="76">
        <v>3001</v>
      </c>
      <c r="F33" s="76" t="s">
        <v>138</v>
      </c>
      <c r="G33" s="28" t="s">
        <v>45</v>
      </c>
      <c r="H33" s="78">
        <v>1.0129999999999999</v>
      </c>
      <c r="I33" s="79" t="s">
        <v>123</v>
      </c>
      <c r="J33" s="83">
        <v>1178128.51</v>
      </c>
      <c r="K33" s="27">
        <f t="shared" si="5"/>
        <v>824689.95</v>
      </c>
      <c r="L33" s="29">
        <f t="shared" si="6"/>
        <v>353438.56000000006</v>
      </c>
      <c r="M33" s="81">
        <v>0.7</v>
      </c>
      <c r="N33" s="82">
        <f t="shared" si="7"/>
        <v>824689.95</v>
      </c>
      <c r="O33" s="1" t="b">
        <f t="shared" si="12"/>
        <v>1</v>
      </c>
      <c r="P33" s="25">
        <f t="shared" si="13"/>
        <v>0.7</v>
      </c>
      <c r="Q33" s="26" t="b">
        <f t="shared" si="14"/>
        <v>1</v>
      </c>
      <c r="R33" s="26" t="b">
        <f t="shared" si="15"/>
        <v>1</v>
      </c>
    </row>
    <row r="34" spans="1:18" ht="30" customHeight="1" x14ac:dyDescent="0.25">
      <c r="A34" s="135">
        <v>32</v>
      </c>
      <c r="B34" s="76" t="s">
        <v>139</v>
      </c>
      <c r="C34" s="77" t="s">
        <v>42</v>
      </c>
      <c r="D34" s="76" t="s">
        <v>140</v>
      </c>
      <c r="E34" s="76">
        <v>3002</v>
      </c>
      <c r="F34" s="76" t="s">
        <v>141</v>
      </c>
      <c r="G34" s="28" t="s">
        <v>45</v>
      </c>
      <c r="H34" s="78">
        <v>2.2269999999999999</v>
      </c>
      <c r="I34" s="79" t="s">
        <v>142</v>
      </c>
      <c r="J34" s="83">
        <v>1878491.2</v>
      </c>
      <c r="K34" s="27">
        <f t="shared" si="5"/>
        <v>1502792.96</v>
      </c>
      <c r="L34" s="29">
        <f t="shared" si="6"/>
        <v>375698.24</v>
      </c>
      <c r="M34" s="81">
        <v>0.8</v>
      </c>
      <c r="N34" s="82">
        <f t="shared" si="7"/>
        <v>1502792.96</v>
      </c>
      <c r="O34" s="1" t="b">
        <f t="shared" si="12"/>
        <v>1</v>
      </c>
      <c r="P34" s="25">
        <f t="shared" si="13"/>
        <v>0.8</v>
      </c>
      <c r="Q34" s="26" t="b">
        <f t="shared" si="14"/>
        <v>1</v>
      </c>
      <c r="R34" s="26" t="b">
        <f t="shared" si="15"/>
        <v>1</v>
      </c>
    </row>
    <row r="35" spans="1:18" ht="30" customHeight="1" x14ac:dyDescent="0.25">
      <c r="A35" s="135">
        <v>33</v>
      </c>
      <c r="B35" s="76" t="s">
        <v>143</v>
      </c>
      <c r="C35" s="77" t="s">
        <v>42</v>
      </c>
      <c r="D35" s="76" t="s">
        <v>137</v>
      </c>
      <c r="E35" s="76">
        <v>3001</v>
      </c>
      <c r="F35" s="76" t="s">
        <v>144</v>
      </c>
      <c r="G35" s="28" t="s">
        <v>45</v>
      </c>
      <c r="H35" s="78">
        <v>1.01</v>
      </c>
      <c r="I35" s="79" t="s">
        <v>123</v>
      </c>
      <c r="J35" s="83">
        <v>931672.18</v>
      </c>
      <c r="K35" s="27">
        <f t="shared" si="5"/>
        <v>652170.52</v>
      </c>
      <c r="L35" s="29">
        <f t="shared" si="6"/>
        <v>279501.66000000003</v>
      </c>
      <c r="M35" s="81">
        <v>0.7</v>
      </c>
      <c r="N35" s="82">
        <f t="shared" si="7"/>
        <v>652170.52</v>
      </c>
      <c r="O35" s="1" t="b">
        <f t="shared" si="12"/>
        <v>1</v>
      </c>
      <c r="P35" s="25">
        <f t="shared" si="13"/>
        <v>0.7</v>
      </c>
      <c r="Q35" s="26" t="b">
        <f t="shared" si="14"/>
        <v>1</v>
      </c>
      <c r="R35" s="26" t="b">
        <f t="shared" si="15"/>
        <v>1</v>
      </c>
    </row>
    <row r="36" spans="1:18" ht="30" customHeight="1" x14ac:dyDescent="0.25">
      <c r="A36" s="135">
        <v>34</v>
      </c>
      <c r="B36" s="76" t="s">
        <v>145</v>
      </c>
      <c r="C36" s="77" t="s">
        <v>42</v>
      </c>
      <c r="D36" s="76" t="s">
        <v>62</v>
      </c>
      <c r="E36" s="76">
        <v>3028</v>
      </c>
      <c r="F36" s="76" t="s">
        <v>146</v>
      </c>
      <c r="G36" s="28" t="s">
        <v>45</v>
      </c>
      <c r="H36" s="78">
        <v>0.95699999999999996</v>
      </c>
      <c r="I36" s="79" t="s">
        <v>64</v>
      </c>
      <c r="J36" s="83">
        <v>1416783.88</v>
      </c>
      <c r="K36" s="27">
        <f t="shared" si="5"/>
        <v>850070.32</v>
      </c>
      <c r="L36" s="29">
        <f t="shared" si="6"/>
        <v>566713.55999999994</v>
      </c>
      <c r="M36" s="81">
        <v>0.6</v>
      </c>
      <c r="N36" s="82">
        <f t="shared" si="7"/>
        <v>850070.32</v>
      </c>
      <c r="O36" s="1" t="b">
        <f t="shared" si="12"/>
        <v>1</v>
      </c>
      <c r="P36" s="25">
        <f t="shared" si="13"/>
        <v>0.6</v>
      </c>
      <c r="Q36" s="26" t="b">
        <f t="shared" si="14"/>
        <v>1</v>
      </c>
      <c r="R36" s="26" t="b">
        <f t="shared" si="15"/>
        <v>1</v>
      </c>
    </row>
    <row r="37" spans="1:18" ht="30" customHeight="1" x14ac:dyDescent="0.25">
      <c r="A37" s="135">
        <v>35</v>
      </c>
      <c r="B37" s="76" t="s">
        <v>147</v>
      </c>
      <c r="C37" s="77" t="s">
        <v>42</v>
      </c>
      <c r="D37" s="76" t="s">
        <v>148</v>
      </c>
      <c r="E37" s="76">
        <v>3018</v>
      </c>
      <c r="F37" s="76" t="s">
        <v>149</v>
      </c>
      <c r="G37" s="28" t="s">
        <v>45</v>
      </c>
      <c r="H37" s="78">
        <v>1.1299999999999999</v>
      </c>
      <c r="I37" s="79" t="s">
        <v>150</v>
      </c>
      <c r="J37" s="83">
        <v>809460.88</v>
      </c>
      <c r="K37" s="27">
        <f t="shared" si="5"/>
        <v>404730.44</v>
      </c>
      <c r="L37" s="29">
        <f t="shared" si="6"/>
        <v>404730.44</v>
      </c>
      <c r="M37" s="81">
        <v>0.5</v>
      </c>
      <c r="N37" s="82">
        <f t="shared" si="7"/>
        <v>404730.44</v>
      </c>
      <c r="O37" s="1" t="b">
        <f t="shared" si="12"/>
        <v>1</v>
      </c>
      <c r="P37" s="25">
        <f t="shared" si="13"/>
        <v>0.5</v>
      </c>
      <c r="Q37" s="26" t="b">
        <f t="shared" si="14"/>
        <v>1</v>
      </c>
      <c r="R37" s="26" t="b">
        <f t="shared" si="15"/>
        <v>1</v>
      </c>
    </row>
    <row r="38" spans="1:18" ht="30" customHeight="1" x14ac:dyDescent="0.25">
      <c r="A38" s="135">
        <v>36</v>
      </c>
      <c r="B38" s="76" t="s">
        <v>151</v>
      </c>
      <c r="C38" s="77" t="s">
        <v>42</v>
      </c>
      <c r="D38" s="76" t="s">
        <v>152</v>
      </c>
      <c r="E38" s="76">
        <v>3022</v>
      </c>
      <c r="F38" s="76" t="s">
        <v>153</v>
      </c>
      <c r="G38" s="28" t="s">
        <v>45</v>
      </c>
      <c r="H38" s="78">
        <v>0.32</v>
      </c>
      <c r="I38" s="79" t="s">
        <v>154</v>
      </c>
      <c r="J38" s="83">
        <v>396343.74</v>
      </c>
      <c r="K38" s="27">
        <f t="shared" si="5"/>
        <v>237806.24</v>
      </c>
      <c r="L38" s="29">
        <f t="shared" si="6"/>
        <v>158537.5</v>
      </c>
      <c r="M38" s="81">
        <v>0.6</v>
      </c>
      <c r="N38" s="82">
        <f t="shared" si="7"/>
        <v>237806.24</v>
      </c>
      <c r="O38" s="1" t="b">
        <f t="shared" si="12"/>
        <v>1</v>
      </c>
      <c r="P38" s="25">
        <f t="shared" si="13"/>
        <v>0.6</v>
      </c>
      <c r="Q38" s="26" t="b">
        <f t="shared" si="14"/>
        <v>1</v>
      </c>
      <c r="R38" s="26" t="b">
        <f t="shared" si="15"/>
        <v>1</v>
      </c>
    </row>
    <row r="39" spans="1:18" ht="30" customHeight="1" x14ac:dyDescent="0.25">
      <c r="A39" s="135">
        <v>37</v>
      </c>
      <c r="B39" s="76" t="s">
        <v>155</v>
      </c>
      <c r="C39" s="77" t="s">
        <v>42</v>
      </c>
      <c r="D39" s="76" t="s">
        <v>156</v>
      </c>
      <c r="E39" s="76">
        <v>3031</v>
      </c>
      <c r="F39" s="76" t="s">
        <v>157</v>
      </c>
      <c r="G39" s="28" t="s">
        <v>45</v>
      </c>
      <c r="H39" s="78">
        <v>1</v>
      </c>
      <c r="I39" s="79" t="s">
        <v>158</v>
      </c>
      <c r="J39" s="83">
        <v>377000</v>
      </c>
      <c r="K39" s="27">
        <f t="shared" si="5"/>
        <v>188500</v>
      </c>
      <c r="L39" s="29">
        <f t="shared" si="6"/>
        <v>188500</v>
      </c>
      <c r="M39" s="81">
        <v>0.5</v>
      </c>
      <c r="N39" s="82">
        <f t="shared" si="7"/>
        <v>188500</v>
      </c>
      <c r="O39" s="1" t="b">
        <f t="shared" si="1"/>
        <v>1</v>
      </c>
      <c r="P39" s="25">
        <f t="shared" si="2"/>
        <v>0.5</v>
      </c>
      <c r="Q39" s="26" t="b">
        <f t="shared" si="3"/>
        <v>1</v>
      </c>
      <c r="R39" s="26" t="b">
        <f t="shared" si="4"/>
        <v>1</v>
      </c>
    </row>
    <row r="40" spans="1:18" ht="30" customHeight="1" x14ac:dyDescent="0.25">
      <c r="A40" s="135">
        <v>38</v>
      </c>
      <c r="B40" s="76" t="s">
        <v>159</v>
      </c>
      <c r="C40" s="77" t="s">
        <v>42</v>
      </c>
      <c r="D40" s="76" t="s">
        <v>156</v>
      </c>
      <c r="E40" s="76">
        <v>3031</v>
      </c>
      <c r="F40" s="76" t="s">
        <v>160</v>
      </c>
      <c r="G40" s="28" t="s">
        <v>45</v>
      </c>
      <c r="H40" s="78">
        <v>0.7</v>
      </c>
      <c r="I40" s="79" t="s">
        <v>158</v>
      </c>
      <c r="J40" s="83">
        <v>273000</v>
      </c>
      <c r="K40" s="27">
        <f t="shared" si="5"/>
        <v>136500</v>
      </c>
      <c r="L40" s="29">
        <f t="shared" si="6"/>
        <v>136500</v>
      </c>
      <c r="M40" s="81">
        <v>0.5</v>
      </c>
      <c r="N40" s="82">
        <f t="shared" si="7"/>
        <v>136500</v>
      </c>
      <c r="O40" s="1" t="b">
        <f t="shared" si="1"/>
        <v>1</v>
      </c>
      <c r="P40" s="25">
        <f t="shared" si="2"/>
        <v>0.5</v>
      </c>
      <c r="Q40" s="26" t="b">
        <f t="shared" si="3"/>
        <v>1</v>
      </c>
      <c r="R40" s="26" t="b">
        <f t="shared" si="4"/>
        <v>1</v>
      </c>
    </row>
    <row r="41" spans="1:18" ht="30" customHeight="1" x14ac:dyDescent="0.25">
      <c r="A41" s="135">
        <v>39</v>
      </c>
      <c r="B41" s="76" t="s">
        <v>161</v>
      </c>
      <c r="C41" s="77" t="s">
        <v>42</v>
      </c>
      <c r="D41" s="76" t="s">
        <v>94</v>
      </c>
      <c r="E41" s="76">
        <v>3005</v>
      </c>
      <c r="F41" s="76" t="s">
        <v>162</v>
      </c>
      <c r="G41" s="28" t="s">
        <v>45</v>
      </c>
      <c r="H41" s="78">
        <v>2.472</v>
      </c>
      <c r="I41" s="79" t="s">
        <v>72</v>
      </c>
      <c r="J41" s="83">
        <v>3679182.9</v>
      </c>
      <c r="K41" s="27">
        <f t="shared" si="5"/>
        <v>2207509.7400000002</v>
      </c>
      <c r="L41" s="29">
        <f t="shared" si="6"/>
        <v>1471673.1599999997</v>
      </c>
      <c r="M41" s="81">
        <v>0.6</v>
      </c>
      <c r="N41" s="82">
        <f t="shared" si="7"/>
        <v>2207509.7400000002</v>
      </c>
      <c r="O41" s="1" t="b">
        <f t="shared" si="1"/>
        <v>1</v>
      </c>
      <c r="P41" s="25">
        <f t="shared" si="2"/>
        <v>0.6</v>
      </c>
      <c r="Q41" s="26" t="b">
        <f t="shared" si="3"/>
        <v>1</v>
      </c>
      <c r="R41" s="26" t="b">
        <f t="shared" si="4"/>
        <v>1</v>
      </c>
    </row>
    <row r="42" spans="1:18" ht="30" customHeight="1" x14ac:dyDescent="0.25">
      <c r="A42" s="161" t="s">
        <v>608</v>
      </c>
      <c r="B42" s="107" t="s">
        <v>163</v>
      </c>
      <c r="C42" s="107" t="s">
        <v>42</v>
      </c>
      <c r="D42" s="107" t="s">
        <v>164</v>
      </c>
      <c r="E42" s="107">
        <v>3007</v>
      </c>
      <c r="F42" s="107" t="s">
        <v>165</v>
      </c>
      <c r="G42" s="107" t="s">
        <v>45</v>
      </c>
      <c r="H42" s="108">
        <v>2.5099999999999998</v>
      </c>
      <c r="I42" s="109" t="s">
        <v>166</v>
      </c>
      <c r="J42" s="110">
        <v>4740439.1399999997</v>
      </c>
      <c r="K42" s="111">
        <v>642433.69999999995</v>
      </c>
      <c r="L42" s="112">
        <f t="shared" si="6"/>
        <v>4098005.4399999995</v>
      </c>
      <c r="M42" s="113">
        <v>0.5</v>
      </c>
      <c r="N42" s="114">
        <f>K42</f>
        <v>642433.69999999995</v>
      </c>
      <c r="O42" s="1" t="b">
        <f t="shared" si="1"/>
        <v>1</v>
      </c>
      <c r="P42" s="25">
        <f t="shared" si="2"/>
        <v>0.13550000000000001</v>
      </c>
      <c r="Q42" s="26" t="b">
        <f t="shared" si="3"/>
        <v>0</v>
      </c>
      <c r="R42" s="26" t="b">
        <f t="shared" si="4"/>
        <v>1</v>
      </c>
    </row>
    <row r="43" spans="1:18" ht="20.100000000000001" customHeight="1" x14ac:dyDescent="0.25">
      <c r="A43" s="152" t="s">
        <v>37</v>
      </c>
      <c r="B43" s="152"/>
      <c r="C43" s="152"/>
      <c r="D43" s="152"/>
      <c r="E43" s="152"/>
      <c r="F43" s="152"/>
      <c r="G43" s="152"/>
      <c r="H43" s="30">
        <f>SUM(H3:H42)</f>
        <v>64.52300000000001</v>
      </c>
      <c r="I43" s="31" t="s">
        <v>12</v>
      </c>
      <c r="J43" s="32">
        <f>SUM(J3:J42)</f>
        <v>75444363.940000013</v>
      </c>
      <c r="K43" s="32">
        <f>SUM(K3:K42)</f>
        <v>42942052.900000006</v>
      </c>
      <c r="L43" s="32">
        <f>SUM(L3:L42)</f>
        <v>32502311.039999999</v>
      </c>
      <c r="M43" s="33" t="s">
        <v>12</v>
      </c>
      <c r="N43" s="32">
        <f>SUM(N3:N42)</f>
        <v>42942052.900000006</v>
      </c>
      <c r="O43" s="1" t="b">
        <f t="shared" si="1"/>
        <v>1</v>
      </c>
      <c r="P43" s="25">
        <f t="shared" si="2"/>
        <v>0.56920000000000004</v>
      </c>
      <c r="Q43" s="26" t="s">
        <v>12</v>
      </c>
      <c r="R43" s="26" t="b">
        <f t="shared" si="4"/>
        <v>1</v>
      </c>
    </row>
    <row r="44" spans="1:18" x14ac:dyDescent="0.25">
      <c r="A44" s="117"/>
      <c r="B44" s="20"/>
      <c r="C44" s="20"/>
      <c r="D44" s="20"/>
      <c r="E44" s="20"/>
      <c r="F44" s="20"/>
      <c r="G44" s="20"/>
    </row>
    <row r="45" spans="1:18" x14ac:dyDescent="0.25">
      <c r="A45" s="118" t="s">
        <v>38</v>
      </c>
      <c r="B45" s="19"/>
      <c r="C45" s="19"/>
      <c r="D45" s="19"/>
      <c r="E45" s="19"/>
      <c r="F45" s="19"/>
      <c r="G45" s="19"/>
      <c r="H45" s="10"/>
      <c r="I45" s="10"/>
      <c r="J45" s="2"/>
      <c r="K45" s="10"/>
      <c r="L45" s="10"/>
      <c r="N45" s="10"/>
      <c r="O45" s="1"/>
      <c r="R45" s="26"/>
    </row>
    <row r="46" spans="1:18" ht="28.5" customHeight="1" x14ac:dyDescent="0.25">
      <c r="A46" s="149" t="s">
        <v>34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"/>
    </row>
    <row r="47" spans="1:18" x14ac:dyDescent="0.25">
      <c r="B47" s="21"/>
      <c r="C47" s="21"/>
      <c r="D47" s="21"/>
      <c r="E47" s="21"/>
      <c r="F47" s="21"/>
      <c r="G47" s="21"/>
    </row>
  </sheetData>
  <mergeCells count="15">
    <mergeCell ref="G1:G2"/>
    <mergeCell ref="A46:N46"/>
    <mergeCell ref="L1:L2"/>
    <mergeCell ref="M1:M2"/>
    <mergeCell ref="H1:H2"/>
    <mergeCell ref="I1:I2"/>
    <mergeCell ref="J1:J2"/>
    <mergeCell ref="K1:K2"/>
    <mergeCell ref="D1:D2"/>
    <mergeCell ref="E1:E2"/>
    <mergeCell ref="A43:G43"/>
    <mergeCell ref="A1:A2"/>
    <mergeCell ref="B1:B2"/>
    <mergeCell ref="C1:C2"/>
    <mergeCell ref="F1:F2"/>
  </mergeCells>
  <conditionalFormatting sqref="P3:Q43">
    <cfRule type="cellIs" dxfId="16" priority="15" operator="equal">
      <formula>FALSE</formula>
    </cfRule>
  </conditionalFormatting>
  <conditionalFormatting sqref="O3:O43">
    <cfRule type="cellIs" dxfId="15" priority="14" operator="equal">
      <formula>FALSE</formula>
    </cfRule>
  </conditionalFormatting>
  <conditionalFormatting sqref="O3:Q43">
    <cfRule type="containsText" dxfId="14" priority="13" operator="containsText" text="fałsz">
      <formula>NOT(ISERROR(SEARCH("fałsz",O3)))</formula>
    </cfRule>
  </conditionalFormatting>
  <conditionalFormatting sqref="R45 R3:R43">
    <cfRule type="cellIs" dxfId="13" priority="12" operator="equal">
      <formula>FALSE</formula>
    </cfRule>
  </conditionalFormatting>
  <conditionalFormatting sqref="R45 R3:R43">
    <cfRule type="cellIs" dxfId="12" priority="11" operator="equal">
      <formula>FALSE</formula>
    </cfRule>
  </conditionalFormatting>
  <dataValidations disablePrompts="1" count="2">
    <dataValidation type="list" allowBlank="1" showInputMessage="1" showErrorMessage="1" sqref="G3:G42" xr:uid="{7626797F-4DEE-4CEC-BC3C-30282A06BB26}">
      <formula1>"R"</formula1>
    </dataValidation>
    <dataValidation type="list" allowBlank="1" showInputMessage="1" showErrorMessage="1" sqref="C3:C42" xr:uid="{6B39E503-21B5-4DB0-9BB2-0DFD77693247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8" fitToHeight="0" orientation="landscape" r:id="rId1"/>
  <headerFooter>
    <oddHeader>&amp;LWojewództwo Wielkopolskie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5BE2-52C9-4F4B-B919-F7D68C50D34D}">
  <sheetPr>
    <pageSetUpPr fitToPage="1"/>
  </sheetPr>
  <dimension ref="A1:S110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9" customWidth="1"/>
    <col min="2" max="2" width="21.42578125" style="120" customWidth="1"/>
    <col min="3" max="3" width="7.42578125" customWidth="1"/>
    <col min="4" max="4" width="15.7109375" customWidth="1"/>
    <col min="5" max="5" width="15.7109375" style="106" customWidth="1"/>
    <col min="6" max="6" width="15.7109375" customWidth="1"/>
    <col min="7" max="7" width="47.42578125" customWidth="1"/>
    <col min="8" max="8" width="10.7109375" customWidth="1"/>
    <col min="9" max="9" width="13.7109375" customWidth="1"/>
    <col min="10" max="10" width="15.7109375" customWidth="1"/>
    <col min="11" max="11" width="15.7109375" style="17" customWidth="1"/>
    <col min="12" max="13" width="15.7109375" customWidth="1"/>
    <col min="14" max="14" width="15.7109375" style="1" customWidth="1"/>
    <col min="15" max="15" width="15.7109375" customWidth="1"/>
    <col min="16" max="16" width="15.7109375" style="24" customWidth="1"/>
    <col min="17" max="18" width="15.7109375" style="1" customWidth="1"/>
    <col min="19" max="19" width="15.7109375" style="24" customWidth="1"/>
  </cols>
  <sheetData>
    <row r="1" spans="1:19" ht="33.75" customHeight="1" x14ac:dyDescent="0.25">
      <c r="A1" s="162" t="s">
        <v>4</v>
      </c>
      <c r="B1" s="163" t="s">
        <v>5</v>
      </c>
      <c r="C1" s="164" t="s">
        <v>40</v>
      </c>
      <c r="D1" s="165" t="s">
        <v>6</v>
      </c>
      <c r="E1" s="165" t="s">
        <v>27</v>
      </c>
      <c r="F1" s="165" t="s">
        <v>13</v>
      </c>
      <c r="G1" s="165" t="s">
        <v>7</v>
      </c>
      <c r="H1" s="162" t="s">
        <v>22</v>
      </c>
      <c r="I1" s="162" t="s">
        <v>8</v>
      </c>
      <c r="J1" s="162" t="s">
        <v>21</v>
      </c>
      <c r="K1" s="162" t="s">
        <v>9</v>
      </c>
      <c r="L1" s="162" t="s">
        <v>14</v>
      </c>
      <c r="M1" s="165" t="s">
        <v>11</v>
      </c>
      <c r="N1" s="162" t="s">
        <v>10</v>
      </c>
      <c r="O1" s="166" t="s">
        <v>39</v>
      </c>
      <c r="P1" s="1"/>
    </row>
    <row r="2" spans="1:19" ht="33.75" customHeight="1" x14ac:dyDescent="0.25">
      <c r="A2" s="162"/>
      <c r="B2" s="163"/>
      <c r="C2" s="167"/>
      <c r="D2" s="168"/>
      <c r="E2" s="168"/>
      <c r="F2" s="168"/>
      <c r="G2" s="168"/>
      <c r="H2" s="162"/>
      <c r="I2" s="162"/>
      <c r="J2" s="162"/>
      <c r="K2" s="162"/>
      <c r="L2" s="162"/>
      <c r="M2" s="168"/>
      <c r="N2" s="162"/>
      <c r="O2" s="166">
        <v>2023</v>
      </c>
      <c r="P2" s="1" t="s">
        <v>23</v>
      </c>
      <c r="Q2" s="1" t="s">
        <v>24</v>
      </c>
      <c r="R2" s="1" t="s">
        <v>25</v>
      </c>
      <c r="S2" s="1" t="s">
        <v>26</v>
      </c>
    </row>
    <row r="3" spans="1:19" ht="30" customHeight="1" x14ac:dyDescent="0.25">
      <c r="A3" s="169">
        <v>1</v>
      </c>
      <c r="B3" s="169" t="s">
        <v>487</v>
      </c>
      <c r="C3" s="170" t="s">
        <v>42</v>
      </c>
      <c r="D3" s="169" t="s">
        <v>289</v>
      </c>
      <c r="E3" s="169">
        <v>3019083</v>
      </c>
      <c r="F3" s="169" t="s">
        <v>90</v>
      </c>
      <c r="G3" s="171" t="s">
        <v>488</v>
      </c>
      <c r="H3" s="172" t="s">
        <v>45</v>
      </c>
      <c r="I3" s="173">
        <v>0.496</v>
      </c>
      <c r="J3" s="174" t="s">
        <v>103</v>
      </c>
      <c r="K3" s="175">
        <v>697117.26</v>
      </c>
      <c r="L3" s="176">
        <f>ROUNDDOWN(K3*N3,2)</f>
        <v>487982.08000000002</v>
      </c>
      <c r="M3" s="177">
        <f>K3-L3</f>
        <v>209135.18</v>
      </c>
      <c r="N3" s="178">
        <v>0.7</v>
      </c>
      <c r="O3" s="179">
        <f t="shared" ref="O3" si="0">L3</f>
        <v>487982.08000000002</v>
      </c>
      <c r="P3" s="1" t="b">
        <f t="shared" ref="P3:P106" si="1">L3=SUM(O3:O3)</f>
        <v>1</v>
      </c>
      <c r="Q3" s="25">
        <f>ROUND(L3/K3,4)</f>
        <v>0.7</v>
      </c>
      <c r="R3" s="26" t="b">
        <f>Q3=N3</f>
        <v>1</v>
      </c>
      <c r="S3" s="26" t="b">
        <f t="shared" ref="S3:S106" si="2">K3=L3+M3</f>
        <v>1</v>
      </c>
    </row>
    <row r="4" spans="1:19" ht="30" customHeight="1" x14ac:dyDescent="0.25">
      <c r="A4" s="169">
        <v>2</v>
      </c>
      <c r="B4" s="169" t="s">
        <v>171</v>
      </c>
      <c r="C4" s="180" t="s">
        <v>42</v>
      </c>
      <c r="D4" s="181" t="s">
        <v>172</v>
      </c>
      <c r="E4" s="181">
        <v>3007062</v>
      </c>
      <c r="F4" s="181" t="s">
        <v>164</v>
      </c>
      <c r="G4" s="182" t="s">
        <v>173</v>
      </c>
      <c r="H4" s="172" t="s">
        <v>45</v>
      </c>
      <c r="I4" s="173">
        <v>1.01</v>
      </c>
      <c r="J4" s="174" t="s">
        <v>64</v>
      </c>
      <c r="K4" s="175">
        <v>703214.14</v>
      </c>
      <c r="L4" s="176">
        <f t="shared" ref="L4:L67" si="3">ROUNDDOWN(K4*N4,2)</f>
        <v>421928.48</v>
      </c>
      <c r="M4" s="177">
        <f t="shared" ref="M4:M67" si="4">K4-L4</f>
        <v>281285.66000000003</v>
      </c>
      <c r="N4" s="178">
        <v>0.6</v>
      </c>
      <c r="O4" s="179">
        <f t="shared" ref="O4:O67" si="5">L4</f>
        <v>421928.48</v>
      </c>
      <c r="P4" s="1" t="b">
        <f t="shared" ref="P4:P73" si="6">L4=SUM(O4:O4)</f>
        <v>1</v>
      </c>
      <c r="Q4" s="25">
        <f t="shared" ref="Q4:Q67" si="7">ROUND(L4/K4,4)</f>
        <v>0.6</v>
      </c>
      <c r="R4" s="26" t="b">
        <f t="shared" ref="R4:R67" si="8">Q4=N4</f>
        <v>1</v>
      </c>
      <c r="S4" s="26" t="b">
        <f t="shared" ref="S4:S73" si="9">K4=L4+M4</f>
        <v>1</v>
      </c>
    </row>
    <row r="5" spans="1:19" ht="30" customHeight="1" x14ac:dyDescent="0.25">
      <c r="A5" s="169">
        <v>3</v>
      </c>
      <c r="B5" s="169" t="s">
        <v>174</v>
      </c>
      <c r="C5" s="170" t="s">
        <v>42</v>
      </c>
      <c r="D5" s="181" t="s">
        <v>175</v>
      </c>
      <c r="E5" s="181">
        <v>3027062</v>
      </c>
      <c r="F5" s="181" t="s">
        <v>66</v>
      </c>
      <c r="G5" s="182" t="s">
        <v>176</v>
      </c>
      <c r="H5" s="172" t="s">
        <v>45</v>
      </c>
      <c r="I5" s="173">
        <v>1.4</v>
      </c>
      <c r="J5" s="174" t="s">
        <v>177</v>
      </c>
      <c r="K5" s="175">
        <v>1201503.6100000001</v>
      </c>
      <c r="L5" s="176">
        <f t="shared" si="3"/>
        <v>600751.80000000005</v>
      </c>
      <c r="M5" s="177">
        <f t="shared" si="4"/>
        <v>600751.81000000006</v>
      </c>
      <c r="N5" s="178">
        <v>0.5</v>
      </c>
      <c r="O5" s="179">
        <f t="shared" si="5"/>
        <v>600751.80000000005</v>
      </c>
      <c r="P5" s="1" t="b">
        <f t="shared" si="6"/>
        <v>1</v>
      </c>
      <c r="Q5" s="25">
        <f t="shared" si="7"/>
        <v>0.5</v>
      </c>
      <c r="R5" s="26" t="b">
        <f t="shared" si="8"/>
        <v>1</v>
      </c>
      <c r="S5" s="26" t="b">
        <f t="shared" si="9"/>
        <v>1</v>
      </c>
    </row>
    <row r="6" spans="1:19" ht="30" customHeight="1" x14ac:dyDescent="0.25">
      <c r="A6" s="169">
        <v>4</v>
      </c>
      <c r="B6" s="169" t="s">
        <v>178</v>
      </c>
      <c r="C6" s="170" t="s">
        <v>42</v>
      </c>
      <c r="D6" s="181" t="s">
        <v>179</v>
      </c>
      <c r="E6" s="181">
        <v>3061011</v>
      </c>
      <c r="F6" s="181" t="s">
        <v>180</v>
      </c>
      <c r="G6" s="182" t="s">
        <v>181</v>
      </c>
      <c r="H6" s="172" t="s">
        <v>45</v>
      </c>
      <c r="I6" s="173">
        <v>0.995</v>
      </c>
      <c r="J6" s="174" t="s">
        <v>182</v>
      </c>
      <c r="K6" s="175">
        <v>2037057.83</v>
      </c>
      <c r="L6" s="176">
        <f t="shared" si="3"/>
        <v>1018528.91</v>
      </c>
      <c r="M6" s="177">
        <f t="shared" si="4"/>
        <v>1018528.92</v>
      </c>
      <c r="N6" s="178">
        <v>0.5</v>
      </c>
      <c r="O6" s="179">
        <f t="shared" si="5"/>
        <v>1018528.91</v>
      </c>
      <c r="P6" s="1" t="b">
        <f t="shared" si="6"/>
        <v>1</v>
      </c>
      <c r="Q6" s="25">
        <f t="shared" si="7"/>
        <v>0.5</v>
      </c>
      <c r="R6" s="26" t="b">
        <f t="shared" si="8"/>
        <v>1</v>
      </c>
      <c r="S6" s="26" t="b">
        <f t="shared" si="9"/>
        <v>1</v>
      </c>
    </row>
    <row r="7" spans="1:19" ht="30" customHeight="1" x14ac:dyDescent="0.25">
      <c r="A7" s="169">
        <v>5</v>
      </c>
      <c r="B7" s="169" t="s">
        <v>183</v>
      </c>
      <c r="C7" s="170" t="s">
        <v>42</v>
      </c>
      <c r="D7" s="181" t="s">
        <v>184</v>
      </c>
      <c r="E7" s="181">
        <v>3005012</v>
      </c>
      <c r="F7" s="181" t="s">
        <v>94</v>
      </c>
      <c r="G7" s="182" t="s">
        <v>185</v>
      </c>
      <c r="H7" s="172" t="s">
        <v>45</v>
      </c>
      <c r="I7" s="173">
        <v>2.052</v>
      </c>
      <c r="J7" s="174" t="s">
        <v>186</v>
      </c>
      <c r="K7" s="175">
        <v>2024215.13</v>
      </c>
      <c r="L7" s="176">
        <f t="shared" si="3"/>
        <v>1012107.56</v>
      </c>
      <c r="M7" s="177">
        <f t="shared" si="4"/>
        <v>1012107.5699999998</v>
      </c>
      <c r="N7" s="178">
        <v>0.5</v>
      </c>
      <c r="O7" s="179">
        <f t="shared" si="5"/>
        <v>1012107.56</v>
      </c>
      <c r="P7" s="1" t="b">
        <f t="shared" si="6"/>
        <v>1</v>
      </c>
      <c r="Q7" s="25">
        <f t="shared" si="7"/>
        <v>0.5</v>
      </c>
      <c r="R7" s="26" t="b">
        <f t="shared" si="8"/>
        <v>1</v>
      </c>
      <c r="S7" s="26" t="b">
        <f t="shared" si="9"/>
        <v>1</v>
      </c>
    </row>
    <row r="8" spans="1:19" ht="30" customHeight="1" x14ac:dyDescent="0.25">
      <c r="A8" s="169">
        <v>6</v>
      </c>
      <c r="B8" s="169" t="s">
        <v>187</v>
      </c>
      <c r="C8" s="170" t="s">
        <v>42</v>
      </c>
      <c r="D8" s="181" t="s">
        <v>188</v>
      </c>
      <c r="E8" s="181">
        <v>3029033</v>
      </c>
      <c r="F8" s="181" t="s">
        <v>43</v>
      </c>
      <c r="G8" s="182" t="s">
        <v>189</v>
      </c>
      <c r="H8" s="172" t="s">
        <v>45</v>
      </c>
      <c r="I8" s="173">
        <v>0.439</v>
      </c>
      <c r="J8" s="174" t="s">
        <v>142</v>
      </c>
      <c r="K8" s="175">
        <v>599329.80000000005</v>
      </c>
      <c r="L8" s="176">
        <f t="shared" si="3"/>
        <v>299664.90000000002</v>
      </c>
      <c r="M8" s="177">
        <f t="shared" si="4"/>
        <v>299664.90000000002</v>
      </c>
      <c r="N8" s="178">
        <v>0.5</v>
      </c>
      <c r="O8" s="179">
        <f t="shared" si="5"/>
        <v>299664.90000000002</v>
      </c>
      <c r="P8" s="1" t="b">
        <f t="shared" si="6"/>
        <v>1</v>
      </c>
      <c r="Q8" s="25">
        <f t="shared" si="7"/>
        <v>0.5</v>
      </c>
      <c r="R8" s="26" t="b">
        <f t="shared" si="8"/>
        <v>1</v>
      </c>
      <c r="S8" s="26" t="b">
        <f t="shared" si="9"/>
        <v>1</v>
      </c>
    </row>
    <row r="9" spans="1:19" ht="30" customHeight="1" x14ac:dyDescent="0.25">
      <c r="A9" s="169">
        <v>7</v>
      </c>
      <c r="B9" s="169" t="s">
        <v>190</v>
      </c>
      <c r="C9" s="170" t="s">
        <v>42</v>
      </c>
      <c r="D9" s="181" t="s">
        <v>191</v>
      </c>
      <c r="E9" s="181">
        <v>3014022</v>
      </c>
      <c r="F9" s="181" t="s">
        <v>192</v>
      </c>
      <c r="G9" s="182" t="s">
        <v>193</v>
      </c>
      <c r="H9" s="172" t="s">
        <v>45</v>
      </c>
      <c r="I9" s="173">
        <v>0.20899999999999999</v>
      </c>
      <c r="J9" s="174" t="s">
        <v>177</v>
      </c>
      <c r="K9" s="175">
        <v>355300</v>
      </c>
      <c r="L9" s="176">
        <f t="shared" si="3"/>
        <v>213180</v>
      </c>
      <c r="M9" s="177">
        <f t="shared" si="4"/>
        <v>142120</v>
      </c>
      <c r="N9" s="178">
        <v>0.6</v>
      </c>
      <c r="O9" s="179">
        <f t="shared" si="5"/>
        <v>213180</v>
      </c>
      <c r="P9" s="1" t="b">
        <f t="shared" si="6"/>
        <v>1</v>
      </c>
      <c r="Q9" s="25">
        <f t="shared" si="7"/>
        <v>0.6</v>
      </c>
      <c r="R9" s="26" t="b">
        <f t="shared" si="8"/>
        <v>1</v>
      </c>
      <c r="S9" s="26" t="b">
        <f t="shared" si="9"/>
        <v>1</v>
      </c>
    </row>
    <row r="10" spans="1:19" ht="30" customHeight="1" x14ac:dyDescent="0.25">
      <c r="A10" s="169">
        <v>8</v>
      </c>
      <c r="B10" s="169" t="s">
        <v>194</v>
      </c>
      <c r="C10" s="170" t="s">
        <v>42</v>
      </c>
      <c r="D10" s="181" t="s">
        <v>195</v>
      </c>
      <c r="E10" s="181">
        <v>3028062</v>
      </c>
      <c r="F10" s="181" t="s">
        <v>62</v>
      </c>
      <c r="G10" s="182" t="s">
        <v>196</v>
      </c>
      <c r="H10" s="172" t="s">
        <v>45</v>
      </c>
      <c r="I10" s="173">
        <v>0.94</v>
      </c>
      <c r="J10" s="174" t="s">
        <v>197</v>
      </c>
      <c r="K10" s="175">
        <v>371241.5</v>
      </c>
      <c r="L10" s="176">
        <f t="shared" si="3"/>
        <v>259869.05</v>
      </c>
      <c r="M10" s="177">
        <f t="shared" si="4"/>
        <v>111372.45000000001</v>
      </c>
      <c r="N10" s="178">
        <v>0.7</v>
      </c>
      <c r="O10" s="179">
        <f t="shared" si="5"/>
        <v>259869.05</v>
      </c>
      <c r="P10" s="1" t="b">
        <f t="shared" si="6"/>
        <v>1</v>
      </c>
      <c r="Q10" s="25">
        <f t="shared" si="7"/>
        <v>0.7</v>
      </c>
      <c r="R10" s="26" t="b">
        <f t="shared" si="8"/>
        <v>1</v>
      </c>
      <c r="S10" s="26" t="b">
        <f t="shared" si="9"/>
        <v>1</v>
      </c>
    </row>
    <row r="11" spans="1:19" ht="30" customHeight="1" x14ac:dyDescent="0.25">
      <c r="A11" s="169">
        <v>9</v>
      </c>
      <c r="B11" s="169" t="s">
        <v>198</v>
      </c>
      <c r="C11" s="170" t="s">
        <v>42</v>
      </c>
      <c r="D11" s="181" t="s">
        <v>199</v>
      </c>
      <c r="E11" s="181">
        <v>3001032</v>
      </c>
      <c r="F11" s="181" t="s">
        <v>137</v>
      </c>
      <c r="G11" s="182" t="s">
        <v>200</v>
      </c>
      <c r="H11" s="172" t="s">
        <v>45</v>
      </c>
      <c r="I11" s="173">
        <v>0.998</v>
      </c>
      <c r="J11" s="174" t="s">
        <v>72</v>
      </c>
      <c r="K11" s="175">
        <v>739022.14</v>
      </c>
      <c r="L11" s="176">
        <f t="shared" si="3"/>
        <v>369511.07</v>
      </c>
      <c r="M11" s="177">
        <f t="shared" si="4"/>
        <v>369511.07</v>
      </c>
      <c r="N11" s="178">
        <v>0.5</v>
      </c>
      <c r="O11" s="179">
        <f t="shared" si="5"/>
        <v>369511.07</v>
      </c>
      <c r="P11" s="1" t="b">
        <f t="shared" si="6"/>
        <v>1</v>
      </c>
      <c r="Q11" s="25">
        <f t="shared" si="7"/>
        <v>0.5</v>
      </c>
      <c r="R11" s="26" t="b">
        <f t="shared" si="8"/>
        <v>1</v>
      </c>
      <c r="S11" s="26" t="b">
        <f t="shared" si="9"/>
        <v>1</v>
      </c>
    </row>
    <row r="12" spans="1:19" ht="30" customHeight="1" x14ac:dyDescent="0.25">
      <c r="A12" s="169">
        <v>10</v>
      </c>
      <c r="B12" s="169" t="s">
        <v>201</v>
      </c>
      <c r="C12" s="170" t="s">
        <v>42</v>
      </c>
      <c r="D12" s="181" t="s">
        <v>202</v>
      </c>
      <c r="E12" s="181">
        <v>3002032</v>
      </c>
      <c r="F12" s="181" t="s">
        <v>140</v>
      </c>
      <c r="G12" s="182" t="s">
        <v>203</v>
      </c>
      <c r="H12" s="172" t="s">
        <v>45</v>
      </c>
      <c r="I12" s="173">
        <v>0.61399999999999999</v>
      </c>
      <c r="J12" s="174" t="s">
        <v>142</v>
      </c>
      <c r="K12" s="175">
        <v>404680.36</v>
      </c>
      <c r="L12" s="176">
        <f t="shared" si="3"/>
        <v>202340.18</v>
      </c>
      <c r="M12" s="177">
        <f t="shared" si="4"/>
        <v>202340.18</v>
      </c>
      <c r="N12" s="178">
        <v>0.5</v>
      </c>
      <c r="O12" s="179">
        <f t="shared" si="5"/>
        <v>202340.18</v>
      </c>
      <c r="P12" s="1" t="b">
        <f t="shared" si="6"/>
        <v>1</v>
      </c>
      <c r="Q12" s="25">
        <f t="shared" si="7"/>
        <v>0.5</v>
      </c>
      <c r="R12" s="26" t="b">
        <f t="shared" si="8"/>
        <v>1</v>
      </c>
      <c r="S12" s="26" t="b">
        <f t="shared" si="9"/>
        <v>1</v>
      </c>
    </row>
    <row r="13" spans="1:19" ht="40.5" customHeight="1" x14ac:dyDescent="0.25">
      <c r="A13" s="169">
        <v>11</v>
      </c>
      <c r="B13" s="169" t="s">
        <v>204</v>
      </c>
      <c r="C13" s="170" t="s">
        <v>42</v>
      </c>
      <c r="D13" s="181" t="s">
        <v>205</v>
      </c>
      <c r="E13" s="181">
        <v>3003032</v>
      </c>
      <c r="F13" s="181" t="s">
        <v>206</v>
      </c>
      <c r="G13" s="182" t="s">
        <v>207</v>
      </c>
      <c r="H13" s="172" t="s">
        <v>45</v>
      </c>
      <c r="I13" s="173">
        <v>2.67</v>
      </c>
      <c r="J13" s="174" t="s">
        <v>208</v>
      </c>
      <c r="K13" s="175">
        <v>1043276.31</v>
      </c>
      <c r="L13" s="176">
        <f t="shared" si="3"/>
        <v>521638.15</v>
      </c>
      <c r="M13" s="177">
        <f t="shared" si="4"/>
        <v>521638.16000000003</v>
      </c>
      <c r="N13" s="178">
        <v>0.5</v>
      </c>
      <c r="O13" s="179">
        <f t="shared" si="5"/>
        <v>521638.15</v>
      </c>
      <c r="P13" s="1" t="b">
        <f t="shared" si="6"/>
        <v>1</v>
      </c>
      <c r="Q13" s="25">
        <f t="shared" si="7"/>
        <v>0.5</v>
      </c>
      <c r="R13" s="26" t="b">
        <f t="shared" si="8"/>
        <v>1</v>
      </c>
      <c r="S13" s="26" t="b">
        <f t="shared" si="9"/>
        <v>1</v>
      </c>
    </row>
    <row r="14" spans="1:19" ht="30" customHeight="1" x14ac:dyDescent="0.25">
      <c r="A14" s="169">
        <v>12</v>
      </c>
      <c r="B14" s="169" t="s">
        <v>209</v>
      </c>
      <c r="C14" s="170" t="s">
        <v>42</v>
      </c>
      <c r="D14" s="181" t="s">
        <v>210</v>
      </c>
      <c r="E14" s="181">
        <v>3017033</v>
      </c>
      <c r="F14" s="181" t="s">
        <v>48</v>
      </c>
      <c r="G14" s="182" t="s">
        <v>211</v>
      </c>
      <c r="H14" s="172" t="s">
        <v>45</v>
      </c>
      <c r="I14" s="173">
        <v>1.143</v>
      </c>
      <c r="J14" s="174" t="s">
        <v>212</v>
      </c>
      <c r="K14" s="175">
        <v>756801.53</v>
      </c>
      <c r="L14" s="176">
        <f t="shared" si="3"/>
        <v>605441.22</v>
      </c>
      <c r="M14" s="177">
        <f t="shared" si="4"/>
        <v>151360.31000000006</v>
      </c>
      <c r="N14" s="178">
        <v>0.8</v>
      </c>
      <c r="O14" s="179">
        <f t="shared" si="5"/>
        <v>605441.22</v>
      </c>
      <c r="P14" s="1" t="b">
        <f t="shared" si="6"/>
        <v>1</v>
      </c>
      <c r="Q14" s="25">
        <f t="shared" si="7"/>
        <v>0.8</v>
      </c>
      <c r="R14" s="26" t="b">
        <f t="shared" si="8"/>
        <v>1</v>
      </c>
      <c r="S14" s="26" t="b">
        <f t="shared" si="9"/>
        <v>1</v>
      </c>
    </row>
    <row r="15" spans="1:19" ht="30" customHeight="1" x14ac:dyDescent="0.25">
      <c r="A15" s="169">
        <v>13</v>
      </c>
      <c r="B15" s="169" t="s">
        <v>213</v>
      </c>
      <c r="C15" s="170" t="s">
        <v>42</v>
      </c>
      <c r="D15" s="181" t="s">
        <v>214</v>
      </c>
      <c r="E15" s="181">
        <v>3003023</v>
      </c>
      <c r="F15" s="181" t="s">
        <v>206</v>
      </c>
      <c r="G15" s="182" t="s">
        <v>215</v>
      </c>
      <c r="H15" s="172" t="s">
        <v>45</v>
      </c>
      <c r="I15" s="173">
        <v>0.98199999999999998</v>
      </c>
      <c r="J15" s="174" t="s">
        <v>115</v>
      </c>
      <c r="K15" s="175">
        <v>959197.45</v>
      </c>
      <c r="L15" s="176">
        <f t="shared" si="3"/>
        <v>575518.47</v>
      </c>
      <c r="M15" s="177">
        <f t="shared" si="4"/>
        <v>383678.98</v>
      </c>
      <c r="N15" s="178">
        <v>0.6</v>
      </c>
      <c r="O15" s="179">
        <f t="shared" si="5"/>
        <v>575518.47</v>
      </c>
      <c r="P15" s="1" t="b">
        <f t="shared" si="6"/>
        <v>1</v>
      </c>
      <c r="Q15" s="25">
        <f t="shared" si="7"/>
        <v>0.6</v>
      </c>
      <c r="R15" s="26" t="b">
        <f t="shared" si="8"/>
        <v>1</v>
      </c>
      <c r="S15" s="26" t="b">
        <f t="shared" si="9"/>
        <v>1</v>
      </c>
    </row>
    <row r="16" spans="1:19" ht="30" customHeight="1" x14ac:dyDescent="0.25">
      <c r="A16" s="169">
        <v>14</v>
      </c>
      <c r="B16" s="169" t="s">
        <v>216</v>
      </c>
      <c r="C16" s="170" t="s">
        <v>42</v>
      </c>
      <c r="D16" s="181" t="s">
        <v>217</v>
      </c>
      <c r="E16" s="181">
        <v>3016013</v>
      </c>
      <c r="F16" s="181" t="s">
        <v>74</v>
      </c>
      <c r="G16" s="182" t="s">
        <v>218</v>
      </c>
      <c r="H16" s="172" t="s">
        <v>45</v>
      </c>
      <c r="I16" s="173">
        <v>0.28399999999999997</v>
      </c>
      <c r="J16" s="174" t="s">
        <v>219</v>
      </c>
      <c r="K16" s="175">
        <v>226507.44</v>
      </c>
      <c r="L16" s="176">
        <f t="shared" si="3"/>
        <v>113253.72</v>
      </c>
      <c r="M16" s="177">
        <f t="shared" si="4"/>
        <v>113253.72</v>
      </c>
      <c r="N16" s="178">
        <v>0.5</v>
      </c>
      <c r="O16" s="179">
        <f t="shared" si="5"/>
        <v>113253.72</v>
      </c>
      <c r="P16" s="1" t="b">
        <f t="shared" si="6"/>
        <v>1</v>
      </c>
      <c r="Q16" s="25">
        <f t="shared" si="7"/>
        <v>0.5</v>
      </c>
      <c r="R16" s="26" t="b">
        <f t="shared" si="8"/>
        <v>1</v>
      </c>
      <c r="S16" s="26" t="b">
        <f t="shared" si="9"/>
        <v>1</v>
      </c>
    </row>
    <row r="17" spans="1:19" ht="30" customHeight="1" x14ac:dyDescent="0.25">
      <c r="A17" s="169">
        <v>15</v>
      </c>
      <c r="B17" s="169" t="s">
        <v>220</v>
      </c>
      <c r="C17" s="170" t="s">
        <v>42</v>
      </c>
      <c r="D17" s="181" t="s">
        <v>221</v>
      </c>
      <c r="E17" s="181">
        <v>3019011</v>
      </c>
      <c r="F17" s="181" t="s">
        <v>90</v>
      </c>
      <c r="G17" s="182" t="s">
        <v>222</v>
      </c>
      <c r="H17" s="172" t="s">
        <v>45</v>
      </c>
      <c r="I17" s="173">
        <v>0.14499999999999999</v>
      </c>
      <c r="J17" s="174" t="s">
        <v>223</v>
      </c>
      <c r="K17" s="175">
        <v>329972.51</v>
      </c>
      <c r="L17" s="176">
        <f t="shared" si="3"/>
        <v>164986.25</v>
      </c>
      <c r="M17" s="177">
        <f t="shared" si="4"/>
        <v>164986.26</v>
      </c>
      <c r="N17" s="178">
        <v>0.5</v>
      </c>
      <c r="O17" s="179">
        <f t="shared" si="5"/>
        <v>164986.25</v>
      </c>
      <c r="P17" s="1" t="b">
        <f t="shared" si="6"/>
        <v>1</v>
      </c>
      <c r="Q17" s="25">
        <f t="shared" si="7"/>
        <v>0.5</v>
      </c>
      <c r="R17" s="26" t="b">
        <f t="shared" si="8"/>
        <v>1</v>
      </c>
      <c r="S17" s="26" t="b">
        <f t="shared" si="9"/>
        <v>1</v>
      </c>
    </row>
    <row r="18" spans="1:19" ht="30" customHeight="1" x14ac:dyDescent="0.25">
      <c r="A18" s="169">
        <v>16</v>
      </c>
      <c r="B18" s="169" t="s">
        <v>224</v>
      </c>
      <c r="C18" s="170" t="s">
        <v>42</v>
      </c>
      <c r="D18" s="181" t="s">
        <v>217</v>
      </c>
      <c r="E18" s="181">
        <v>3016013</v>
      </c>
      <c r="F18" s="181" t="s">
        <v>74</v>
      </c>
      <c r="G18" s="182" t="s">
        <v>225</v>
      </c>
      <c r="H18" s="172" t="s">
        <v>45</v>
      </c>
      <c r="I18" s="173">
        <v>0.224</v>
      </c>
      <c r="J18" s="174" t="s">
        <v>219</v>
      </c>
      <c r="K18" s="175">
        <v>343198.03</v>
      </c>
      <c r="L18" s="176">
        <f t="shared" si="3"/>
        <v>171599.01</v>
      </c>
      <c r="M18" s="177">
        <f t="shared" si="4"/>
        <v>171599.02000000002</v>
      </c>
      <c r="N18" s="178">
        <v>0.5</v>
      </c>
      <c r="O18" s="179">
        <f t="shared" si="5"/>
        <v>171599.01</v>
      </c>
      <c r="P18" s="1" t="b">
        <f t="shared" si="6"/>
        <v>1</v>
      </c>
      <c r="Q18" s="25">
        <f t="shared" si="7"/>
        <v>0.5</v>
      </c>
      <c r="R18" s="26" t="b">
        <f t="shared" si="8"/>
        <v>1</v>
      </c>
      <c r="S18" s="26" t="b">
        <f t="shared" si="9"/>
        <v>1</v>
      </c>
    </row>
    <row r="19" spans="1:19" ht="30" customHeight="1" x14ac:dyDescent="0.25">
      <c r="A19" s="169">
        <v>17</v>
      </c>
      <c r="B19" s="169" t="s">
        <v>226</v>
      </c>
      <c r="C19" s="170" t="s">
        <v>42</v>
      </c>
      <c r="D19" s="181" t="s">
        <v>227</v>
      </c>
      <c r="E19" s="181">
        <v>3002073</v>
      </c>
      <c r="F19" s="181" t="s">
        <v>140</v>
      </c>
      <c r="G19" s="182" t="s">
        <v>228</v>
      </c>
      <c r="H19" s="172" t="s">
        <v>45</v>
      </c>
      <c r="I19" s="173">
        <v>0.317</v>
      </c>
      <c r="J19" s="174" t="s">
        <v>115</v>
      </c>
      <c r="K19" s="175">
        <v>424157.55</v>
      </c>
      <c r="L19" s="176">
        <f t="shared" si="3"/>
        <v>212078.77</v>
      </c>
      <c r="M19" s="177">
        <f t="shared" si="4"/>
        <v>212078.78</v>
      </c>
      <c r="N19" s="178">
        <v>0.5</v>
      </c>
      <c r="O19" s="179">
        <f t="shared" si="5"/>
        <v>212078.77</v>
      </c>
      <c r="P19" s="1" t="b">
        <f t="shared" si="6"/>
        <v>1</v>
      </c>
      <c r="Q19" s="25">
        <f t="shared" si="7"/>
        <v>0.5</v>
      </c>
      <c r="R19" s="26" t="b">
        <f t="shared" si="8"/>
        <v>1</v>
      </c>
      <c r="S19" s="26" t="b">
        <f t="shared" si="9"/>
        <v>1</v>
      </c>
    </row>
    <row r="20" spans="1:19" ht="30" customHeight="1" x14ac:dyDescent="0.25">
      <c r="A20" s="169">
        <v>18</v>
      </c>
      <c r="B20" s="169" t="s">
        <v>229</v>
      </c>
      <c r="C20" s="170" t="s">
        <v>42</v>
      </c>
      <c r="D20" s="181" t="s">
        <v>230</v>
      </c>
      <c r="E20" s="181">
        <v>3005043</v>
      </c>
      <c r="F20" s="181" t="s">
        <v>94</v>
      </c>
      <c r="G20" s="182" t="s">
        <v>231</v>
      </c>
      <c r="H20" s="172" t="s">
        <v>45</v>
      </c>
      <c r="I20" s="173">
        <v>0.2</v>
      </c>
      <c r="J20" s="174" t="s">
        <v>115</v>
      </c>
      <c r="K20" s="175">
        <v>157657.31</v>
      </c>
      <c r="L20" s="176">
        <f t="shared" si="3"/>
        <v>78828.649999999994</v>
      </c>
      <c r="M20" s="177">
        <f t="shared" si="4"/>
        <v>78828.66</v>
      </c>
      <c r="N20" s="178">
        <v>0.5</v>
      </c>
      <c r="O20" s="179">
        <f t="shared" si="5"/>
        <v>78828.649999999994</v>
      </c>
      <c r="P20" s="1" t="b">
        <f t="shared" si="6"/>
        <v>1</v>
      </c>
      <c r="Q20" s="25">
        <f t="shared" si="7"/>
        <v>0.5</v>
      </c>
      <c r="R20" s="26" t="b">
        <f t="shared" si="8"/>
        <v>1</v>
      </c>
      <c r="S20" s="26" t="b">
        <f t="shared" si="9"/>
        <v>1</v>
      </c>
    </row>
    <row r="21" spans="1:19" ht="30" customHeight="1" x14ac:dyDescent="0.25">
      <c r="A21" s="169">
        <v>19</v>
      </c>
      <c r="B21" s="169" t="s">
        <v>232</v>
      </c>
      <c r="C21" s="170" t="s">
        <v>42</v>
      </c>
      <c r="D21" s="181" t="s">
        <v>233</v>
      </c>
      <c r="E21" s="181">
        <v>3031053</v>
      </c>
      <c r="F21" s="181" t="s">
        <v>156</v>
      </c>
      <c r="G21" s="182" t="s">
        <v>234</v>
      </c>
      <c r="H21" s="172" t="s">
        <v>45</v>
      </c>
      <c r="I21" s="173">
        <v>0.25800000000000001</v>
      </c>
      <c r="J21" s="174" t="s">
        <v>235</v>
      </c>
      <c r="K21" s="175">
        <v>151973.87</v>
      </c>
      <c r="L21" s="176">
        <f t="shared" si="3"/>
        <v>91184.320000000007</v>
      </c>
      <c r="M21" s="177">
        <f t="shared" si="4"/>
        <v>60789.549999999988</v>
      </c>
      <c r="N21" s="178">
        <v>0.6</v>
      </c>
      <c r="O21" s="179">
        <f t="shared" si="5"/>
        <v>91184.320000000007</v>
      </c>
      <c r="P21" s="1" t="b">
        <f t="shared" si="6"/>
        <v>1</v>
      </c>
      <c r="Q21" s="25">
        <f t="shared" si="7"/>
        <v>0.6</v>
      </c>
      <c r="R21" s="26" t="b">
        <f t="shared" si="8"/>
        <v>1</v>
      </c>
      <c r="S21" s="26" t="b">
        <f t="shared" si="9"/>
        <v>1</v>
      </c>
    </row>
    <row r="22" spans="1:19" ht="30" customHeight="1" x14ac:dyDescent="0.25">
      <c r="A22" s="169">
        <v>20</v>
      </c>
      <c r="B22" s="169" t="s">
        <v>236</v>
      </c>
      <c r="C22" s="170" t="s">
        <v>42</v>
      </c>
      <c r="D22" s="181" t="s">
        <v>237</v>
      </c>
      <c r="E22" s="181">
        <v>3024011</v>
      </c>
      <c r="F22" s="181" t="s">
        <v>81</v>
      </c>
      <c r="G22" s="182" t="s">
        <v>238</v>
      </c>
      <c r="H22" s="172" t="s">
        <v>45</v>
      </c>
      <c r="I22" s="173">
        <v>0.53800000000000003</v>
      </c>
      <c r="J22" s="174" t="s">
        <v>239</v>
      </c>
      <c r="K22" s="175">
        <v>337944.97</v>
      </c>
      <c r="L22" s="176">
        <f t="shared" si="3"/>
        <v>270355.96999999997</v>
      </c>
      <c r="M22" s="177">
        <f t="shared" si="4"/>
        <v>67589</v>
      </c>
      <c r="N22" s="178">
        <v>0.8</v>
      </c>
      <c r="O22" s="179">
        <f t="shared" si="5"/>
        <v>270355.96999999997</v>
      </c>
      <c r="P22" s="1" t="b">
        <f t="shared" si="6"/>
        <v>1</v>
      </c>
      <c r="Q22" s="25">
        <f t="shared" si="7"/>
        <v>0.8</v>
      </c>
      <c r="R22" s="26" t="b">
        <f t="shared" si="8"/>
        <v>1</v>
      </c>
      <c r="S22" s="26" t="b">
        <f t="shared" si="9"/>
        <v>1</v>
      </c>
    </row>
    <row r="23" spans="1:19" ht="30" customHeight="1" x14ac:dyDescent="0.25">
      <c r="A23" s="169">
        <v>21</v>
      </c>
      <c r="B23" s="169" t="s">
        <v>240</v>
      </c>
      <c r="C23" s="170" t="s">
        <v>42</v>
      </c>
      <c r="D23" s="181" t="s">
        <v>241</v>
      </c>
      <c r="E23" s="181">
        <v>3002022</v>
      </c>
      <c r="F23" s="181" t="s">
        <v>140</v>
      </c>
      <c r="G23" s="182" t="s">
        <v>242</v>
      </c>
      <c r="H23" s="172" t="s">
        <v>45</v>
      </c>
      <c r="I23" s="173">
        <v>0.25800000000000001</v>
      </c>
      <c r="J23" s="174" t="s">
        <v>219</v>
      </c>
      <c r="K23" s="175">
        <v>183410.13</v>
      </c>
      <c r="L23" s="176">
        <f t="shared" si="3"/>
        <v>110046.07</v>
      </c>
      <c r="M23" s="177">
        <f t="shared" si="4"/>
        <v>73364.06</v>
      </c>
      <c r="N23" s="178">
        <v>0.6</v>
      </c>
      <c r="O23" s="179">
        <f t="shared" si="5"/>
        <v>110046.07</v>
      </c>
      <c r="P23" s="1" t="b">
        <f t="shared" si="6"/>
        <v>1</v>
      </c>
      <c r="Q23" s="25">
        <f t="shared" si="7"/>
        <v>0.6</v>
      </c>
      <c r="R23" s="26" t="b">
        <f t="shared" si="8"/>
        <v>1</v>
      </c>
      <c r="S23" s="26" t="b">
        <f t="shared" si="9"/>
        <v>1</v>
      </c>
    </row>
    <row r="24" spans="1:19" ht="30" customHeight="1" x14ac:dyDescent="0.25">
      <c r="A24" s="169">
        <v>22</v>
      </c>
      <c r="B24" s="169" t="s">
        <v>243</v>
      </c>
      <c r="C24" s="170" t="s">
        <v>42</v>
      </c>
      <c r="D24" s="181" t="s">
        <v>244</v>
      </c>
      <c r="E24" s="181">
        <v>3009011</v>
      </c>
      <c r="F24" s="181" t="s">
        <v>97</v>
      </c>
      <c r="G24" s="182" t="s">
        <v>245</v>
      </c>
      <c r="H24" s="172" t="s">
        <v>45</v>
      </c>
      <c r="I24" s="173">
        <v>0.57899999999999996</v>
      </c>
      <c r="J24" s="174" t="s">
        <v>54</v>
      </c>
      <c r="K24" s="175">
        <v>428367.88</v>
      </c>
      <c r="L24" s="176">
        <f t="shared" si="3"/>
        <v>214183.94</v>
      </c>
      <c r="M24" s="177">
        <f t="shared" si="4"/>
        <v>214183.94</v>
      </c>
      <c r="N24" s="178">
        <v>0.5</v>
      </c>
      <c r="O24" s="179">
        <f t="shared" si="5"/>
        <v>214183.94</v>
      </c>
      <c r="P24" s="1" t="b">
        <f t="shared" si="6"/>
        <v>1</v>
      </c>
      <c r="Q24" s="25">
        <f t="shared" si="7"/>
        <v>0.5</v>
      </c>
      <c r="R24" s="26" t="b">
        <f t="shared" si="8"/>
        <v>1</v>
      </c>
      <c r="S24" s="26" t="b">
        <f t="shared" si="9"/>
        <v>1</v>
      </c>
    </row>
    <row r="25" spans="1:19" ht="30" customHeight="1" x14ac:dyDescent="0.25">
      <c r="A25" s="169">
        <v>23</v>
      </c>
      <c r="B25" s="169" t="s">
        <v>246</v>
      </c>
      <c r="C25" s="170" t="s">
        <v>42</v>
      </c>
      <c r="D25" s="181" t="s">
        <v>247</v>
      </c>
      <c r="E25" s="181">
        <v>3025043</v>
      </c>
      <c r="F25" s="181" t="s">
        <v>121</v>
      </c>
      <c r="G25" s="182" t="s">
        <v>248</v>
      </c>
      <c r="H25" s="172" t="s">
        <v>45</v>
      </c>
      <c r="I25" s="173">
        <v>0.67600000000000005</v>
      </c>
      <c r="J25" s="174" t="s">
        <v>166</v>
      </c>
      <c r="K25" s="175">
        <v>951807.97</v>
      </c>
      <c r="L25" s="176">
        <f t="shared" si="3"/>
        <v>475903.98</v>
      </c>
      <c r="M25" s="177">
        <f t="shared" si="4"/>
        <v>475903.99</v>
      </c>
      <c r="N25" s="178">
        <v>0.5</v>
      </c>
      <c r="O25" s="179">
        <f t="shared" si="5"/>
        <v>475903.98</v>
      </c>
      <c r="P25" s="1" t="b">
        <f t="shared" si="6"/>
        <v>1</v>
      </c>
      <c r="Q25" s="25">
        <f t="shared" si="7"/>
        <v>0.5</v>
      </c>
      <c r="R25" s="26" t="b">
        <f t="shared" si="8"/>
        <v>1</v>
      </c>
      <c r="S25" s="26" t="b">
        <f t="shared" si="9"/>
        <v>1</v>
      </c>
    </row>
    <row r="26" spans="1:19" ht="30" customHeight="1" x14ac:dyDescent="0.25">
      <c r="A26" s="169">
        <v>24</v>
      </c>
      <c r="B26" s="169" t="s">
        <v>249</v>
      </c>
      <c r="C26" s="170" t="s">
        <v>42</v>
      </c>
      <c r="D26" s="181" t="s">
        <v>250</v>
      </c>
      <c r="E26" s="181">
        <v>3008034</v>
      </c>
      <c r="F26" s="181" t="s">
        <v>101</v>
      </c>
      <c r="G26" s="182" t="s">
        <v>251</v>
      </c>
      <c r="H26" s="172" t="s">
        <v>45</v>
      </c>
      <c r="I26" s="173">
        <v>0.39500000000000002</v>
      </c>
      <c r="J26" s="174" t="s">
        <v>252</v>
      </c>
      <c r="K26" s="175">
        <v>251356.83</v>
      </c>
      <c r="L26" s="176">
        <f t="shared" si="3"/>
        <v>125678.41</v>
      </c>
      <c r="M26" s="177">
        <f t="shared" si="4"/>
        <v>125678.41999999998</v>
      </c>
      <c r="N26" s="178">
        <v>0.5</v>
      </c>
      <c r="O26" s="179">
        <f t="shared" si="5"/>
        <v>125678.41</v>
      </c>
      <c r="P26" s="1" t="b">
        <f t="shared" si="6"/>
        <v>1</v>
      </c>
      <c r="Q26" s="25">
        <f t="shared" si="7"/>
        <v>0.5</v>
      </c>
      <c r="R26" s="26" t="b">
        <f t="shared" si="8"/>
        <v>1</v>
      </c>
      <c r="S26" s="26" t="b">
        <f t="shared" si="9"/>
        <v>1</v>
      </c>
    </row>
    <row r="27" spans="1:19" ht="30" customHeight="1" x14ac:dyDescent="0.25">
      <c r="A27" s="169">
        <v>25</v>
      </c>
      <c r="B27" s="169" t="s">
        <v>253</v>
      </c>
      <c r="C27" s="170" t="s">
        <v>42</v>
      </c>
      <c r="D27" s="181" t="s">
        <v>254</v>
      </c>
      <c r="E27" s="181">
        <v>3031033</v>
      </c>
      <c r="F27" s="181" t="s">
        <v>156</v>
      </c>
      <c r="G27" s="182" t="s">
        <v>255</v>
      </c>
      <c r="H27" s="172" t="s">
        <v>45</v>
      </c>
      <c r="I27" s="173">
        <v>0.375</v>
      </c>
      <c r="J27" s="174" t="s">
        <v>182</v>
      </c>
      <c r="K27" s="175">
        <v>206185.53</v>
      </c>
      <c r="L27" s="176">
        <f t="shared" si="3"/>
        <v>123711.31</v>
      </c>
      <c r="M27" s="177">
        <f t="shared" si="4"/>
        <v>82474.22</v>
      </c>
      <c r="N27" s="178">
        <v>0.6</v>
      </c>
      <c r="O27" s="179">
        <f t="shared" si="5"/>
        <v>123711.31</v>
      </c>
      <c r="P27" s="1" t="b">
        <f t="shared" si="6"/>
        <v>1</v>
      </c>
      <c r="Q27" s="25">
        <f t="shared" si="7"/>
        <v>0.6</v>
      </c>
      <c r="R27" s="26" t="b">
        <f t="shared" si="8"/>
        <v>1</v>
      </c>
      <c r="S27" s="26" t="b">
        <f t="shared" si="9"/>
        <v>1</v>
      </c>
    </row>
    <row r="28" spans="1:19" ht="30" customHeight="1" x14ac:dyDescent="0.25">
      <c r="A28" s="169">
        <v>26</v>
      </c>
      <c r="B28" s="169" t="s">
        <v>256</v>
      </c>
      <c r="C28" s="170" t="s">
        <v>42</v>
      </c>
      <c r="D28" s="181" t="s">
        <v>191</v>
      </c>
      <c r="E28" s="181">
        <v>3014022</v>
      </c>
      <c r="F28" s="181" t="s">
        <v>192</v>
      </c>
      <c r="G28" s="182" t="s">
        <v>257</v>
      </c>
      <c r="H28" s="172" t="s">
        <v>45</v>
      </c>
      <c r="I28" s="173">
        <v>0.254</v>
      </c>
      <c r="J28" s="174" t="s">
        <v>258</v>
      </c>
      <c r="K28" s="175">
        <v>475000</v>
      </c>
      <c r="L28" s="176">
        <f t="shared" si="3"/>
        <v>285000</v>
      </c>
      <c r="M28" s="177">
        <f t="shared" si="4"/>
        <v>190000</v>
      </c>
      <c r="N28" s="178">
        <v>0.6</v>
      </c>
      <c r="O28" s="179">
        <f t="shared" si="5"/>
        <v>285000</v>
      </c>
      <c r="P28" s="1" t="b">
        <f t="shared" si="6"/>
        <v>1</v>
      </c>
      <c r="Q28" s="25">
        <f t="shared" si="7"/>
        <v>0.6</v>
      </c>
      <c r="R28" s="26" t="b">
        <f t="shared" si="8"/>
        <v>1</v>
      </c>
      <c r="S28" s="26" t="b">
        <f t="shared" si="9"/>
        <v>1</v>
      </c>
    </row>
    <row r="29" spans="1:19" ht="30" customHeight="1" x14ac:dyDescent="0.25">
      <c r="A29" s="169">
        <v>27</v>
      </c>
      <c r="B29" s="169" t="s">
        <v>259</v>
      </c>
      <c r="C29" s="170" t="s">
        <v>42</v>
      </c>
      <c r="D29" s="181" t="s">
        <v>260</v>
      </c>
      <c r="E29" s="181">
        <v>3016032</v>
      </c>
      <c r="F29" s="181" t="s">
        <v>74</v>
      </c>
      <c r="G29" s="182" t="s">
        <v>261</v>
      </c>
      <c r="H29" s="172" t="s">
        <v>45</v>
      </c>
      <c r="I29" s="173">
        <v>0.49299999999999999</v>
      </c>
      <c r="J29" s="174" t="s">
        <v>262</v>
      </c>
      <c r="K29" s="175">
        <v>391081.78</v>
      </c>
      <c r="L29" s="176">
        <f t="shared" si="3"/>
        <v>234649.06</v>
      </c>
      <c r="M29" s="177">
        <f t="shared" si="4"/>
        <v>156432.72000000003</v>
      </c>
      <c r="N29" s="178">
        <v>0.6</v>
      </c>
      <c r="O29" s="179">
        <f t="shared" si="5"/>
        <v>234649.06</v>
      </c>
      <c r="P29" s="1" t="b">
        <f t="shared" si="6"/>
        <v>1</v>
      </c>
      <c r="Q29" s="25">
        <f t="shared" si="7"/>
        <v>0.6</v>
      </c>
      <c r="R29" s="26" t="b">
        <f t="shared" si="8"/>
        <v>1</v>
      </c>
      <c r="S29" s="26" t="b">
        <f t="shared" si="9"/>
        <v>1</v>
      </c>
    </row>
    <row r="30" spans="1:19" ht="30" customHeight="1" x14ac:dyDescent="0.25">
      <c r="A30" s="169">
        <v>28</v>
      </c>
      <c r="B30" s="169" t="s">
        <v>263</v>
      </c>
      <c r="C30" s="170" t="s">
        <v>42</v>
      </c>
      <c r="D30" s="181" t="s">
        <v>264</v>
      </c>
      <c r="E30" s="181">
        <v>3021011</v>
      </c>
      <c r="F30" s="181" t="s">
        <v>70</v>
      </c>
      <c r="G30" s="182" t="s">
        <v>265</v>
      </c>
      <c r="H30" s="172" t="s">
        <v>45</v>
      </c>
      <c r="I30" s="173">
        <v>1.472</v>
      </c>
      <c r="J30" s="174" t="s">
        <v>142</v>
      </c>
      <c r="K30" s="175">
        <v>2092562.11</v>
      </c>
      <c r="L30" s="176">
        <f t="shared" si="3"/>
        <v>1255537.26</v>
      </c>
      <c r="M30" s="177">
        <f t="shared" si="4"/>
        <v>837024.85000000009</v>
      </c>
      <c r="N30" s="178">
        <v>0.6</v>
      </c>
      <c r="O30" s="179">
        <f t="shared" si="5"/>
        <v>1255537.26</v>
      </c>
      <c r="P30" s="1" t="b">
        <f t="shared" si="6"/>
        <v>1</v>
      </c>
      <c r="Q30" s="25">
        <f t="shared" si="7"/>
        <v>0.6</v>
      </c>
      <c r="R30" s="26" t="b">
        <f t="shared" si="8"/>
        <v>1</v>
      </c>
      <c r="S30" s="26" t="b">
        <f t="shared" si="9"/>
        <v>1</v>
      </c>
    </row>
    <row r="31" spans="1:19" ht="30" customHeight="1" x14ac:dyDescent="0.25">
      <c r="A31" s="169">
        <v>29</v>
      </c>
      <c r="B31" s="169" t="s">
        <v>266</v>
      </c>
      <c r="C31" s="170" t="s">
        <v>42</v>
      </c>
      <c r="D31" s="181" t="s">
        <v>267</v>
      </c>
      <c r="E31" s="181">
        <v>3002052</v>
      </c>
      <c r="F31" s="181" t="s">
        <v>140</v>
      </c>
      <c r="G31" s="182" t="s">
        <v>268</v>
      </c>
      <c r="H31" s="172" t="s">
        <v>45</v>
      </c>
      <c r="I31" s="173">
        <v>0.84</v>
      </c>
      <c r="J31" s="174" t="s">
        <v>83</v>
      </c>
      <c r="K31" s="175">
        <v>375972.32</v>
      </c>
      <c r="L31" s="176">
        <f t="shared" si="3"/>
        <v>225583.39</v>
      </c>
      <c r="M31" s="177">
        <f t="shared" si="4"/>
        <v>150388.93</v>
      </c>
      <c r="N31" s="178">
        <v>0.6</v>
      </c>
      <c r="O31" s="179">
        <f t="shared" si="5"/>
        <v>225583.39</v>
      </c>
      <c r="P31" s="1" t="b">
        <f t="shared" si="6"/>
        <v>1</v>
      </c>
      <c r="Q31" s="25">
        <f t="shared" si="7"/>
        <v>0.6</v>
      </c>
      <c r="R31" s="26" t="b">
        <f t="shared" si="8"/>
        <v>1</v>
      </c>
      <c r="S31" s="26" t="b">
        <f t="shared" si="9"/>
        <v>1</v>
      </c>
    </row>
    <row r="32" spans="1:19" ht="30" customHeight="1" x14ac:dyDescent="0.25">
      <c r="A32" s="169">
        <v>30</v>
      </c>
      <c r="B32" s="169" t="s">
        <v>269</v>
      </c>
      <c r="C32" s="170" t="s">
        <v>42</v>
      </c>
      <c r="D32" s="181" t="s">
        <v>270</v>
      </c>
      <c r="E32" s="181">
        <v>3005032</v>
      </c>
      <c r="F32" s="181" t="s">
        <v>94</v>
      </c>
      <c r="G32" s="182" t="s">
        <v>271</v>
      </c>
      <c r="H32" s="172" t="s">
        <v>45</v>
      </c>
      <c r="I32" s="173">
        <v>0.88900000000000001</v>
      </c>
      <c r="J32" s="174" t="s">
        <v>177</v>
      </c>
      <c r="K32" s="175">
        <v>2156937.12</v>
      </c>
      <c r="L32" s="176">
        <f t="shared" si="3"/>
        <v>1078468.56</v>
      </c>
      <c r="M32" s="177">
        <f t="shared" si="4"/>
        <v>1078468.56</v>
      </c>
      <c r="N32" s="178">
        <v>0.5</v>
      </c>
      <c r="O32" s="179">
        <f t="shared" si="5"/>
        <v>1078468.56</v>
      </c>
      <c r="P32" s="1" t="b">
        <f t="shared" si="6"/>
        <v>1</v>
      </c>
      <c r="Q32" s="25">
        <f t="shared" si="7"/>
        <v>0.5</v>
      </c>
      <c r="R32" s="26" t="b">
        <f t="shared" si="8"/>
        <v>1</v>
      </c>
      <c r="S32" s="26" t="b">
        <f t="shared" si="9"/>
        <v>1</v>
      </c>
    </row>
    <row r="33" spans="1:19" ht="30" customHeight="1" x14ac:dyDescent="0.25">
      <c r="A33" s="169">
        <v>31</v>
      </c>
      <c r="B33" s="169" t="s">
        <v>272</v>
      </c>
      <c r="C33" s="170" t="s">
        <v>42</v>
      </c>
      <c r="D33" s="181" t="s">
        <v>273</v>
      </c>
      <c r="E33" s="181">
        <v>3010032</v>
      </c>
      <c r="F33" s="181" t="s">
        <v>132</v>
      </c>
      <c r="G33" s="182" t="s">
        <v>274</v>
      </c>
      <c r="H33" s="172" t="s">
        <v>45</v>
      </c>
      <c r="I33" s="173">
        <v>1.1479999999999999</v>
      </c>
      <c r="J33" s="174" t="s">
        <v>50</v>
      </c>
      <c r="K33" s="175">
        <v>1699356.98</v>
      </c>
      <c r="L33" s="176">
        <f t="shared" si="3"/>
        <v>849678.49</v>
      </c>
      <c r="M33" s="177">
        <f t="shared" si="4"/>
        <v>849678.49</v>
      </c>
      <c r="N33" s="178">
        <v>0.5</v>
      </c>
      <c r="O33" s="179">
        <f t="shared" si="5"/>
        <v>849678.49</v>
      </c>
      <c r="P33" s="1" t="b">
        <f t="shared" si="6"/>
        <v>1</v>
      </c>
      <c r="Q33" s="25">
        <f t="shared" si="7"/>
        <v>0.5</v>
      </c>
      <c r="R33" s="26" t="b">
        <f t="shared" si="8"/>
        <v>1</v>
      </c>
      <c r="S33" s="26" t="b">
        <f t="shared" si="9"/>
        <v>1</v>
      </c>
    </row>
    <row r="34" spans="1:19" ht="30" customHeight="1" x14ac:dyDescent="0.25">
      <c r="A34" s="169">
        <v>32</v>
      </c>
      <c r="B34" s="169" t="s">
        <v>275</v>
      </c>
      <c r="C34" s="170" t="s">
        <v>42</v>
      </c>
      <c r="D34" s="181" t="s">
        <v>276</v>
      </c>
      <c r="E34" s="181">
        <v>3009113</v>
      </c>
      <c r="F34" s="181" t="s">
        <v>97</v>
      </c>
      <c r="G34" s="182" t="s">
        <v>277</v>
      </c>
      <c r="H34" s="172" t="s">
        <v>45</v>
      </c>
      <c r="I34" s="173">
        <v>1.887</v>
      </c>
      <c r="J34" s="174" t="s">
        <v>79</v>
      </c>
      <c r="K34" s="175">
        <v>857803.45</v>
      </c>
      <c r="L34" s="176">
        <f t="shared" si="3"/>
        <v>514682.07</v>
      </c>
      <c r="M34" s="177">
        <f t="shared" si="4"/>
        <v>343121.37999999995</v>
      </c>
      <c r="N34" s="178">
        <v>0.6</v>
      </c>
      <c r="O34" s="179">
        <f t="shared" si="5"/>
        <v>514682.07</v>
      </c>
      <c r="P34" s="1" t="b">
        <f t="shared" si="6"/>
        <v>1</v>
      </c>
      <c r="Q34" s="25">
        <f t="shared" si="7"/>
        <v>0.6</v>
      </c>
      <c r="R34" s="26" t="b">
        <f t="shared" si="8"/>
        <v>1</v>
      </c>
      <c r="S34" s="26" t="b">
        <f t="shared" si="9"/>
        <v>1</v>
      </c>
    </row>
    <row r="35" spans="1:19" ht="30" customHeight="1" x14ac:dyDescent="0.25">
      <c r="A35" s="169">
        <v>33</v>
      </c>
      <c r="B35" s="169" t="s">
        <v>278</v>
      </c>
      <c r="C35" s="170" t="s">
        <v>42</v>
      </c>
      <c r="D35" s="181" t="s">
        <v>279</v>
      </c>
      <c r="E35" s="181">
        <v>3028033</v>
      </c>
      <c r="F35" s="181" t="s">
        <v>62</v>
      </c>
      <c r="G35" s="182" t="s">
        <v>280</v>
      </c>
      <c r="H35" s="172" t="s">
        <v>45</v>
      </c>
      <c r="I35" s="173">
        <v>1.823</v>
      </c>
      <c r="J35" s="174" t="s">
        <v>99</v>
      </c>
      <c r="K35" s="175">
        <v>1690155.03</v>
      </c>
      <c r="L35" s="176">
        <f t="shared" si="3"/>
        <v>845077.51</v>
      </c>
      <c r="M35" s="177">
        <f t="shared" si="4"/>
        <v>845077.52</v>
      </c>
      <c r="N35" s="178">
        <v>0.5</v>
      </c>
      <c r="O35" s="179">
        <f t="shared" si="5"/>
        <v>845077.51</v>
      </c>
      <c r="P35" s="1" t="b">
        <f t="shared" si="6"/>
        <v>1</v>
      </c>
      <c r="Q35" s="25">
        <f t="shared" si="7"/>
        <v>0.5</v>
      </c>
      <c r="R35" s="26" t="b">
        <f t="shared" si="8"/>
        <v>1</v>
      </c>
      <c r="S35" s="26" t="b">
        <f t="shared" si="9"/>
        <v>1</v>
      </c>
    </row>
    <row r="36" spans="1:19" ht="30" customHeight="1" x14ac:dyDescent="0.25">
      <c r="A36" s="169">
        <v>34</v>
      </c>
      <c r="B36" s="169" t="s">
        <v>281</v>
      </c>
      <c r="C36" s="170" t="s">
        <v>42</v>
      </c>
      <c r="D36" s="181" t="s">
        <v>282</v>
      </c>
      <c r="E36" s="181">
        <v>3007102</v>
      </c>
      <c r="F36" s="181" t="s">
        <v>164</v>
      </c>
      <c r="G36" s="182" t="s">
        <v>283</v>
      </c>
      <c r="H36" s="172" t="s">
        <v>45</v>
      </c>
      <c r="I36" s="173">
        <v>3.355</v>
      </c>
      <c r="J36" s="174" t="s">
        <v>284</v>
      </c>
      <c r="K36" s="175">
        <v>1131356.1499999999</v>
      </c>
      <c r="L36" s="176">
        <f t="shared" si="3"/>
        <v>905084.92</v>
      </c>
      <c r="M36" s="177">
        <f t="shared" si="4"/>
        <v>226271.22999999986</v>
      </c>
      <c r="N36" s="178">
        <v>0.8</v>
      </c>
      <c r="O36" s="179">
        <f t="shared" si="5"/>
        <v>905084.92</v>
      </c>
      <c r="P36" s="1" t="b">
        <f t="shared" si="6"/>
        <v>1</v>
      </c>
      <c r="Q36" s="25">
        <f t="shared" si="7"/>
        <v>0.8</v>
      </c>
      <c r="R36" s="26" t="b">
        <f t="shared" si="8"/>
        <v>1</v>
      </c>
      <c r="S36" s="26" t="b">
        <f t="shared" si="9"/>
        <v>1</v>
      </c>
    </row>
    <row r="37" spans="1:19" ht="30" customHeight="1" x14ac:dyDescent="0.25">
      <c r="A37" s="169">
        <v>35</v>
      </c>
      <c r="B37" s="169" t="s">
        <v>285</v>
      </c>
      <c r="C37" s="170" t="s">
        <v>42</v>
      </c>
      <c r="D37" s="181" t="s">
        <v>286</v>
      </c>
      <c r="E37" s="181">
        <v>3015063</v>
      </c>
      <c r="F37" s="181" t="s">
        <v>105</v>
      </c>
      <c r="G37" s="182" t="s">
        <v>287</v>
      </c>
      <c r="H37" s="172" t="s">
        <v>45</v>
      </c>
      <c r="I37" s="173">
        <v>1.395</v>
      </c>
      <c r="J37" s="174" t="s">
        <v>103</v>
      </c>
      <c r="K37" s="175">
        <v>1361241</v>
      </c>
      <c r="L37" s="176">
        <f t="shared" si="3"/>
        <v>816744.6</v>
      </c>
      <c r="M37" s="177">
        <f t="shared" si="4"/>
        <v>544496.4</v>
      </c>
      <c r="N37" s="178">
        <v>0.6</v>
      </c>
      <c r="O37" s="179">
        <f t="shared" si="5"/>
        <v>816744.6</v>
      </c>
      <c r="P37" s="1" t="b">
        <f t="shared" si="6"/>
        <v>1</v>
      </c>
      <c r="Q37" s="25">
        <f t="shared" si="7"/>
        <v>0.6</v>
      </c>
      <c r="R37" s="26" t="b">
        <f t="shared" si="8"/>
        <v>1</v>
      </c>
      <c r="S37" s="26" t="b">
        <f t="shared" si="9"/>
        <v>1</v>
      </c>
    </row>
    <row r="38" spans="1:19" ht="30" customHeight="1" x14ac:dyDescent="0.25">
      <c r="A38" s="169">
        <v>36</v>
      </c>
      <c r="B38" s="169" t="s">
        <v>288</v>
      </c>
      <c r="C38" s="170" t="s">
        <v>42</v>
      </c>
      <c r="D38" s="181" t="s">
        <v>289</v>
      </c>
      <c r="E38" s="181">
        <v>3019083</v>
      </c>
      <c r="F38" s="181" t="s">
        <v>90</v>
      </c>
      <c r="G38" s="182" t="s">
        <v>290</v>
      </c>
      <c r="H38" s="172" t="s">
        <v>45</v>
      </c>
      <c r="I38" s="173">
        <v>1.395</v>
      </c>
      <c r="J38" s="174" t="s">
        <v>103</v>
      </c>
      <c r="K38" s="175">
        <v>663880.19999999995</v>
      </c>
      <c r="L38" s="176">
        <f t="shared" si="3"/>
        <v>464716.14</v>
      </c>
      <c r="M38" s="177">
        <f t="shared" si="4"/>
        <v>199164.05999999994</v>
      </c>
      <c r="N38" s="178">
        <v>0.7</v>
      </c>
      <c r="O38" s="179">
        <f t="shared" si="5"/>
        <v>464716.14</v>
      </c>
      <c r="P38" s="1" t="b">
        <f t="shared" si="6"/>
        <v>1</v>
      </c>
      <c r="Q38" s="25">
        <f t="shared" si="7"/>
        <v>0.7</v>
      </c>
      <c r="R38" s="26" t="b">
        <f t="shared" si="8"/>
        <v>1</v>
      </c>
      <c r="S38" s="26" t="b">
        <f t="shared" si="9"/>
        <v>1</v>
      </c>
    </row>
    <row r="39" spans="1:19" ht="30" customHeight="1" x14ac:dyDescent="0.25">
      <c r="A39" s="169">
        <v>37</v>
      </c>
      <c r="B39" s="169" t="s">
        <v>291</v>
      </c>
      <c r="C39" s="170" t="s">
        <v>42</v>
      </c>
      <c r="D39" s="181" t="s">
        <v>292</v>
      </c>
      <c r="E39" s="181">
        <v>3024042</v>
      </c>
      <c r="F39" s="181" t="s">
        <v>81</v>
      </c>
      <c r="G39" s="182" t="s">
        <v>293</v>
      </c>
      <c r="H39" s="172" t="s">
        <v>45</v>
      </c>
      <c r="I39" s="173">
        <v>0.57999999999999996</v>
      </c>
      <c r="J39" s="174" t="s">
        <v>115</v>
      </c>
      <c r="K39" s="175">
        <v>378319.01</v>
      </c>
      <c r="L39" s="176">
        <f t="shared" si="3"/>
        <v>226991.4</v>
      </c>
      <c r="M39" s="177">
        <f t="shared" si="4"/>
        <v>151327.61000000002</v>
      </c>
      <c r="N39" s="178">
        <v>0.6</v>
      </c>
      <c r="O39" s="179">
        <f t="shared" si="5"/>
        <v>226991.4</v>
      </c>
      <c r="P39" s="1" t="b">
        <f t="shared" si="6"/>
        <v>1</v>
      </c>
      <c r="Q39" s="25">
        <f t="shared" si="7"/>
        <v>0.6</v>
      </c>
      <c r="R39" s="26" t="b">
        <f t="shared" si="8"/>
        <v>1</v>
      </c>
      <c r="S39" s="26" t="b">
        <f t="shared" si="9"/>
        <v>1</v>
      </c>
    </row>
    <row r="40" spans="1:19" ht="30" customHeight="1" x14ac:dyDescent="0.25">
      <c r="A40" s="169">
        <v>38</v>
      </c>
      <c r="B40" s="169" t="s">
        <v>294</v>
      </c>
      <c r="C40" s="170" t="s">
        <v>42</v>
      </c>
      <c r="D40" s="181" t="s">
        <v>250</v>
      </c>
      <c r="E40" s="181">
        <v>3008035</v>
      </c>
      <c r="F40" s="181" t="s">
        <v>101</v>
      </c>
      <c r="G40" s="182" t="s">
        <v>295</v>
      </c>
      <c r="H40" s="172" t="s">
        <v>45</v>
      </c>
      <c r="I40" s="173">
        <v>2.113</v>
      </c>
      <c r="J40" s="174" t="s">
        <v>252</v>
      </c>
      <c r="K40" s="175">
        <v>1127636.71</v>
      </c>
      <c r="L40" s="176">
        <f t="shared" si="3"/>
        <v>563818.35</v>
      </c>
      <c r="M40" s="177">
        <f t="shared" si="4"/>
        <v>563818.36</v>
      </c>
      <c r="N40" s="178">
        <v>0.5</v>
      </c>
      <c r="O40" s="179">
        <f t="shared" si="5"/>
        <v>563818.35</v>
      </c>
      <c r="P40" s="1" t="b">
        <f t="shared" si="6"/>
        <v>1</v>
      </c>
      <c r="Q40" s="25">
        <f t="shared" si="7"/>
        <v>0.5</v>
      </c>
      <c r="R40" s="26" t="b">
        <f t="shared" si="8"/>
        <v>1</v>
      </c>
      <c r="S40" s="26" t="b">
        <f t="shared" si="9"/>
        <v>1</v>
      </c>
    </row>
    <row r="41" spans="1:19" ht="30" customHeight="1" x14ac:dyDescent="0.25">
      <c r="A41" s="169">
        <v>39</v>
      </c>
      <c r="B41" s="169" t="s">
        <v>296</v>
      </c>
      <c r="C41" s="170" t="s">
        <v>42</v>
      </c>
      <c r="D41" s="181" t="s">
        <v>297</v>
      </c>
      <c r="E41" s="181">
        <v>3006032</v>
      </c>
      <c r="F41" s="181" t="s">
        <v>87</v>
      </c>
      <c r="G41" s="182" t="s">
        <v>298</v>
      </c>
      <c r="H41" s="172" t="s">
        <v>45</v>
      </c>
      <c r="I41" s="173">
        <v>2.2080000000000002</v>
      </c>
      <c r="J41" s="174" t="s">
        <v>170</v>
      </c>
      <c r="K41" s="175">
        <v>729295.63</v>
      </c>
      <c r="L41" s="176">
        <f t="shared" si="3"/>
        <v>510506.94</v>
      </c>
      <c r="M41" s="177">
        <f t="shared" si="4"/>
        <v>218788.69</v>
      </c>
      <c r="N41" s="178">
        <v>0.7</v>
      </c>
      <c r="O41" s="179">
        <f t="shared" si="5"/>
        <v>510506.94</v>
      </c>
      <c r="P41" s="1" t="b">
        <f t="shared" si="6"/>
        <v>1</v>
      </c>
      <c r="Q41" s="25">
        <f t="shared" si="7"/>
        <v>0.7</v>
      </c>
      <c r="R41" s="26" t="b">
        <f t="shared" si="8"/>
        <v>1</v>
      </c>
      <c r="S41" s="26" t="b">
        <f t="shared" si="9"/>
        <v>1</v>
      </c>
    </row>
    <row r="42" spans="1:19" ht="30" customHeight="1" x14ac:dyDescent="0.25">
      <c r="A42" s="169">
        <v>40</v>
      </c>
      <c r="B42" s="169" t="s">
        <v>299</v>
      </c>
      <c r="C42" s="170" t="s">
        <v>42</v>
      </c>
      <c r="D42" s="181" t="s">
        <v>300</v>
      </c>
      <c r="E42" s="181">
        <v>3018042</v>
      </c>
      <c r="F42" s="181" t="s">
        <v>148</v>
      </c>
      <c r="G42" s="182" t="s">
        <v>301</v>
      </c>
      <c r="H42" s="172" t="s">
        <v>45</v>
      </c>
      <c r="I42" s="173">
        <v>1.2</v>
      </c>
      <c r="J42" s="174" t="s">
        <v>99</v>
      </c>
      <c r="K42" s="175">
        <v>696646.91</v>
      </c>
      <c r="L42" s="176">
        <f t="shared" si="3"/>
        <v>348323.45</v>
      </c>
      <c r="M42" s="177">
        <f t="shared" si="4"/>
        <v>348323.46</v>
      </c>
      <c r="N42" s="178">
        <v>0.5</v>
      </c>
      <c r="O42" s="179">
        <f t="shared" si="5"/>
        <v>348323.45</v>
      </c>
      <c r="P42" s="1" t="b">
        <f t="shared" si="6"/>
        <v>1</v>
      </c>
      <c r="Q42" s="25">
        <f t="shared" si="7"/>
        <v>0.5</v>
      </c>
      <c r="R42" s="26" t="b">
        <f t="shared" si="8"/>
        <v>1</v>
      </c>
      <c r="S42" s="26" t="b">
        <f t="shared" si="9"/>
        <v>1</v>
      </c>
    </row>
    <row r="43" spans="1:19" ht="30" customHeight="1" x14ac:dyDescent="0.25">
      <c r="A43" s="169">
        <v>41</v>
      </c>
      <c r="B43" s="169" t="s">
        <v>302</v>
      </c>
      <c r="C43" s="170" t="s">
        <v>42</v>
      </c>
      <c r="D43" s="181" t="s">
        <v>303</v>
      </c>
      <c r="E43" s="181">
        <v>3018022</v>
      </c>
      <c r="F43" s="181" t="s">
        <v>148</v>
      </c>
      <c r="G43" s="182" t="s">
        <v>304</v>
      </c>
      <c r="H43" s="172" t="s">
        <v>45</v>
      </c>
      <c r="I43" s="173">
        <v>1.8</v>
      </c>
      <c r="J43" s="174" t="s">
        <v>262</v>
      </c>
      <c r="K43" s="175">
        <v>600338.81000000006</v>
      </c>
      <c r="L43" s="176">
        <f t="shared" si="3"/>
        <v>360203.28</v>
      </c>
      <c r="M43" s="177">
        <f t="shared" si="4"/>
        <v>240135.53000000003</v>
      </c>
      <c r="N43" s="178">
        <v>0.6</v>
      </c>
      <c r="O43" s="179">
        <f t="shared" si="5"/>
        <v>360203.28</v>
      </c>
      <c r="P43" s="1" t="b">
        <f t="shared" si="6"/>
        <v>1</v>
      </c>
      <c r="Q43" s="25">
        <f t="shared" si="7"/>
        <v>0.6</v>
      </c>
      <c r="R43" s="26" t="b">
        <f t="shared" si="8"/>
        <v>1</v>
      </c>
      <c r="S43" s="26" t="b">
        <f t="shared" si="9"/>
        <v>1</v>
      </c>
    </row>
    <row r="44" spans="1:19" ht="30" customHeight="1" x14ac:dyDescent="0.25">
      <c r="A44" s="169">
        <v>42</v>
      </c>
      <c r="B44" s="169" t="s">
        <v>305</v>
      </c>
      <c r="C44" s="170" t="s">
        <v>42</v>
      </c>
      <c r="D44" s="181" t="s">
        <v>273</v>
      </c>
      <c r="E44" s="181">
        <v>3010032</v>
      </c>
      <c r="F44" s="181" t="s">
        <v>132</v>
      </c>
      <c r="G44" s="182" t="s">
        <v>306</v>
      </c>
      <c r="H44" s="172" t="s">
        <v>45</v>
      </c>
      <c r="I44" s="173">
        <v>1.262</v>
      </c>
      <c r="J44" s="174" t="s">
        <v>50</v>
      </c>
      <c r="K44" s="175">
        <v>1990766.12</v>
      </c>
      <c r="L44" s="176">
        <f t="shared" si="3"/>
        <v>995383.06</v>
      </c>
      <c r="M44" s="177">
        <f t="shared" si="4"/>
        <v>995383.06</v>
      </c>
      <c r="N44" s="178">
        <v>0.5</v>
      </c>
      <c r="O44" s="179">
        <f t="shared" si="5"/>
        <v>995383.06</v>
      </c>
      <c r="P44" s="1" t="b">
        <f t="shared" si="6"/>
        <v>1</v>
      </c>
      <c r="Q44" s="25">
        <f t="shared" si="7"/>
        <v>0.5</v>
      </c>
      <c r="R44" s="26" t="b">
        <f t="shared" si="8"/>
        <v>1</v>
      </c>
      <c r="S44" s="26" t="b">
        <f t="shared" si="9"/>
        <v>1</v>
      </c>
    </row>
    <row r="45" spans="1:19" ht="30" customHeight="1" x14ac:dyDescent="0.25">
      <c r="A45" s="169">
        <v>43</v>
      </c>
      <c r="B45" s="169" t="s">
        <v>307</v>
      </c>
      <c r="C45" s="170" t="s">
        <v>42</v>
      </c>
      <c r="D45" s="181" t="s">
        <v>205</v>
      </c>
      <c r="E45" s="181">
        <v>3003032</v>
      </c>
      <c r="F45" s="181" t="s">
        <v>206</v>
      </c>
      <c r="G45" s="182" t="s">
        <v>308</v>
      </c>
      <c r="H45" s="172" t="s">
        <v>45</v>
      </c>
      <c r="I45" s="173">
        <v>1.39</v>
      </c>
      <c r="J45" s="174" t="s">
        <v>208</v>
      </c>
      <c r="K45" s="175">
        <v>522423.99</v>
      </c>
      <c r="L45" s="176">
        <f t="shared" si="3"/>
        <v>261211.99</v>
      </c>
      <c r="M45" s="177">
        <f t="shared" si="4"/>
        <v>261212</v>
      </c>
      <c r="N45" s="178">
        <v>0.5</v>
      </c>
      <c r="O45" s="179">
        <f t="shared" si="5"/>
        <v>261211.99</v>
      </c>
      <c r="P45" s="1" t="b">
        <f t="shared" si="6"/>
        <v>1</v>
      </c>
      <c r="Q45" s="25">
        <f t="shared" si="7"/>
        <v>0.5</v>
      </c>
      <c r="R45" s="26" t="b">
        <f t="shared" si="8"/>
        <v>1</v>
      </c>
      <c r="S45" s="26" t="b">
        <f t="shared" si="9"/>
        <v>1</v>
      </c>
    </row>
    <row r="46" spans="1:19" ht="30" customHeight="1" x14ac:dyDescent="0.25">
      <c r="A46" s="169">
        <v>44</v>
      </c>
      <c r="B46" s="169" t="s">
        <v>309</v>
      </c>
      <c r="C46" s="170" t="s">
        <v>42</v>
      </c>
      <c r="D46" s="181" t="s">
        <v>310</v>
      </c>
      <c r="E46" s="181">
        <v>3003103</v>
      </c>
      <c r="F46" s="181" t="s">
        <v>206</v>
      </c>
      <c r="G46" s="182" t="s">
        <v>311</v>
      </c>
      <c r="H46" s="172" t="s">
        <v>45</v>
      </c>
      <c r="I46" s="173">
        <v>0.97699999999999998</v>
      </c>
      <c r="J46" s="174" t="s">
        <v>312</v>
      </c>
      <c r="K46" s="175">
        <v>589136.48</v>
      </c>
      <c r="L46" s="176">
        <f t="shared" si="3"/>
        <v>353481.88</v>
      </c>
      <c r="M46" s="177">
        <f t="shared" si="4"/>
        <v>235654.59999999998</v>
      </c>
      <c r="N46" s="178">
        <v>0.6</v>
      </c>
      <c r="O46" s="179">
        <f t="shared" si="5"/>
        <v>353481.88</v>
      </c>
      <c r="P46" s="1" t="b">
        <f t="shared" si="6"/>
        <v>1</v>
      </c>
      <c r="Q46" s="25">
        <f t="shared" si="7"/>
        <v>0.6</v>
      </c>
      <c r="R46" s="26" t="b">
        <f t="shared" si="8"/>
        <v>1</v>
      </c>
      <c r="S46" s="26" t="b">
        <f t="shared" si="9"/>
        <v>1</v>
      </c>
    </row>
    <row r="47" spans="1:19" ht="30" customHeight="1" x14ac:dyDescent="0.25">
      <c r="A47" s="169">
        <v>45</v>
      </c>
      <c r="B47" s="169" t="s">
        <v>313</v>
      </c>
      <c r="C47" s="170" t="s">
        <v>42</v>
      </c>
      <c r="D47" s="181" t="s">
        <v>314</v>
      </c>
      <c r="E47" s="181">
        <v>3027042</v>
      </c>
      <c r="F47" s="181" t="s">
        <v>66</v>
      </c>
      <c r="G47" s="182" t="s">
        <v>315</v>
      </c>
      <c r="H47" s="172" t="s">
        <v>45</v>
      </c>
      <c r="I47" s="173">
        <v>0.78200000000000003</v>
      </c>
      <c r="J47" s="174" t="s">
        <v>316</v>
      </c>
      <c r="K47" s="175">
        <v>434174.63</v>
      </c>
      <c r="L47" s="176">
        <f t="shared" si="3"/>
        <v>303922.24</v>
      </c>
      <c r="M47" s="177">
        <f t="shared" si="4"/>
        <v>130252.39000000001</v>
      </c>
      <c r="N47" s="178">
        <v>0.7</v>
      </c>
      <c r="O47" s="179">
        <f t="shared" si="5"/>
        <v>303922.24</v>
      </c>
      <c r="P47" s="1" t="b">
        <f t="shared" si="6"/>
        <v>1</v>
      </c>
      <c r="Q47" s="25">
        <f t="shared" si="7"/>
        <v>0.7</v>
      </c>
      <c r="R47" s="26" t="b">
        <f t="shared" si="8"/>
        <v>1</v>
      </c>
      <c r="S47" s="26" t="b">
        <f t="shared" si="9"/>
        <v>1</v>
      </c>
    </row>
    <row r="48" spans="1:19" ht="30" customHeight="1" x14ac:dyDescent="0.25">
      <c r="A48" s="169">
        <v>46</v>
      </c>
      <c r="B48" s="169" t="s">
        <v>317</v>
      </c>
      <c r="C48" s="170" t="s">
        <v>42</v>
      </c>
      <c r="D48" s="181" t="s">
        <v>318</v>
      </c>
      <c r="E48" s="181">
        <v>3017052</v>
      </c>
      <c r="F48" s="181" t="s">
        <v>48</v>
      </c>
      <c r="G48" s="182" t="s">
        <v>319</v>
      </c>
      <c r="H48" s="172" t="s">
        <v>45</v>
      </c>
      <c r="I48" s="173">
        <v>0.64900000000000002</v>
      </c>
      <c r="J48" s="174" t="s">
        <v>170</v>
      </c>
      <c r="K48" s="175">
        <v>274869.53999999998</v>
      </c>
      <c r="L48" s="176">
        <f t="shared" si="3"/>
        <v>192408.67</v>
      </c>
      <c r="M48" s="177">
        <f t="shared" si="4"/>
        <v>82460.869999999966</v>
      </c>
      <c r="N48" s="178">
        <v>0.7</v>
      </c>
      <c r="O48" s="179">
        <f t="shared" si="5"/>
        <v>192408.67</v>
      </c>
      <c r="P48" s="1" t="b">
        <f t="shared" si="6"/>
        <v>1</v>
      </c>
      <c r="Q48" s="25">
        <f t="shared" si="7"/>
        <v>0.7</v>
      </c>
      <c r="R48" s="26" t="b">
        <f t="shared" si="8"/>
        <v>1</v>
      </c>
      <c r="S48" s="26" t="b">
        <f t="shared" si="9"/>
        <v>1</v>
      </c>
    </row>
    <row r="49" spans="1:19" ht="30" customHeight="1" x14ac:dyDescent="0.25">
      <c r="A49" s="169">
        <v>47</v>
      </c>
      <c r="B49" s="169" t="s">
        <v>320</v>
      </c>
      <c r="C49" s="170" t="s">
        <v>42</v>
      </c>
      <c r="D49" s="181" t="s">
        <v>321</v>
      </c>
      <c r="E49" s="181">
        <v>3004073</v>
      </c>
      <c r="F49" s="181" t="s">
        <v>322</v>
      </c>
      <c r="G49" s="182" t="s">
        <v>323</v>
      </c>
      <c r="H49" s="172" t="s">
        <v>45</v>
      </c>
      <c r="I49" s="173">
        <v>0.80700000000000005</v>
      </c>
      <c r="J49" s="174" t="s">
        <v>219</v>
      </c>
      <c r="K49" s="175">
        <v>884294.21</v>
      </c>
      <c r="L49" s="176">
        <f t="shared" si="3"/>
        <v>530576.52</v>
      </c>
      <c r="M49" s="177">
        <f t="shared" si="4"/>
        <v>353717.68999999994</v>
      </c>
      <c r="N49" s="178">
        <v>0.6</v>
      </c>
      <c r="O49" s="179">
        <f t="shared" si="5"/>
        <v>530576.52</v>
      </c>
      <c r="P49" s="1" t="b">
        <f t="shared" si="6"/>
        <v>1</v>
      </c>
      <c r="Q49" s="25">
        <f t="shared" si="7"/>
        <v>0.6</v>
      </c>
      <c r="R49" s="26" t="b">
        <f t="shared" si="8"/>
        <v>1</v>
      </c>
      <c r="S49" s="26" t="b">
        <f t="shared" si="9"/>
        <v>1</v>
      </c>
    </row>
    <row r="50" spans="1:19" ht="30" customHeight="1" x14ac:dyDescent="0.25">
      <c r="A50" s="169">
        <v>48</v>
      </c>
      <c r="B50" s="169" t="s">
        <v>324</v>
      </c>
      <c r="C50" s="170" t="s">
        <v>42</v>
      </c>
      <c r="D50" s="181" t="s">
        <v>325</v>
      </c>
      <c r="E50" s="181">
        <v>3018052</v>
      </c>
      <c r="F50" s="181" t="s">
        <v>148</v>
      </c>
      <c r="G50" s="182" t="s">
        <v>326</v>
      </c>
      <c r="H50" s="172" t="s">
        <v>45</v>
      </c>
      <c r="I50" s="173">
        <v>0.99</v>
      </c>
      <c r="J50" s="174" t="s">
        <v>327</v>
      </c>
      <c r="K50" s="175">
        <v>286713</v>
      </c>
      <c r="L50" s="176">
        <f t="shared" si="3"/>
        <v>143356.5</v>
      </c>
      <c r="M50" s="177">
        <f t="shared" si="4"/>
        <v>143356.5</v>
      </c>
      <c r="N50" s="178">
        <v>0.5</v>
      </c>
      <c r="O50" s="179">
        <f t="shared" si="5"/>
        <v>143356.5</v>
      </c>
      <c r="P50" s="1" t="b">
        <f t="shared" si="6"/>
        <v>1</v>
      </c>
      <c r="Q50" s="25">
        <f t="shared" si="7"/>
        <v>0.5</v>
      </c>
      <c r="R50" s="26" t="b">
        <f t="shared" si="8"/>
        <v>1</v>
      </c>
      <c r="S50" s="26" t="b">
        <f t="shared" si="9"/>
        <v>1</v>
      </c>
    </row>
    <row r="51" spans="1:19" ht="30" customHeight="1" x14ac:dyDescent="0.25">
      <c r="A51" s="169">
        <v>49</v>
      </c>
      <c r="B51" s="169" t="s">
        <v>328</v>
      </c>
      <c r="C51" s="170" t="s">
        <v>42</v>
      </c>
      <c r="D51" s="181" t="s">
        <v>329</v>
      </c>
      <c r="E51" s="181">
        <v>3027082</v>
      </c>
      <c r="F51" s="181" t="s">
        <v>66</v>
      </c>
      <c r="G51" s="182" t="s">
        <v>330</v>
      </c>
      <c r="H51" s="172" t="s">
        <v>45</v>
      </c>
      <c r="I51" s="173">
        <v>0.79</v>
      </c>
      <c r="J51" s="174" t="s">
        <v>197</v>
      </c>
      <c r="K51" s="175">
        <v>364577.26</v>
      </c>
      <c r="L51" s="176">
        <f t="shared" si="3"/>
        <v>182288.63</v>
      </c>
      <c r="M51" s="177">
        <f t="shared" si="4"/>
        <v>182288.63</v>
      </c>
      <c r="N51" s="178">
        <v>0.5</v>
      </c>
      <c r="O51" s="179">
        <f t="shared" si="5"/>
        <v>182288.63</v>
      </c>
      <c r="P51" s="1" t="b">
        <f t="shared" si="6"/>
        <v>1</v>
      </c>
      <c r="Q51" s="25">
        <f t="shared" si="7"/>
        <v>0.5</v>
      </c>
      <c r="R51" s="26" t="b">
        <f t="shared" si="8"/>
        <v>1</v>
      </c>
      <c r="S51" s="26" t="b">
        <f t="shared" si="9"/>
        <v>1</v>
      </c>
    </row>
    <row r="52" spans="1:19" ht="30" customHeight="1" x14ac:dyDescent="0.25">
      <c r="A52" s="169">
        <v>50</v>
      </c>
      <c r="B52" s="169" t="s">
        <v>331</v>
      </c>
      <c r="C52" s="170" t="s">
        <v>42</v>
      </c>
      <c r="D52" s="181" t="s">
        <v>332</v>
      </c>
      <c r="E52" s="181">
        <v>3022053</v>
      </c>
      <c r="F52" s="181" t="s">
        <v>152</v>
      </c>
      <c r="G52" s="182" t="s">
        <v>333</v>
      </c>
      <c r="H52" s="172" t="s">
        <v>45</v>
      </c>
      <c r="I52" s="173">
        <v>0.22900000000000001</v>
      </c>
      <c r="J52" s="174" t="s">
        <v>170</v>
      </c>
      <c r="K52" s="175">
        <v>943892.81</v>
      </c>
      <c r="L52" s="176">
        <f t="shared" si="3"/>
        <v>660724.96</v>
      </c>
      <c r="M52" s="177">
        <f t="shared" si="4"/>
        <v>283167.85000000009</v>
      </c>
      <c r="N52" s="178">
        <v>0.7</v>
      </c>
      <c r="O52" s="179">
        <f t="shared" si="5"/>
        <v>660724.96</v>
      </c>
      <c r="P52" s="1" t="b">
        <f t="shared" si="6"/>
        <v>1</v>
      </c>
      <c r="Q52" s="25">
        <f t="shared" si="7"/>
        <v>0.7</v>
      </c>
      <c r="R52" s="26" t="b">
        <f t="shared" si="8"/>
        <v>1</v>
      </c>
      <c r="S52" s="26" t="b">
        <f t="shared" si="9"/>
        <v>1</v>
      </c>
    </row>
    <row r="53" spans="1:19" ht="30" customHeight="1" x14ac:dyDescent="0.25">
      <c r="A53" s="169">
        <v>51</v>
      </c>
      <c r="B53" s="169" t="s">
        <v>334</v>
      </c>
      <c r="C53" s="170" t="s">
        <v>42</v>
      </c>
      <c r="D53" s="181" t="s">
        <v>335</v>
      </c>
      <c r="E53" s="181">
        <v>3028022</v>
      </c>
      <c r="F53" s="181" t="s">
        <v>62</v>
      </c>
      <c r="G53" s="182" t="s">
        <v>336</v>
      </c>
      <c r="H53" s="172" t="s">
        <v>45</v>
      </c>
      <c r="I53" s="173">
        <v>0.46</v>
      </c>
      <c r="J53" s="174" t="s">
        <v>284</v>
      </c>
      <c r="K53" s="175">
        <v>256375.28</v>
      </c>
      <c r="L53" s="176">
        <f t="shared" si="3"/>
        <v>179462.69</v>
      </c>
      <c r="M53" s="177">
        <f t="shared" si="4"/>
        <v>76912.59</v>
      </c>
      <c r="N53" s="178">
        <v>0.7</v>
      </c>
      <c r="O53" s="179">
        <f t="shared" si="5"/>
        <v>179462.69</v>
      </c>
      <c r="P53" s="1" t="b">
        <f t="shared" si="6"/>
        <v>1</v>
      </c>
      <c r="Q53" s="25">
        <f t="shared" si="7"/>
        <v>0.7</v>
      </c>
      <c r="R53" s="26" t="b">
        <f t="shared" si="8"/>
        <v>1</v>
      </c>
      <c r="S53" s="26" t="b">
        <f t="shared" si="9"/>
        <v>1</v>
      </c>
    </row>
    <row r="54" spans="1:19" ht="30" customHeight="1" x14ac:dyDescent="0.25">
      <c r="A54" s="169">
        <v>52</v>
      </c>
      <c r="B54" s="169" t="s">
        <v>337</v>
      </c>
      <c r="C54" s="170" t="s">
        <v>42</v>
      </c>
      <c r="D54" s="181" t="s">
        <v>237</v>
      </c>
      <c r="E54" s="181">
        <v>3024011</v>
      </c>
      <c r="F54" s="181" t="s">
        <v>81</v>
      </c>
      <c r="G54" s="182" t="s">
        <v>338</v>
      </c>
      <c r="H54" s="172" t="s">
        <v>45</v>
      </c>
      <c r="I54" s="173">
        <v>0.45</v>
      </c>
      <c r="J54" s="174" t="s">
        <v>239</v>
      </c>
      <c r="K54" s="175">
        <v>477554.63</v>
      </c>
      <c r="L54" s="176">
        <f t="shared" si="3"/>
        <v>382043.7</v>
      </c>
      <c r="M54" s="177">
        <f t="shared" si="4"/>
        <v>95510.93</v>
      </c>
      <c r="N54" s="178">
        <v>0.8</v>
      </c>
      <c r="O54" s="179">
        <f t="shared" si="5"/>
        <v>382043.7</v>
      </c>
      <c r="P54" s="1" t="b">
        <f t="shared" si="6"/>
        <v>1</v>
      </c>
      <c r="Q54" s="25">
        <f t="shared" si="7"/>
        <v>0.8</v>
      </c>
      <c r="R54" s="26" t="b">
        <f t="shared" si="8"/>
        <v>1</v>
      </c>
      <c r="S54" s="26" t="b">
        <f t="shared" si="9"/>
        <v>1</v>
      </c>
    </row>
    <row r="55" spans="1:19" ht="30" customHeight="1" x14ac:dyDescent="0.25">
      <c r="A55" s="169">
        <v>53</v>
      </c>
      <c r="B55" s="169" t="s">
        <v>339</v>
      </c>
      <c r="C55" s="170" t="s">
        <v>42</v>
      </c>
      <c r="D55" s="181" t="s">
        <v>340</v>
      </c>
      <c r="E55" s="181">
        <v>3031042</v>
      </c>
      <c r="F55" s="181" t="s">
        <v>156</v>
      </c>
      <c r="G55" s="182" t="s">
        <v>341</v>
      </c>
      <c r="H55" s="172" t="s">
        <v>45</v>
      </c>
      <c r="I55" s="173">
        <v>0.31</v>
      </c>
      <c r="J55" s="174" t="s">
        <v>212</v>
      </c>
      <c r="K55" s="175">
        <v>485121.23</v>
      </c>
      <c r="L55" s="176">
        <f t="shared" si="3"/>
        <v>242560.61</v>
      </c>
      <c r="M55" s="177">
        <f t="shared" si="4"/>
        <v>242560.62</v>
      </c>
      <c r="N55" s="178">
        <v>0.5</v>
      </c>
      <c r="O55" s="179">
        <f t="shared" si="5"/>
        <v>242560.61</v>
      </c>
      <c r="P55" s="1" t="b">
        <f t="shared" si="6"/>
        <v>1</v>
      </c>
      <c r="Q55" s="25">
        <f t="shared" si="7"/>
        <v>0.5</v>
      </c>
      <c r="R55" s="26" t="b">
        <f t="shared" si="8"/>
        <v>1</v>
      </c>
      <c r="S55" s="26" t="b">
        <f t="shared" si="9"/>
        <v>1</v>
      </c>
    </row>
    <row r="56" spans="1:19" ht="30" customHeight="1" x14ac:dyDescent="0.25">
      <c r="A56" s="169">
        <v>54</v>
      </c>
      <c r="B56" s="169" t="s">
        <v>342</v>
      </c>
      <c r="C56" s="170" t="s">
        <v>42</v>
      </c>
      <c r="D56" s="181" t="s">
        <v>343</v>
      </c>
      <c r="E56" s="181">
        <v>3018063</v>
      </c>
      <c r="F56" s="181" t="s">
        <v>148</v>
      </c>
      <c r="G56" s="182" t="s">
        <v>344</v>
      </c>
      <c r="H56" s="172" t="s">
        <v>45</v>
      </c>
      <c r="I56" s="173">
        <v>0.308</v>
      </c>
      <c r="J56" s="174" t="s">
        <v>64</v>
      </c>
      <c r="K56" s="175">
        <v>347971.66</v>
      </c>
      <c r="L56" s="176">
        <f t="shared" si="3"/>
        <v>278377.32</v>
      </c>
      <c r="M56" s="177">
        <f t="shared" si="4"/>
        <v>69594.339999999967</v>
      </c>
      <c r="N56" s="178">
        <v>0.8</v>
      </c>
      <c r="O56" s="179">
        <f t="shared" si="5"/>
        <v>278377.32</v>
      </c>
      <c r="P56" s="1" t="b">
        <f t="shared" si="6"/>
        <v>1</v>
      </c>
      <c r="Q56" s="25">
        <f t="shared" si="7"/>
        <v>0.8</v>
      </c>
      <c r="R56" s="26" t="b">
        <f t="shared" si="8"/>
        <v>1</v>
      </c>
      <c r="S56" s="26" t="b">
        <f t="shared" si="9"/>
        <v>1</v>
      </c>
    </row>
    <row r="57" spans="1:19" ht="30" customHeight="1" x14ac:dyDescent="0.25">
      <c r="A57" s="169">
        <v>55</v>
      </c>
      <c r="B57" s="169" t="s">
        <v>345</v>
      </c>
      <c r="C57" s="170" t="s">
        <v>42</v>
      </c>
      <c r="D57" s="181" t="s">
        <v>346</v>
      </c>
      <c r="E57" s="181">
        <v>3030023</v>
      </c>
      <c r="F57" s="181" t="s">
        <v>347</v>
      </c>
      <c r="G57" s="182" t="s">
        <v>348</v>
      </c>
      <c r="H57" s="172" t="s">
        <v>45</v>
      </c>
      <c r="I57" s="173">
        <v>0.26600000000000001</v>
      </c>
      <c r="J57" s="174" t="s">
        <v>208</v>
      </c>
      <c r="K57" s="175">
        <v>257793.3</v>
      </c>
      <c r="L57" s="176">
        <f t="shared" si="3"/>
        <v>128896.65</v>
      </c>
      <c r="M57" s="177">
        <f t="shared" si="4"/>
        <v>128896.65</v>
      </c>
      <c r="N57" s="178">
        <v>0.5</v>
      </c>
      <c r="O57" s="179">
        <f t="shared" si="5"/>
        <v>128896.65</v>
      </c>
      <c r="P57" s="1" t="b">
        <f t="shared" si="6"/>
        <v>1</v>
      </c>
      <c r="Q57" s="25">
        <f t="shared" si="7"/>
        <v>0.5</v>
      </c>
      <c r="R57" s="26" t="b">
        <f t="shared" si="8"/>
        <v>1</v>
      </c>
      <c r="S57" s="26" t="b">
        <f t="shared" si="9"/>
        <v>1</v>
      </c>
    </row>
    <row r="58" spans="1:19" ht="30" customHeight="1" x14ac:dyDescent="0.25">
      <c r="A58" s="169">
        <v>56</v>
      </c>
      <c r="B58" s="169" t="s">
        <v>349</v>
      </c>
      <c r="C58" s="170" t="s">
        <v>42</v>
      </c>
      <c r="D58" s="181" t="s">
        <v>350</v>
      </c>
      <c r="E58" s="181">
        <v>3023083</v>
      </c>
      <c r="F58" s="181" t="s">
        <v>56</v>
      </c>
      <c r="G58" s="182" t="s">
        <v>351</v>
      </c>
      <c r="H58" s="172" t="s">
        <v>45</v>
      </c>
      <c r="I58" s="173">
        <v>0.115</v>
      </c>
      <c r="J58" s="174" t="s">
        <v>352</v>
      </c>
      <c r="K58" s="175">
        <v>213373.08</v>
      </c>
      <c r="L58" s="176">
        <f t="shared" si="3"/>
        <v>149361.15</v>
      </c>
      <c r="M58" s="177">
        <f t="shared" si="4"/>
        <v>64011.929999999993</v>
      </c>
      <c r="N58" s="178">
        <v>0.7</v>
      </c>
      <c r="O58" s="179">
        <f t="shared" si="5"/>
        <v>149361.15</v>
      </c>
      <c r="P58" s="1" t="b">
        <f t="shared" si="6"/>
        <v>1</v>
      </c>
      <c r="Q58" s="25">
        <f t="shared" si="7"/>
        <v>0.7</v>
      </c>
      <c r="R58" s="26" t="b">
        <f t="shared" si="8"/>
        <v>1</v>
      </c>
      <c r="S58" s="26" t="b">
        <f t="shared" si="9"/>
        <v>1</v>
      </c>
    </row>
    <row r="59" spans="1:19" ht="30" customHeight="1" x14ac:dyDescent="0.25">
      <c r="A59" s="169">
        <v>57</v>
      </c>
      <c r="B59" s="169" t="s">
        <v>353</v>
      </c>
      <c r="C59" s="170" t="s">
        <v>42</v>
      </c>
      <c r="D59" s="181" t="s">
        <v>354</v>
      </c>
      <c r="E59" s="181">
        <v>3007032</v>
      </c>
      <c r="F59" s="181" t="s">
        <v>164</v>
      </c>
      <c r="G59" s="182" t="s">
        <v>355</v>
      </c>
      <c r="H59" s="172" t="s">
        <v>45</v>
      </c>
      <c r="I59" s="173">
        <v>0.35499999999999998</v>
      </c>
      <c r="J59" s="174" t="s">
        <v>284</v>
      </c>
      <c r="K59" s="175">
        <v>599979.85</v>
      </c>
      <c r="L59" s="176">
        <f t="shared" si="3"/>
        <v>479983.88</v>
      </c>
      <c r="M59" s="177">
        <f t="shared" si="4"/>
        <v>119995.96999999997</v>
      </c>
      <c r="N59" s="178">
        <v>0.8</v>
      </c>
      <c r="O59" s="179">
        <f t="shared" si="5"/>
        <v>479983.88</v>
      </c>
      <c r="P59" s="1" t="b">
        <f t="shared" si="6"/>
        <v>1</v>
      </c>
      <c r="Q59" s="25">
        <f t="shared" si="7"/>
        <v>0.8</v>
      </c>
      <c r="R59" s="26" t="b">
        <f t="shared" si="8"/>
        <v>1</v>
      </c>
      <c r="S59" s="26" t="b">
        <f t="shared" si="9"/>
        <v>1</v>
      </c>
    </row>
    <row r="60" spans="1:19" ht="30" customHeight="1" x14ac:dyDescent="0.25">
      <c r="A60" s="169">
        <v>58</v>
      </c>
      <c r="B60" s="169" t="s">
        <v>356</v>
      </c>
      <c r="C60" s="170" t="s">
        <v>42</v>
      </c>
      <c r="D60" s="181" t="s">
        <v>357</v>
      </c>
      <c r="E60" s="181">
        <v>3029022</v>
      </c>
      <c r="F60" s="181" t="s">
        <v>43</v>
      </c>
      <c r="G60" s="182" t="s">
        <v>358</v>
      </c>
      <c r="H60" s="172" t="s">
        <v>45</v>
      </c>
      <c r="I60" s="173">
        <v>8.4000000000000005E-2</v>
      </c>
      <c r="J60" s="174" t="s">
        <v>170</v>
      </c>
      <c r="K60" s="175">
        <v>48773.38</v>
      </c>
      <c r="L60" s="176">
        <f t="shared" si="3"/>
        <v>24386.69</v>
      </c>
      <c r="M60" s="177">
        <f t="shared" si="4"/>
        <v>24386.69</v>
      </c>
      <c r="N60" s="178">
        <v>0.5</v>
      </c>
      <c r="O60" s="179">
        <f t="shared" si="5"/>
        <v>24386.69</v>
      </c>
      <c r="P60" s="1" t="b">
        <f t="shared" si="6"/>
        <v>1</v>
      </c>
      <c r="Q60" s="25">
        <f t="shared" si="7"/>
        <v>0.5</v>
      </c>
      <c r="R60" s="26" t="b">
        <f t="shared" si="8"/>
        <v>1</v>
      </c>
      <c r="S60" s="26" t="b">
        <f t="shared" si="9"/>
        <v>1</v>
      </c>
    </row>
    <row r="61" spans="1:19" ht="30" customHeight="1" x14ac:dyDescent="0.25">
      <c r="A61" s="169">
        <v>59</v>
      </c>
      <c r="B61" s="169" t="s">
        <v>359</v>
      </c>
      <c r="C61" s="170" t="s">
        <v>42</v>
      </c>
      <c r="D61" s="181" t="s">
        <v>360</v>
      </c>
      <c r="E61" s="181">
        <v>3020063</v>
      </c>
      <c r="F61" s="181" t="s">
        <v>52</v>
      </c>
      <c r="G61" s="182" t="s">
        <v>361</v>
      </c>
      <c r="H61" s="172" t="s">
        <v>45</v>
      </c>
      <c r="I61" s="173">
        <v>0.438</v>
      </c>
      <c r="J61" s="174" t="s">
        <v>177</v>
      </c>
      <c r="K61" s="175">
        <v>294460.18</v>
      </c>
      <c r="L61" s="176">
        <f t="shared" si="3"/>
        <v>176676.1</v>
      </c>
      <c r="M61" s="177">
        <f t="shared" si="4"/>
        <v>117784.07999999999</v>
      </c>
      <c r="N61" s="178">
        <v>0.6</v>
      </c>
      <c r="O61" s="179">
        <f t="shared" si="5"/>
        <v>176676.1</v>
      </c>
      <c r="P61" s="1" t="b">
        <f t="shared" si="6"/>
        <v>1</v>
      </c>
      <c r="Q61" s="25">
        <f t="shared" si="7"/>
        <v>0.6</v>
      </c>
      <c r="R61" s="26" t="b">
        <f t="shared" si="8"/>
        <v>1</v>
      </c>
      <c r="S61" s="26" t="b">
        <f t="shared" si="9"/>
        <v>1</v>
      </c>
    </row>
    <row r="62" spans="1:19" ht="30" customHeight="1" x14ac:dyDescent="0.25">
      <c r="A62" s="169">
        <v>60</v>
      </c>
      <c r="B62" s="169" t="s">
        <v>362</v>
      </c>
      <c r="C62" s="170" t="s">
        <v>42</v>
      </c>
      <c r="D62" s="181" t="s">
        <v>221</v>
      </c>
      <c r="E62" s="181">
        <v>3019011</v>
      </c>
      <c r="F62" s="181" t="s">
        <v>90</v>
      </c>
      <c r="G62" s="182" t="s">
        <v>363</v>
      </c>
      <c r="H62" s="172" t="s">
        <v>45</v>
      </c>
      <c r="I62" s="173">
        <v>0.17799999999999999</v>
      </c>
      <c r="J62" s="174" t="s">
        <v>364</v>
      </c>
      <c r="K62" s="175">
        <v>394249.98</v>
      </c>
      <c r="L62" s="176">
        <f t="shared" si="3"/>
        <v>197124.99</v>
      </c>
      <c r="M62" s="177">
        <f t="shared" si="4"/>
        <v>197124.99</v>
      </c>
      <c r="N62" s="178">
        <v>0.5</v>
      </c>
      <c r="O62" s="179">
        <f t="shared" si="5"/>
        <v>197124.99</v>
      </c>
      <c r="P62" s="1" t="b">
        <f t="shared" si="6"/>
        <v>1</v>
      </c>
      <c r="Q62" s="25">
        <f t="shared" si="7"/>
        <v>0.5</v>
      </c>
      <c r="R62" s="26" t="b">
        <f t="shared" si="8"/>
        <v>1</v>
      </c>
      <c r="S62" s="26" t="b">
        <f t="shared" si="9"/>
        <v>1</v>
      </c>
    </row>
    <row r="63" spans="1:19" ht="30" customHeight="1" x14ac:dyDescent="0.25">
      <c r="A63" s="169">
        <v>61</v>
      </c>
      <c r="B63" s="169" t="s">
        <v>365</v>
      </c>
      <c r="C63" s="170" t="s">
        <v>42</v>
      </c>
      <c r="D63" s="181" t="s">
        <v>366</v>
      </c>
      <c r="E63" s="181">
        <v>3003072</v>
      </c>
      <c r="F63" s="181" t="s">
        <v>206</v>
      </c>
      <c r="G63" s="182" t="s">
        <v>367</v>
      </c>
      <c r="H63" s="172" t="s">
        <v>45</v>
      </c>
      <c r="I63" s="173">
        <v>0.80100000000000005</v>
      </c>
      <c r="J63" s="174" t="s">
        <v>208</v>
      </c>
      <c r="K63" s="175">
        <v>737454.1</v>
      </c>
      <c r="L63" s="176">
        <f t="shared" si="3"/>
        <v>516217.87</v>
      </c>
      <c r="M63" s="177">
        <f t="shared" si="4"/>
        <v>221236.22999999998</v>
      </c>
      <c r="N63" s="178">
        <v>0.7</v>
      </c>
      <c r="O63" s="179">
        <f t="shared" si="5"/>
        <v>516217.87</v>
      </c>
      <c r="P63" s="1" t="b">
        <f t="shared" si="6"/>
        <v>1</v>
      </c>
      <c r="Q63" s="25">
        <f t="shared" si="7"/>
        <v>0.7</v>
      </c>
      <c r="R63" s="26" t="b">
        <f t="shared" si="8"/>
        <v>1</v>
      </c>
      <c r="S63" s="26" t="b">
        <f t="shared" si="9"/>
        <v>1</v>
      </c>
    </row>
    <row r="64" spans="1:19" ht="30" customHeight="1" x14ac:dyDescent="0.25">
      <c r="A64" s="169">
        <v>62</v>
      </c>
      <c r="B64" s="169" t="s">
        <v>368</v>
      </c>
      <c r="C64" s="170" t="s">
        <v>42</v>
      </c>
      <c r="D64" s="181" t="s">
        <v>369</v>
      </c>
      <c r="E64" s="181">
        <v>3030055</v>
      </c>
      <c r="F64" s="181" t="s">
        <v>347</v>
      </c>
      <c r="G64" s="182" t="s">
        <v>370</v>
      </c>
      <c r="H64" s="172" t="s">
        <v>45</v>
      </c>
      <c r="I64" s="173">
        <v>2.923</v>
      </c>
      <c r="J64" s="174" t="s">
        <v>371</v>
      </c>
      <c r="K64" s="175">
        <v>2212174.16</v>
      </c>
      <c r="L64" s="176">
        <f t="shared" si="3"/>
        <v>1106087.08</v>
      </c>
      <c r="M64" s="177">
        <f t="shared" si="4"/>
        <v>1106087.08</v>
      </c>
      <c r="N64" s="178">
        <v>0.5</v>
      </c>
      <c r="O64" s="179">
        <f t="shared" si="5"/>
        <v>1106087.08</v>
      </c>
      <c r="P64" s="1" t="b">
        <f t="shared" si="6"/>
        <v>1</v>
      </c>
      <c r="Q64" s="25">
        <f t="shared" si="7"/>
        <v>0.5</v>
      </c>
      <c r="R64" s="26" t="b">
        <f t="shared" si="8"/>
        <v>1</v>
      </c>
      <c r="S64" s="26" t="b">
        <f t="shared" si="9"/>
        <v>1</v>
      </c>
    </row>
    <row r="65" spans="1:19" ht="30" customHeight="1" x14ac:dyDescent="0.25">
      <c r="A65" s="169">
        <v>63</v>
      </c>
      <c r="B65" s="169" t="s">
        <v>372</v>
      </c>
      <c r="C65" s="170" t="s">
        <v>42</v>
      </c>
      <c r="D65" s="181" t="s">
        <v>373</v>
      </c>
      <c r="E65" s="181">
        <v>3021033</v>
      </c>
      <c r="F65" s="181" t="s">
        <v>70</v>
      </c>
      <c r="G65" s="182" t="s">
        <v>374</v>
      </c>
      <c r="H65" s="172" t="s">
        <v>45</v>
      </c>
      <c r="I65" s="173">
        <v>1.52</v>
      </c>
      <c r="J65" s="174" t="s">
        <v>375</v>
      </c>
      <c r="K65" s="175">
        <v>3391098.96</v>
      </c>
      <c r="L65" s="176">
        <f t="shared" si="3"/>
        <v>1695549.48</v>
      </c>
      <c r="M65" s="177">
        <f t="shared" si="4"/>
        <v>1695549.48</v>
      </c>
      <c r="N65" s="178">
        <v>0.5</v>
      </c>
      <c r="O65" s="179">
        <f t="shared" si="5"/>
        <v>1695549.48</v>
      </c>
      <c r="P65" s="1" t="b">
        <f t="shared" si="6"/>
        <v>1</v>
      </c>
      <c r="Q65" s="25">
        <f t="shared" si="7"/>
        <v>0.5</v>
      </c>
      <c r="R65" s="26" t="b">
        <f t="shared" si="8"/>
        <v>1</v>
      </c>
      <c r="S65" s="26" t="b">
        <f t="shared" si="9"/>
        <v>1</v>
      </c>
    </row>
    <row r="66" spans="1:19" ht="30" customHeight="1" x14ac:dyDescent="0.25">
      <c r="A66" s="169">
        <v>64</v>
      </c>
      <c r="B66" s="169" t="s">
        <v>376</v>
      </c>
      <c r="C66" s="170" t="s">
        <v>42</v>
      </c>
      <c r="D66" s="181" t="s">
        <v>377</v>
      </c>
      <c r="E66" s="181">
        <v>3018012</v>
      </c>
      <c r="F66" s="181" t="s">
        <v>148</v>
      </c>
      <c r="G66" s="182" t="s">
        <v>378</v>
      </c>
      <c r="H66" s="172" t="s">
        <v>45</v>
      </c>
      <c r="I66" s="173">
        <v>2.21</v>
      </c>
      <c r="J66" s="174" t="s">
        <v>212</v>
      </c>
      <c r="K66" s="175">
        <v>928718.75</v>
      </c>
      <c r="L66" s="176">
        <f t="shared" si="3"/>
        <v>464359.37</v>
      </c>
      <c r="M66" s="177">
        <f t="shared" si="4"/>
        <v>464359.38</v>
      </c>
      <c r="N66" s="178">
        <v>0.5</v>
      </c>
      <c r="O66" s="179">
        <f t="shared" si="5"/>
        <v>464359.37</v>
      </c>
      <c r="P66" s="1" t="b">
        <f t="shared" si="6"/>
        <v>1</v>
      </c>
      <c r="Q66" s="25">
        <f t="shared" si="7"/>
        <v>0.5</v>
      </c>
      <c r="R66" s="26" t="b">
        <f t="shared" si="8"/>
        <v>1</v>
      </c>
      <c r="S66" s="26" t="b">
        <f t="shared" si="9"/>
        <v>1</v>
      </c>
    </row>
    <row r="67" spans="1:19" ht="30" customHeight="1" x14ac:dyDescent="0.25">
      <c r="A67" s="169">
        <v>65</v>
      </c>
      <c r="B67" s="169" t="s">
        <v>379</v>
      </c>
      <c r="C67" s="170" t="s">
        <v>42</v>
      </c>
      <c r="D67" s="181" t="s">
        <v>380</v>
      </c>
      <c r="E67" s="181">
        <v>3022023</v>
      </c>
      <c r="F67" s="181" t="s">
        <v>152</v>
      </c>
      <c r="G67" s="182" t="s">
        <v>381</v>
      </c>
      <c r="H67" s="172" t="s">
        <v>45</v>
      </c>
      <c r="I67" s="173">
        <v>1.0880000000000001</v>
      </c>
      <c r="J67" s="174" t="s">
        <v>219</v>
      </c>
      <c r="K67" s="175">
        <v>1005990.24</v>
      </c>
      <c r="L67" s="176">
        <f t="shared" si="3"/>
        <v>603594.14</v>
      </c>
      <c r="M67" s="177">
        <f t="shared" si="4"/>
        <v>402396.1</v>
      </c>
      <c r="N67" s="178">
        <v>0.6</v>
      </c>
      <c r="O67" s="179">
        <f t="shared" si="5"/>
        <v>603594.14</v>
      </c>
      <c r="P67" s="1" t="b">
        <f t="shared" si="6"/>
        <v>1</v>
      </c>
      <c r="Q67" s="25">
        <f t="shared" si="7"/>
        <v>0.6</v>
      </c>
      <c r="R67" s="26" t="b">
        <f t="shared" si="8"/>
        <v>1</v>
      </c>
      <c r="S67" s="26" t="b">
        <f t="shared" si="9"/>
        <v>1</v>
      </c>
    </row>
    <row r="68" spans="1:19" ht="30" customHeight="1" x14ac:dyDescent="0.25">
      <c r="A68" s="169">
        <v>66</v>
      </c>
      <c r="B68" s="169" t="s">
        <v>382</v>
      </c>
      <c r="C68" s="170" t="s">
        <v>42</v>
      </c>
      <c r="D68" s="181" t="s">
        <v>267</v>
      </c>
      <c r="E68" s="181">
        <v>3002052</v>
      </c>
      <c r="F68" s="181" t="s">
        <v>140</v>
      </c>
      <c r="G68" s="182" t="s">
        <v>383</v>
      </c>
      <c r="H68" s="172" t="s">
        <v>45</v>
      </c>
      <c r="I68" s="173">
        <v>0.71499999999999997</v>
      </c>
      <c r="J68" s="174" t="s">
        <v>83</v>
      </c>
      <c r="K68" s="175">
        <v>342820.54</v>
      </c>
      <c r="L68" s="176">
        <f t="shared" ref="L68:L104" si="10">ROUNDDOWN(K68*N68,2)</f>
        <v>205692.32</v>
      </c>
      <c r="M68" s="177">
        <f t="shared" ref="M68:M105" si="11">K68-L68</f>
        <v>137128.21999999997</v>
      </c>
      <c r="N68" s="178">
        <v>0.6</v>
      </c>
      <c r="O68" s="179">
        <f t="shared" ref="O68:O105" si="12">L68</f>
        <v>205692.32</v>
      </c>
      <c r="P68" s="1" t="b">
        <f t="shared" si="6"/>
        <v>1</v>
      </c>
      <c r="Q68" s="25">
        <f t="shared" ref="Q68:Q73" si="13">ROUND(L68/K68,4)</f>
        <v>0.6</v>
      </c>
      <c r="R68" s="26" t="b">
        <f t="shared" ref="R68:R73" si="14">Q68=N68</f>
        <v>1</v>
      </c>
      <c r="S68" s="26" t="b">
        <f t="shared" si="9"/>
        <v>1</v>
      </c>
    </row>
    <row r="69" spans="1:19" ht="30" customHeight="1" x14ac:dyDescent="0.25">
      <c r="A69" s="169">
        <v>67</v>
      </c>
      <c r="B69" s="169" t="s">
        <v>384</v>
      </c>
      <c r="C69" s="170" t="s">
        <v>42</v>
      </c>
      <c r="D69" s="181" t="s">
        <v>385</v>
      </c>
      <c r="E69" s="181">
        <v>3021132</v>
      </c>
      <c r="F69" s="181" t="s">
        <v>70</v>
      </c>
      <c r="G69" s="182" t="s">
        <v>386</v>
      </c>
      <c r="H69" s="172" t="s">
        <v>45</v>
      </c>
      <c r="I69" s="173">
        <v>0.997</v>
      </c>
      <c r="J69" s="174" t="s">
        <v>284</v>
      </c>
      <c r="K69" s="175">
        <v>298878.32</v>
      </c>
      <c r="L69" s="176">
        <f t="shared" si="10"/>
        <v>149439.16</v>
      </c>
      <c r="M69" s="177">
        <f t="shared" si="11"/>
        <v>149439.16</v>
      </c>
      <c r="N69" s="178">
        <v>0.5</v>
      </c>
      <c r="O69" s="179">
        <f t="shared" si="12"/>
        <v>149439.16</v>
      </c>
      <c r="P69" s="1" t="b">
        <f t="shared" si="6"/>
        <v>1</v>
      </c>
      <c r="Q69" s="25">
        <f t="shared" si="13"/>
        <v>0.5</v>
      </c>
      <c r="R69" s="26" t="b">
        <f t="shared" si="14"/>
        <v>1</v>
      </c>
      <c r="S69" s="26" t="b">
        <f t="shared" si="9"/>
        <v>1</v>
      </c>
    </row>
    <row r="70" spans="1:19" ht="30" customHeight="1" x14ac:dyDescent="0.25">
      <c r="A70" s="169">
        <v>68</v>
      </c>
      <c r="B70" s="169" t="s">
        <v>387</v>
      </c>
      <c r="C70" s="170" t="s">
        <v>42</v>
      </c>
      <c r="D70" s="181" t="s">
        <v>329</v>
      </c>
      <c r="E70" s="181">
        <v>3027082</v>
      </c>
      <c r="F70" s="181" t="s">
        <v>66</v>
      </c>
      <c r="G70" s="182" t="s">
        <v>388</v>
      </c>
      <c r="H70" s="172" t="s">
        <v>45</v>
      </c>
      <c r="I70" s="173">
        <v>0.96499999999999997</v>
      </c>
      <c r="J70" s="174" t="s">
        <v>197</v>
      </c>
      <c r="K70" s="175">
        <v>667823.9</v>
      </c>
      <c r="L70" s="176">
        <f t="shared" si="10"/>
        <v>333911.95</v>
      </c>
      <c r="M70" s="177">
        <f t="shared" si="11"/>
        <v>333911.95</v>
      </c>
      <c r="N70" s="178">
        <v>0.5</v>
      </c>
      <c r="O70" s="179">
        <f t="shared" si="12"/>
        <v>333911.95</v>
      </c>
      <c r="P70" s="1" t="b">
        <f t="shared" si="6"/>
        <v>1</v>
      </c>
      <c r="Q70" s="25">
        <f t="shared" si="13"/>
        <v>0.5</v>
      </c>
      <c r="R70" s="26" t="b">
        <f t="shared" si="14"/>
        <v>1</v>
      </c>
      <c r="S70" s="26" t="b">
        <f t="shared" si="9"/>
        <v>1</v>
      </c>
    </row>
    <row r="71" spans="1:19" ht="30" customHeight="1" x14ac:dyDescent="0.25">
      <c r="A71" s="169">
        <v>69</v>
      </c>
      <c r="B71" s="169" t="s">
        <v>389</v>
      </c>
      <c r="C71" s="170" t="s">
        <v>42</v>
      </c>
      <c r="D71" s="181" t="s">
        <v>390</v>
      </c>
      <c r="E71" s="181">
        <v>3012043</v>
      </c>
      <c r="F71" s="181" t="s">
        <v>117</v>
      </c>
      <c r="G71" s="182" t="s">
        <v>391</v>
      </c>
      <c r="H71" s="172" t="s">
        <v>45</v>
      </c>
      <c r="I71" s="173">
        <v>0.82499999999999996</v>
      </c>
      <c r="J71" s="174" t="s">
        <v>223</v>
      </c>
      <c r="K71" s="175">
        <v>588309.93000000005</v>
      </c>
      <c r="L71" s="176">
        <f t="shared" si="10"/>
        <v>411816.95</v>
      </c>
      <c r="M71" s="177">
        <f t="shared" si="11"/>
        <v>176492.98000000004</v>
      </c>
      <c r="N71" s="178">
        <v>0.7</v>
      </c>
      <c r="O71" s="179">
        <f t="shared" si="12"/>
        <v>411816.95</v>
      </c>
      <c r="P71" s="1" t="b">
        <f t="shared" si="6"/>
        <v>1</v>
      </c>
      <c r="Q71" s="25">
        <f t="shared" si="13"/>
        <v>0.7</v>
      </c>
      <c r="R71" s="26" t="b">
        <f t="shared" si="14"/>
        <v>1</v>
      </c>
      <c r="S71" s="26" t="b">
        <f t="shared" si="9"/>
        <v>1</v>
      </c>
    </row>
    <row r="72" spans="1:19" ht="30" customHeight="1" x14ac:dyDescent="0.25">
      <c r="A72" s="169">
        <v>70</v>
      </c>
      <c r="B72" s="169" t="s">
        <v>392</v>
      </c>
      <c r="C72" s="170" t="s">
        <v>42</v>
      </c>
      <c r="D72" s="181" t="s">
        <v>393</v>
      </c>
      <c r="E72" s="181">
        <v>3009102</v>
      </c>
      <c r="F72" s="181" t="s">
        <v>97</v>
      </c>
      <c r="G72" s="182" t="s">
        <v>394</v>
      </c>
      <c r="H72" s="172" t="s">
        <v>45</v>
      </c>
      <c r="I72" s="173">
        <v>3.202</v>
      </c>
      <c r="J72" s="174" t="s">
        <v>142</v>
      </c>
      <c r="K72" s="175">
        <v>1332433.17</v>
      </c>
      <c r="L72" s="176">
        <f t="shared" si="10"/>
        <v>666216.57999999996</v>
      </c>
      <c r="M72" s="177">
        <f t="shared" si="11"/>
        <v>666216.59</v>
      </c>
      <c r="N72" s="178">
        <v>0.5</v>
      </c>
      <c r="O72" s="179">
        <f t="shared" si="12"/>
        <v>666216.57999999996</v>
      </c>
      <c r="P72" s="1" t="b">
        <f t="shared" si="6"/>
        <v>1</v>
      </c>
      <c r="Q72" s="25">
        <f t="shared" si="13"/>
        <v>0.5</v>
      </c>
      <c r="R72" s="26" t="b">
        <f t="shared" si="14"/>
        <v>1</v>
      </c>
      <c r="S72" s="26" t="b">
        <f t="shared" si="9"/>
        <v>1</v>
      </c>
    </row>
    <row r="73" spans="1:19" ht="30" customHeight="1" x14ac:dyDescent="0.25">
      <c r="A73" s="169">
        <v>71</v>
      </c>
      <c r="B73" s="169" t="s">
        <v>395</v>
      </c>
      <c r="C73" s="170" t="s">
        <v>42</v>
      </c>
      <c r="D73" s="181" t="s">
        <v>396</v>
      </c>
      <c r="E73" s="181">
        <v>3031062</v>
      </c>
      <c r="F73" s="181" t="s">
        <v>156</v>
      </c>
      <c r="G73" s="182" t="s">
        <v>397</v>
      </c>
      <c r="H73" s="172" t="s">
        <v>45</v>
      </c>
      <c r="I73" s="173">
        <v>0.59</v>
      </c>
      <c r="J73" s="174" t="s">
        <v>186</v>
      </c>
      <c r="K73" s="175">
        <v>250166.82</v>
      </c>
      <c r="L73" s="176">
        <f t="shared" si="10"/>
        <v>150100.09</v>
      </c>
      <c r="M73" s="177">
        <f t="shared" si="11"/>
        <v>100066.73000000001</v>
      </c>
      <c r="N73" s="178">
        <v>0.6</v>
      </c>
      <c r="O73" s="179">
        <f t="shared" si="12"/>
        <v>150100.09</v>
      </c>
      <c r="P73" s="1" t="b">
        <f t="shared" si="6"/>
        <v>1</v>
      </c>
      <c r="Q73" s="25">
        <f t="shared" si="13"/>
        <v>0.6</v>
      </c>
      <c r="R73" s="26" t="b">
        <f t="shared" si="14"/>
        <v>1</v>
      </c>
      <c r="S73" s="26" t="b">
        <f t="shared" si="9"/>
        <v>1</v>
      </c>
    </row>
    <row r="74" spans="1:19" ht="30" customHeight="1" x14ac:dyDescent="0.25">
      <c r="A74" s="169">
        <v>72</v>
      </c>
      <c r="B74" s="169" t="s">
        <v>398</v>
      </c>
      <c r="C74" s="170" t="s">
        <v>42</v>
      </c>
      <c r="D74" s="181" t="s">
        <v>399</v>
      </c>
      <c r="E74" s="181">
        <v>3022033</v>
      </c>
      <c r="F74" s="181" t="s">
        <v>152</v>
      </c>
      <c r="G74" s="182" t="s">
        <v>400</v>
      </c>
      <c r="H74" s="172" t="s">
        <v>45</v>
      </c>
      <c r="I74" s="173">
        <v>0.874</v>
      </c>
      <c r="J74" s="174" t="s">
        <v>401</v>
      </c>
      <c r="K74" s="175">
        <v>1498959.7</v>
      </c>
      <c r="L74" s="176">
        <f t="shared" si="10"/>
        <v>1049271.79</v>
      </c>
      <c r="M74" s="177">
        <f t="shared" si="11"/>
        <v>449687.90999999992</v>
      </c>
      <c r="N74" s="178">
        <v>0.7</v>
      </c>
      <c r="O74" s="179">
        <f t="shared" si="12"/>
        <v>1049271.79</v>
      </c>
      <c r="P74" s="1" t="b">
        <f t="shared" si="1"/>
        <v>1</v>
      </c>
      <c r="Q74" s="25">
        <f t="shared" ref="Q74:Q88" si="15">ROUND(L74/K74,4)</f>
        <v>0.7</v>
      </c>
      <c r="R74" s="26" t="b">
        <f t="shared" ref="R74:R88" si="16">Q74=N74</f>
        <v>1</v>
      </c>
      <c r="S74" s="26" t="b">
        <f t="shared" si="2"/>
        <v>1</v>
      </c>
    </row>
    <row r="75" spans="1:19" ht="30" customHeight="1" x14ac:dyDescent="0.25">
      <c r="A75" s="169">
        <v>73</v>
      </c>
      <c r="B75" s="169" t="s">
        <v>402</v>
      </c>
      <c r="C75" s="170" t="s">
        <v>42</v>
      </c>
      <c r="D75" s="181" t="s">
        <v>403</v>
      </c>
      <c r="E75" s="181">
        <v>3017023</v>
      </c>
      <c r="F75" s="181" t="s">
        <v>48</v>
      </c>
      <c r="G75" s="182" t="s">
        <v>404</v>
      </c>
      <c r="H75" s="172" t="s">
        <v>45</v>
      </c>
      <c r="I75" s="173">
        <v>1.24</v>
      </c>
      <c r="J75" s="174" t="s">
        <v>103</v>
      </c>
      <c r="K75" s="175">
        <v>938601.6</v>
      </c>
      <c r="L75" s="176">
        <f t="shared" si="10"/>
        <v>469300.8</v>
      </c>
      <c r="M75" s="177">
        <f t="shared" si="11"/>
        <v>469300.8</v>
      </c>
      <c r="N75" s="178">
        <v>0.5</v>
      </c>
      <c r="O75" s="179">
        <f t="shared" si="12"/>
        <v>469300.8</v>
      </c>
      <c r="P75" s="1" t="b">
        <f t="shared" si="1"/>
        <v>1</v>
      </c>
      <c r="Q75" s="25">
        <f t="shared" si="15"/>
        <v>0.5</v>
      </c>
      <c r="R75" s="26" t="b">
        <f t="shared" si="16"/>
        <v>1</v>
      </c>
      <c r="S75" s="26" t="b">
        <f t="shared" si="2"/>
        <v>1</v>
      </c>
    </row>
    <row r="76" spans="1:19" ht="30" customHeight="1" x14ac:dyDescent="0.25">
      <c r="A76" s="169">
        <v>74</v>
      </c>
      <c r="B76" s="169" t="s">
        <v>405</v>
      </c>
      <c r="C76" s="170" t="s">
        <v>42</v>
      </c>
      <c r="D76" s="181" t="s">
        <v>406</v>
      </c>
      <c r="E76" s="181">
        <v>3008012</v>
      </c>
      <c r="F76" s="181" t="s">
        <v>101</v>
      </c>
      <c r="G76" s="182" t="s">
        <v>407</v>
      </c>
      <c r="H76" s="172" t="s">
        <v>45</v>
      </c>
      <c r="I76" s="173">
        <v>0.88200000000000001</v>
      </c>
      <c r="J76" s="174" t="s">
        <v>408</v>
      </c>
      <c r="K76" s="175">
        <v>320848.48</v>
      </c>
      <c r="L76" s="176">
        <f t="shared" si="10"/>
        <v>160424.24</v>
      </c>
      <c r="M76" s="177">
        <f t="shared" si="11"/>
        <v>160424.24</v>
      </c>
      <c r="N76" s="178">
        <v>0.5</v>
      </c>
      <c r="O76" s="179">
        <f t="shared" si="12"/>
        <v>160424.24</v>
      </c>
      <c r="P76" s="1" t="b">
        <f t="shared" si="1"/>
        <v>1</v>
      </c>
      <c r="Q76" s="25">
        <f t="shared" si="15"/>
        <v>0.5</v>
      </c>
      <c r="R76" s="26" t="b">
        <f t="shared" si="16"/>
        <v>1</v>
      </c>
      <c r="S76" s="26" t="b">
        <f t="shared" si="2"/>
        <v>1</v>
      </c>
    </row>
    <row r="77" spans="1:19" ht="30" customHeight="1" x14ac:dyDescent="0.25">
      <c r="A77" s="169">
        <v>75</v>
      </c>
      <c r="B77" s="169" t="s">
        <v>409</v>
      </c>
      <c r="C77" s="170" t="s">
        <v>42</v>
      </c>
      <c r="D77" s="181" t="s">
        <v>403</v>
      </c>
      <c r="E77" s="181">
        <v>3017023</v>
      </c>
      <c r="F77" s="181" t="s">
        <v>48</v>
      </c>
      <c r="G77" s="182" t="s">
        <v>410</v>
      </c>
      <c r="H77" s="172" t="s">
        <v>45</v>
      </c>
      <c r="I77" s="173">
        <v>1.2</v>
      </c>
      <c r="J77" s="174" t="s">
        <v>54</v>
      </c>
      <c r="K77" s="175">
        <v>903728.88</v>
      </c>
      <c r="L77" s="176">
        <f t="shared" si="10"/>
        <v>451864.44</v>
      </c>
      <c r="M77" s="177">
        <f t="shared" si="11"/>
        <v>451864.44</v>
      </c>
      <c r="N77" s="178">
        <v>0.5</v>
      </c>
      <c r="O77" s="179">
        <f t="shared" si="12"/>
        <v>451864.44</v>
      </c>
      <c r="P77" s="1" t="b">
        <f t="shared" si="1"/>
        <v>1</v>
      </c>
      <c r="Q77" s="25">
        <f t="shared" si="15"/>
        <v>0.5</v>
      </c>
      <c r="R77" s="26" t="b">
        <f t="shared" si="16"/>
        <v>1</v>
      </c>
      <c r="S77" s="26" t="b">
        <f t="shared" si="2"/>
        <v>1</v>
      </c>
    </row>
    <row r="78" spans="1:19" ht="30" customHeight="1" x14ac:dyDescent="0.25">
      <c r="A78" s="169">
        <v>76</v>
      </c>
      <c r="B78" s="169" t="s">
        <v>411</v>
      </c>
      <c r="C78" s="170" t="s">
        <v>42</v>
      </c>
      <c r="D78" s="181" t="s">
        <v>393</v>
      </c>
      <c r="E78" s="181">
        <v>3009102</v>
      </c>
      <c r="F78" s="181" t="s">
        <v>97</v>
      </c>
      <c r="G78" s="182" t="s">
        <v>412</v>
      </c>
      <c r="H78" s="172" t="s">
        <v>45</v>
      </c>
      <c r="I78" s="173">
        <v>2.694</v>
      </c>
      <c r="J78" s="174" t="s">
        <v>142</v>
      </c>
      <c r="K78" s="175">
        <v>1144136.26</v>
      </c>
      <c r="L78" s="176">
        <f t="shared" si="10"/>
        <v>572068.13</v>
      </c>
      <c r="M78" s="177">
        <f t="shared" si="11"/>
        <v>572068.13</v>
      </c>
      <c r="N78" s="178">
        <v>0.5</v>
      </c>
      <c r="O78" s="179">
        <f t="shared" si="12"/>
        <v>572068.13</v>
      </c>
      <c r="P78" s="1" t="b">
        <f t="shared" si="1"/>
        <v>1</v>
      </c>
      <c r="Q78" s="25">
        <f t="shared" si="15"/>
        <v>0.5</v>
      </c>
      <c r="R78" s="26" t="b">
        <f t="shared" si="16"/>
        <v>1</v>
      </c>
      <c r="S78" s="26" t="b">
        <f t="shared" si="2"/>
        <v>1</v>
      </c>
    </row>
    <row r="79" spans="1:19" ht="30" customHeight="1" x14ac:dyDescent="0.25">
      <c r="A79" s="169">
        <v>77</v>
      </c>
      <c r="B79" s="169" t="s">
        <v>413</v>
      </c>
      <c r="C79" s="170" t="s">
        <v>42</v>
      </c>
      <c r="D79" s="181" t="s">
        <v>414</v>
      </c>
      <c r="E79" s="181">
        <v>3020033</v>
      </c>
      <c r="F79" s="181" t="s">
        <v>52</v>
      </c>
      <c r="G79" s="182" t="s">
        <v>415</v>
      </c>
      <c r="H79" s="172" t="s">
        <v>45</v>
      </c>
      <c r="I79" s="173">
        <v>0.66900000000000004</v>
      </c>
      <c r="J79" s="174" t="s">
        <v>416</v>
      </c>
      <c r="K79" s="175">
        <v>553098.48</v>
      </c>
      <c r="L79" s="176">
        <f t="shared" si="10"/>
        <v>331859.08</v>
      </c>
      <c r="M79" s="177">
        <f t="shared" si="11"/>
        <v>221239.39999999997</v>
      </c>
      <c r="N79" s="178">
        <v>0.6</v>
      </c>
      <c r="O79" s="179">
        <f t="shared" si="12"/>
        <v>331859.08</v>
      </c>
      <c r="P79" s="1" t="b">
        <f t="shared" si="1"/>
        <v>1</v>
      </c>
      <c r="Q79" s="25">
        <f t="shared" si="15"/>
        <v>0.6</v>
      </c>
      <c r="R79" s="26" t="b">
        <f t="shared" si="16"/>
        <v>1</v>
      </c>
      <c r="S79" s="26" t="b">
        <f t="shared" si="2"/>
        <v>1</v>
      </c>
    </row>
    <row r="80" spans="1:19" ht="30" customHeight="1" x14ac:dyDescent="0.25">
      <c r="A80" s="169">
        <v>78</v>
      </c>
      <c r="B80" s="169" t="s">
        <v>417</v>
      </c>
      <c r="C80" s="170" t="s">
        <v>42</v>
      </c>
      <c r="D80" s="181" t="s">
        <v>418</v>
      </c>
      <c r="E80" s="181">
        <v>3021083</v>
      </c>
      <c r="F80" s="181" t="s">
        <v>70</v>
      </c>
      <c r="G80" s="182" t="s">
        <v>419</v>
      </c>
      <c r="H80" s="172" t="s">
        <v>45</v>
      </c>
      <c r="I80" s="173">
        <v>0.66900000000000004</v>
      </c>
      <c r="J80" s="174" t="s">
        <v>170</v>
      </c>
      <c r="K80" s="175">
        <v>527585.87</v>
      </c>
      <c r="L80" s="176">
        <f t="shared" si="10"/>
        <v>263792.93</v>
      </c>
      <c r="M80" s="177">
        <f t="shared" si="11"/>
        <v>263792.94</v>
      </c>
      <c r="N80" s="178">
        <v>0.5</v>
      </c>
      <c r="O80" s="179">
        <f t="shared" si="12"/>
        <v>263792.93</v>
      </c>
      <c r="P80" s="1" t="b">
        <f t="shared" si="1"/>
        <v>1</v>
      </c>
      <c r="Q80" s="25">
        <f t="shared" si="15"/>
        <v>0.5</v>
      </c>
      <c r="R80" s="26" t="b">
        <f t="shared" si="16"/>
        <v>1</v>
      </c>
      <c r="S80" s="26" t="b">
        <f t="shared" si="2"/>
        <v>1</v>
      </c>
    </row>
    <row r="81" spans="1:19" ht="30" customHeight="1" x14ac:dyDescent="0.25">
      <c r="A81" s="169">
        <v>79</v>
      </c>
      <c r="B81" s="169" t="s">
        <v>420</v>
      </c>
      <c r="C81" s="170" t="s">
        <v>42</v>
      </c>
      <c r="D81" s="181" t="s">
        <v>421</v>
      </c>
      <c r="E81" s="181">
        <v>3007083</v>
      </c>
      <c r="F81" s="181" t="s">
        <v>164</v>
      </c>
      <c r="G81" s="182" t="s">
        <v>422</v>
      </c>
      <c r="H81" s="172" t="s">
        <v>45</v>
      </c>
      <c r="I81" s="173">
        <v>0.78</v>
      </c>
      <c r="J81" s="174" t="s">
        <v>327</v>
      </c>
      <c r="K81" s="175">
        <v>292048.74</v>
      </c>
      <c r="L81" s="176">
        <f t="shared" si="10"/>
        <v>204434.11</v>
      </c>
      <c r="M81" s="177">
        <f t="shared" si="11"/>
        <v>87614.63</v>
      </c>
      <c r="N81" s="178">
        <v>0.7</v>
      </c>
      <c r="O81" s="179">
        <f t="shared" si="12"/>
        <v>204434.11</v>
      </c>
      <c r="P81" s="1" t="b">
        <f t="shared" si="1"/>
        <v>1</v>
      </c>
      <c r="Q81" s="25">
        <f t="shared" si="15"/>
        <v>0.7</v>
      </c>
      <c r="R81" s="26" t="b">
        <f t="shared" si="16"/>
        <v>1</v>
      </c>
      <c r="S81" s="26" t="b">
        <f t="shared" si="2"/>
        <v>1</v>
      </c>
    </row>
    <row r="82" spans="1:19" ht="30" customHeight="1" x14ac:dyDescent="0.25">
      <c r="A82" s="169">
        <v>80</v>
      </c>
      <c r="B82" s="169" t="s">
        <v>423</v>
      </c>
      <c r="C82" s="170" t="s">
        <v>42</v>
      </c>
      <c r="D82" s="181" t="s">
        <v>424</v>
      </c>
      <c r="E82" s="181">
        <v>3024032</v>
      </c>
      <c r="F82" s="181" t="s">
        <v>81</v>
      </c>
      <c r="G82" s="182" t="s">
        <v>425</v>
      </c>
      <c r="H82" s="172" t="s">
        <v>45</v>
      </c>
      <c r="I82" s="173">
        <v>0.99</v>
      </c>
      <c r="J82" s="174" t="s">
        <v>284</v>
      </c>
      <c r="K82" s="175">
        <v>1061890.53</v>
      </c>
      <c r="L82" s="176">
        <f t="shared" si="10"/>
        <v>530945.26</v>
      </c>
      <c r="M82" s="177">
        <f t="shared" si="11"/>
        <v>530945.27</v>
      </c>
      <c r="N82" s="178">
        <v>0.5</v>
      </c>
      <c r="O82" s="179">
        <f t="shared" si="12"/>
        <v>530945.26</v>
      </c>
      <c r="P82" s="1" t="b">
        <f t="shared" si="1"/>
        <v>1</v>
      </c>
      <c r="Q82" s="25">
        <f t="shared" si="15"/>
        <v>0.5</v>
      </c>
      <c r="R82" s="26" t="b">
        <f t="shared" si="16"/>
        <v>1</v>
      </c>
      <c r="S82" s="26" t="b">
        <f t="shared" si="2"/>
        <v>1</v>
      </c>
    </row>
    <row r="83" spans="1:19" ht="30" customHeight="1" x14ac:dyDescent="0.25">
      <c r="A83" s="169">
        <v>81</v>
      </c>
      <c r="B83" s="169" t="s">
        <v>426</v>
      </c>
      <c r="C83" s="170" t="s">
        <v>42</v>
      </c>
      <c r="D83" s="181" t="s">
        <v>357</v>
      </c>
      <c r="E83" s="181">
        <v>3029022</v>
      </c>
      <c r="F83" s="181" t="s">
        <v>43</v>
      </c>
      <c r="G83" s="182" t="s">
        <v>427</v>
      </c>
      <c r="H83" s="172" t="s">
        <v>45</v>
      </c>
      <c r="I83" s="173">
        <v>1.3049999999999999</v>
      </c>
      <c r="J83" s="174" t="s">
        <v>170</v>
      </c>
      <c r="K83" s="175">
        <v>801545</v>
      </c>
      <c r="L83" s="176">
        <f t="shared" si="10"/>
        <v>400772.5</v>
      </c>
      <c r="M83" s="177">
        <f t="shared" si="11"/>
        <v>400772.5</v>
      </c>
      <c r="N83" s="178">
        <v>0.5</v>
      </c>
      <c r="O83" s="179">
        <f t="shared" si="12"/>
        <v>400772.5</v>
      </c>
      <c r="P83" s="1" t="b">
        <f t="shared" si="1"/>
        <v>1</v>
      </c>
      <c r="Q83" s="25">
        <f t="shared" si="15"/>
        <v>0.5</v>
      </c>
      <c r="R83" s="26" t="b">
        <f t="shared" si="16"/>
        <v>1</v>
      </c>
      <c r="S83" s="26" t="b">
        <f t="shared" si="2"/>
        <v>1</v>
      </c>
    </row>
    <row r="84" spans="1:19" ht="30" customHeight="1" x14ac:dyDescent="0.25">
      <c r="A84" s="169">
        <v>82</v>
      </c>
      <c r="B84" s="169" t="s">
        <v>428</v>
      </c>
      <c r="C84" s="170" t="s">
        <v>42</v>
      </c>
      <c r="D84" s="181" t="s">
        <v>429</v>
      </c>
      <c r="E84" s="181">
        <v>3017042</v>
      </c>
      <c r="F84" s="181" t="s">
        <v>48</v>
      </c>
      <c r="G84" s="182" t="s">
        <v>430</v>
      </c>
      <c r="H84" s="172" t="s">
        <v>45</v>
      </c>
      <c r="I84" s="173">
        <v>2.56</v>
      </c>
      <c r="J84" s="174" t="s">
        <v>115</v>
      </c>
      <c r="K84" s="175">
        <v>1328306.52</v>
      </c>
      <c r="L84" s="176">
        <f t="shared" si="10"/>
        <v>664153.26</v>
      </c>
      <c r="M84" s="177">
        <f t="shared" si="11"/>
        <v>664153.26</v>
      </c>
      <c r="N84" s="178">
        <v>0.5</v>
      </c>
      <c r="O84" s="179">
        <f t="shared" si="12"/>
        <v>664153.26</v>
      </c>
      <c r="P84" s="1" t="b">
        <f t="shared" si="1"/>
        <v>1</v>
      </c>
      <c r="Q84" s="25">
        <f t="shared" si="15"/>
        <v>0.5</v>
      </c>
      <c r="R84" s="26" t="b">
        <f t="shared" si="16"/>
        <v>1</v>
      </c>
      <c r="S84" s="26" t="b">
        <f t="shared" si="2"/>
        <v>1</v>
      </c>
    </row>
    <row r="85" spans="1:19" ht="30" customHeight="1" x14ac:dyDescent="0.25">
      <c r="A85" s="169">
        <v>83</v>
      </c>
      <c r="B85" s="169" t="s">
        <v>431</v>
      </c>
      <c r="C85" s="170" t="s">
        <v>42</v>
      </c>
      <c r="D85" s="181" t="s">
        <v>432</v>
      </c>
      <c r="E85" s="181">
        <v>3019062</v>
      </c>
      <c r="F85" s="181" t="s">
        <v>90</v>
      </c>
      <c r="G85" s="182" t="s">
        <v>433</v>
      </c>
      <c r="H85" s="172" t="s">
        <v>45</v>
      </c>
      <c r="I85" s="173">
        <v>0.48</v>
      </c>
      <c r="J85" s="174" t="s">
        <v>182</v>
      </c>
      <c r="K85" s="175">
        <v>836792.17</v>
      </c>
      <c r="L85" s="176">
        <f t="shared" si="10"/>
        <v>418396.08</v>
      </c>
      <c r="M85" s="177">
        <f t="shared" si="11"/>
        <v>418396.09</v>
      </c>
      <c r="N85" s="178">
        <v>0.5</v>
      </c>
      <c r="O85" s="179">
        <f t="shared" si="12"/>
        <v>418396.08</v>
      </c>
      <c r="P85" s="1" t="b">
        <f t="shared" si="1"/>
        <v>1</v>
      </c>
      <c r="Q85" s="25">
        <f t="shared" si="15"/>
        <v>0.5</v>
      </c>
      <c r="R85" s="26" t="b">
        <f t="shared" si="16"/>
        <v>1</v>
      </c>
      <c r="S85" s="26" t="b">
        <f t="shared" si="2"/>
        <v>1</v>
      </c>
    </row>
    <row r="86" spans="1:19" ht="30" customHeight="1" x14ac:dyDescent="0.25">
      <c r="A86" s="169">
        <v>84</v>
      </c>
      <c r="B86" s="169" t="s">
        <v>434</v>
      </c>
      <c r="C86" s="170" t="s">
        <v>42</v>
      </c>
      <c r="D86" s="181" t="s">
        <v>227</v>
      </c>
      <c r="E86" s="181">
        <v>3002073</v>
      </c>
      <c r="F86" s="181" t="s">
        <v>140</v>
      </c>
      <c r="G86" s="182" t="s">
        <v>435</v>
      </c>
      <c r="H86" s="172" t="s">
        <v>45</v>
      </c>
      <c r="I86" s="173">
        <v>0.85099999999999998</v>
      </c>
      <c r="J86" s="174" t="s">
        <v>223</v>
      </c>
      <c r="K86" s="175">
        <v>1136151.81</v>
      </c>
      <c r="L86" s="176">
        <f t="shared" si="10"/>
        <v>568075.9</v>
      </c>
      <c r="M86" s="177">
        <f t="shared" si="11"/>
        <v>568075.91</v>
      </c>
      <c r="N86" s="178">
        <v>0.5</v>
      </c>
      <c r="O86" s="179">
        <f t="shared" si="12"/>
        <v>568075.9</v>
      </c>
      <c r="P86" s="1" t="b">
        <f t="shared" si="1"/>
        <v>1</v>
      </c>
      <c r="Q86" s="25">
        <f t="shared" si="15"/>
        <v>0.5</v>
      </c>
      <c r="R86" s="26" t="b">
        <f t="shared" si="16"/>
        <v>1</v>
      </c>
      <c r="S86" s="26" t="b">
        <f t="shared" si="2"/>
        <v>1</v>
      </c>
    </row>
    <row r="87" spans="1:19" ht="30" customHeight="1" x14ac:dyDescent="0.25">
      <c r="A87" s="169">
        <v>85</v>
      </c>
      <c r="B87" s="169" t="s">
        <v>436</v>
      </c>
      <c r="C87" s="170" t="s">
        <v>42</v>
      </c>
      <c r="D87" s="181" t="s">
        <v>437</v>
      </c>
      <c r="E87" s="181">
        <v>3018073</v>
      </c>
      <c r="F87" s="181" t="s">
        <v>148</v>
      </c>
      <c r="G87" s="182" t="s">
        <v>438</v>
      </c>
      <c r="H87" s="172" t="s">
        <v>45</v>
      </c>
      <c r="I87" s="173">
        <v>0.24</v>
      </c>
      <c r="J87" s="174" t="s">
        <v>99</v>
      </c>
      <c r="K87" s="175">
        <v>463025.15</v>
      </c>
      <c r="L87" s="176">
        <f t="shared" si="10"/>
        <v>324117.59999999998</v>
      </c>
      <c r="M87" s="177">
        <f t="shared" si="11"/>
        <v>138907.55000000005</v>
      </c>
      <c r="N87" s="178">
        <v>0.7</v>
      </c>
      <c r="O87" s="179">
        <f t="shared" si="12"/>
        <v>324117.59999999998</v>
      </c>
      <c r="P87" s="1" t="b">
        <f t="shared" si="1"/>
        <v>1</v>
      </c>
      <c r="Q87" s="25">
        <f t="shared" si="15"/>
        <v>0.7</v>
      </c>
      <c r="R87" s="26" t="b">
        <f t="shared" si="16"/>
        <v>1</v>
      </c>
      <c r="S87" s="26" t="b">
        <f t="shared" si="2"/>
        <v>1</v>
      </c>
    </row>
    <row r="88" spans="1:19" ht="30" customHeight="1" x14ac:dyDescent="0.25">
      <c r="A88" s="169">
        <v>86</v>
      </c>
      <c r="B88" s="169" t="s">
        <v>439</v>
      </c>
      <c r="C88" s="170" t="s">
        <v>42</v>
      </c>
      <c r="D88" s="181" t="s">
        <v>440</v>
      </c>
      <c r="E88" s="181">
        <v>3021021</v>
      </c>
      <c r="F88" s="181" t="s">
        <v>70</v>
      </c>
      <c r="G88" s="182" t="s">
        <v>441</v>
      </c>
      <c r="H88" s="172" t="s">
        <v>45</v>
      </c>
      <c r="I88" s="173">
        <v>0.47099999999999997</v>
      </c>
      <c r="J88" s="174" t="s">
        <v>54</v>
      </c>
      <c r="K88" s="175">
        <v>912317.33</v>
      </c>
      <c r="L88" s="176">
        <f t="shared" si="10"/>
        <v>456158.66</v>
      </c>
      <c r="M88" s="177">
        <f t="shared" si="11"/>
        <v>456158.67</v>
      </c>
      <c r="N88" s="178">
        <v>0.5</v>
      </c>
      <c r="O88" s="179">
        <f t="shared" si="12"/>
        <v>456158.66</v>
      </c>
      <c r="P88" s="1" t="b">
        <f t="shared" si="1"/>
        <v>1</v>
      </c>
      <c r="Q88" s="25">
        <f t="shared" si="15"/>
        <v>0.5</v>
      </c>
      <c r="R88" s="26" t="b">
        <f t="shared" si="16"/>
        <v>1</v>
      </c>
      <c r="S88" s="26" t="b">
        <f t="shared" si="2"/>
        <v>1</v>
      </c>
    </row>
    <row r="89" spans="1:19" ht="30" customHeight="1" x14ac:dyDescent="0.25">
      <c r="A89" s="169">
        <v>87</v>
      </c>
      <c r="B89" s="169" t="s">
        <v>442</v>
      </c>
      <c r="C89" s="170" t="s">
        <v>42</v>
      </c>
      <c r="D89" s="181" t="s">
        <v>443</v>
      </c>
      <c r="E89" s="181">
        <v>3021042</v>
      </c>
      <c r="F89" s="181" t="s">
        <v>70</v>
      </c>
      <c r="G89" s="182" t="s">
        <v>444</v>
      </c>
      <c r="H89" s="172" t="s">
        <v>45</v>
      </c>
      <c r="I89" s="173">
        <v>0.105</v>
      </c>
      <c r="J89" s="174" t="s">
        <v>79</v>
      </c>
      <c r="K89" s="175">
        <v>194495.75</v>
      </c>
      <c r="L89" s="176">
        <f t="shared" si="10"/>
        <v>97247.87</v>
      </c>
      <c r="M89" s="177">
        <f t="shared" si="11"/>
        <v>97247.88</v>
      </c>
      <c r="N89" s="178">
        <v>0.5</v>
      </c>
      <c r="O89" s="179">
        <f t="shared" si="12"/>
        <v>97247.87</v>
      </c>
      <c r="P89" s="1" t="b">
        <f t="shared" ref="P89:P103" si="17">L89=SUM(O89:O89)</f>
        <v>1</v>
      </c>
      <c r="Q89" s="25">
        <f t="shared" ref="Q89:Q103" si="18">ROUND(L89/K89,4)</f>
        <v>0.5</v>
      </c>
      <c r="R89" s="26" t="b">
        <f t="shared" ref="R89:R103" si="19">Q89=N89</f>
        <v>1</v>
      </c>
      <c r="S89" s="26" t="b">
        <f t="shared" ref="S89:S103" si="20">K89=L89+M89</f>
        <v>1</v>
      </c>
    </row>
    <row r="90" spans="1:19" ht="30" customHeight="1" x14ac:dyDescent="0.25">
      <c r="A90" s="169">
        <v>88</v>
      </c>
      <c r="B90" s="169" t="s">
        <v>445</v>
      </c>
      <c r="C90" s="170" t="s">
        <v>42</v>
      </c>
      <c r="D90" s="181" t="s">
        <v>446</v>
      </c>
      <c r="E90" s="181">
        <v>3031072</v>
      </c>
      <c r="F90" s="181" t="s">
        <v>156</v>
      </c>
      <c r="G90" s="182" t="s">
        <v>447</v>
      </c>
      <c r="H90" s="172" t="s">
        <v>45</v>
      </c>
      <c r="I90" s="173">
        <v>0.17899999999999999</v>
      </c>
      <c r="J90" s="174" t="s">
        <v>212</v>
      </c>
      <c r="K90" s="175">
        <v>242426.61</v>
      </c>
      <c r="L90" s="176">
        <f t="shared" si="10"/>
        <v>121213.3</v>
      </c>
      <c r="M90" s="177">
        <f t="shared" si="11"/>
        <v>121213.30999999998</v>
      </c>
      <c r="N90" s="178">
        <v>0.5</v>
      </c>
      <c r="O90" s="179">
        <f t="shared" si="12"/>
        <v>121213.3</v>
      </c>
      <c r="P90" s="1" t="b">
        <f t="shared" si="17"/>
        <v>1</v>
      </c>
      <c r="Q90" s="25">
        <f t="shared" si="18"/>
        <v>0.5</v>
      </c>
      <c r="R90" s="26" t="b">
        <f t="shared" si="19"/>
        <v>1</v>
      </c>
      <c r="S90" s="26" t="b">
        <f t="shared" si="20"/>
        <v>1</v>
      </c>
    </row>
    <row r="91" spans="1:19" ht="30" customHeight="1" x14ac:dyDescent="0.25">
      <c r="A91" s="169">
        <v>89</v>
      </c>
      <c r="B91" s="169" t="s">
        <v>448</v>
      </c>
      <c r="C91" s="170" t="s">
        <v>42</v>
      </c>
      <c r="D91" s="181" t="s">
        <v>449</v>
      </c>
      <c r="E91" s="181">
        <v>3007112</v>
      </c>
      <c r="F91" s="181" t="s">
        <v>164</v>
      </c>
      <c r="G91" s="182" t="s">
        <v>450</v>
      </c>
      <c r="H91" s="172" t="s">
        <v>45</v>
      </c>
      <c r="I91" s="173">
        <v>0.40799999999999997</v>
      </c>
      <c r="J91" s="174" t="s">
        <v>158</v>
      </c>
      <c r="K91" s="175">
        <v>240222.07999999999</v>
      </c>
      <c r="L91" s="176">
        <f t="shared" si="10"/>
        <v>120111.03999999999</v>
      </c>
      <c r="M91" s="177">
        <f t="shared" si="11"/>
        <v>120111.03999999999</v>
      </c>
      <c r="N91" s="178">
        <v>0.5</v>
      </c>
      <c r="O91" s="179">
        <f t="shared" si="12"/>
        <v>120111.03999999999</v>
      </c>
      <c r="P91" s="1" t="b">
        <f t="shared" si="17"/>
        <v>1</v>
      </c>
      <c r="Q91" s="25">
        <f t="shared" si="18"/>
        <v>0.5</v>
      </c>
      <c r="R91" s="26" t="b">
        <f t="shared" si="19"/>
        <v>1</v>
      </c>
      <c r="S91" s="26" t="b">
        <f t="shared" si="20"/>
        <v>1</v>
      </c>
    </row>
    <row r="92" spans="1:19" ht="30" customHeight="1" x14ac:dyDescent="0.25">
      <c r="A92" s="169">
        <v>90</v>
      </c>
      <c r="B92" s="169" t="s">
        <v>451</v>
      </c>
      <c r="C92" s="170" t="s">
        <v>42</v>
      </c>
      <c r="D92" s="181" t="s">
        <v>390</v>
      </c>
      <c r="E92" s="181">
        <v>3012043</v>
      </c>
      <c r="F92" s="181" t="s">
        <v>117</v>
      </c>
      <c r="G92" s="182" t="s">
        <v>452</v>
      </c>
      <c r="H92" s="172" t="s">
        <v>45</v>
      </c>
      <c r="I92" s="173">
        <v>0.42</v>
      </c>
      <c r="J92" s="174" t="s">
        <v>223</v>
      </c>
      <c r="K92" s="175">
        <v>255481.43</v>
      </c>
      <c r="L92" s="176">
        <f t="shared" si="10"/>
        <v>178837</v>
      </c>
      <c r="M92" s="177">
        <f t="shared" si="11"/>
        <v>76644.429999999993</v>
      </c>
      <c r="N92" s="178">
        <v>0.7</v>
      </c>
      <c r="O92" s="179">
        <f t="shared" si="12"/>
        <v>178837</v>
      </c>
      <c r="P92" s="1" t="b">
        <f t="shared" si="17"/>
        <v>1</v>
      </c>
      <c r="Q92" s="25">
        <f t="shared" si="18"/>
        <v>0.7</v>
      </c>
      <c r="R92" s="26" t="b">
        <f t="shared" si="19"/>
        <v>1</v>
      </c>
      <c r="S92" s="26" t="b">
        <f t="shared" si="20"/>
        <v>1</v>
      </c>
    </row>
    <row r="93" spans="1:19" ht="30" customHeight="1" x14ac:dyDescent="0.25">
      <c r="A93" s="169">
        <v>91</v>
      </c>
      <c r="B93" s="169" t="s">
        <v>453</v>
      </c>
      <c r="C93" s="170" t="s">
        <v>42</v>
      </c>
      <c r="D93" s="181" t="s">
        <v>292</v>
      </c>
      <c r="E93" s="181">
        <v>3024042</v>
      </c>
      <c r="F93" s="181" t="s">
        <v>81</v>
      </c>
      <c r="G93" s="182" t="s">
        <v>454</v>
      </c>
      <c r="H93" s="172" t="s">
        <v>45</v>
      </c>
      <c r="I93" s="173">
        <v>0.123</v>
      </c>
      <c r="J93" s="174" t="s">
        <v>455</v>
      </c>
      <c r="K93" s="175">
        <v>138398.85999999999</v>
      </c>
      <c r="L93" s="176">
        <f t="shared" si="10"/>
        <v>83039.31</v>
      </c>
      <c r="M93" s="177">
        <f t="shared" si="11"/>
        <v>55359.549999999988</v>
      </c>
      <c r="N93" s="178">
        <v>0.6</v>
      </c>
      <c r="O93" s="179">
        <f t="shared" si="12"/>
        <v>83039.31</v>
      </c>
      <c r="P93" s="1" t="b">
        <f t="shared" si="17"/>
        <v>1</v>
      </c>
      <c r="Q93" s="25">
        <f t="shared" si="18"/>
        <v>0.6</v>
      </c>
      <c r="R93" s="26" t="b">
        <f t="shared" si="19"/>
        <v>1</v>
      </c>
      <c r="S93" s="26" t="b">
        <f t="shared" si="20"/>
        <v>1</v>
      </c>
    </row>
    <row r="94" spans="1:19" ht="30" customHeight="1" x14ac:dyDescent="0.25">
      <c r="A94" s="169">
        <v>92</v>
      </c>
      <c r="B94" s="169" t="s">
        <v>456</v>
      </c>
      <c r="C94" s="170" t="s">
        <v>42</v>
      </c>
      <c r="D94" s="181" t="s">
        <v>210</v>
      </c>
      <c r="E94" s="181">
        <v>3017033</v>
      </c>
      <c r="F94" s="181" t="s">
        <v>48</v>
      </c>
      <c r="G94" s="182" t="s">
        <v>457</v>
      </c>
      <c r="H94" s="172" t="s">
        <v>45</v>
      </c>
      <c r="I94" s="173">
        <v>0.50600000000000001</v>
      </c>
      <c r="J94" s="174" t="s">
        <v>99</v>
      </c>
      <c r="K94" s="175">
        <v>492357.53</v>
      </c>
      <c r="L94" s="176">
        <f t="shared" si="10"/>
        <v>393886.02</v>
      </c>
      <c r="M94" s="177">
        <f t="shared" si="11"/>
        <v>98471.510000000009</v>
      </c>
      <c r="N94" s="178">
        <v>0.8</v>
      </c>
      <c r="O94" s="179">
        <f t="shared" si="12"/>
        <v>393886.02</v>
      </c>
      <c r="P94" s="1" t="b">
        <f t="shared" si="17"/>
        <v>1</v>
      </c>
      <c r="Q94" s="25">
        <f t="shared" si="18"/>
        <v>0.8</v>
      </c>
      <c r="R94" s="26" t="b">
        <f t="shared" si="19"/>
        <v>1</v>
      </c>
      <c r="S94" s="26" t="b">
        <f t="shared" si="20"/>
        <v>1</v>
      </c>
    </row>
    <row r="95" spans="1:19" ht="30" customHeight="1" x14ac:dyDescent="0.25">
      <c r="A95" s="169">
        <v>93</v>
      </c>
      <c r="B95" s="169" t="s">
        <v>458</v>
      </c>
      <c r="C95" s="170" t="s">
        <v>42</v>
      </c>
      <c r="D95" s="181" t="s">
        <v>459</v>
      </c>
      <c r="E95" s="181">
        <v>3012023</v>
      </c>
      <c r="F95" s="181" t="s">
        <v>117</v>
      </c>
      <c r="G95" s="182" t="s">
        <v>460</v>
      </c>
      <c r="H95" s="172" t="s">
        <v>45</v>
      </c>
      <c r="I95" s="173">
        <v>8.5999999999999993E-2</v>
      </c>
      <c r="J95" s="174" t="s">
        <v>92</v>
      </c>
      <c r="K95" s="175">
        <v>225204.18</v>
      </c>
      <c r="L95" s="176">
        <f t="shared" si="10"/>
        <v>135122.5</v>
      </c>
      <c r="M95" s="177">
        <f t="shared" si="11"/>
        <v>90081.68</v>
      </c>
      <c r="N95" s="178">
        <v>0.6</v>
      </c>
      <c r="O95" s="179">
        <f t="shared" si="12"/>
        <v>135122.5</v>
      </c>
      <c r="P95" s="1" t="b">
        <f t="shared" si="17"/>
        <v>1</v>
      </c>
      <c r="Q95" s="25">
        <f t="shared" si="18"/>
        <v>0.6</v>
      </c>
      <c r="R95" s="26" t="b">
        <f t="shared" si="19"/>
        <v>1</v>
      </c>
      <c r="S95" s="26" t="b">
        <f t="shared" si="20"/>
        <v>1</v>
      </c>
    </row>
    <row r="96" spans="1:19" ht="30" customHeight="1" x14ac:dyDescent="0.25">
      <c r="A96" s="169">
        <v>94</v>
      </c>
      <c r="B96" s="169" t="s">
        <v>461</v>
      </c>
      <c r="C96" s="170" t="s">
        <v>42</v>
      </c>
      <c r="D96" s="181" t="s">
        <v>254</v>
      </c>
      <c r="E96" s="181">
        <v>3031033</v>
      </c>
      <c r="F96" s="181" t="s">
        <v>156</v>
      </c>
      <c r="G96" s="182" t="s">
        <v>462</v>
      </c>
      <c r="H96" s="172" t="s">
        <v>45</v>
      </c>
      <c r="I96" s="173">
        <v>6.2E-2</v>
      </c>
      <c r="J96" s="174" t="s">
        <v>182</v>
      </c>
      <c r="K96" s="175">
        <v>31000.41</v>
      </c>
      <c r="L96" s="176">
        <f t="shared" si="10"/>
        <v>18600.240000000002</v>
      </c>
      <c r="M96" s="177">
        <f t="shared" si="11"/>
        <v>12400.169999999998</v>
      </c>
      <c r="N96" s="178">
        <v>0.6</v>
      </c>
      <c r="O96" s="179">
        <f t="shared" si="12"/>
        <v>18600.240000000002</v>
      </c>
      <c r="P96" s="1" t="b">
        <f t="shared" si="17"/>
        <v>1</v>
      </c>
      <c r="Q96" s="25">
        <f t="shared" si="18"/>
        <v>0.6</v>
      </c>
      <c r="R96" s="26" t="b">
        <f t="shared" si="19"/>
        <v>1</v>
      </c>
      <c r="S96" s="26" t="b">
        <f t="shared" si="20"/>
        <v>1</v>
      </c>
    </row>
    <row r="97" spans="1:19" ht="30" customHeight="1" x14ac:dyDescent="0.25">
      <c r="A97" s="169">
        <v>95</v>
      </c>
      <c r="B97" s="169" t="s">
        <v>463</v>
      </c>
      <c r="C97" s="170" t="s">
        <v>42</v>
      </c>
      <c r="D97" s="181" t="s">
        <v>437</v>
      </c>
      <c r="E97" s="181">
        <v>3018073</v>
      </c>
      <c r="F97" s="181" t="s">
        <v>148</v>
      </c>
      <c r="G97" s="182" t="s">
        <v>464</v>
      </c>
      <c r="H97" s="172" t="s">
        <v>45</v>
      </c>
      <c r="I97" s="173">
        <v>0.21</v>
      </c>
      <c r="J97" s="174" t="s">
        <v>99</v>
      </c>
      <c r="K97" s="175">
        <v>352645.7</v>
      </c>
      <c r="L97" s="176">
        <f t="shared" si="10"/>
        <v>246851.99</v>
      </c>
      <c r="M97" s="177">
        <f t="shared" si="11"/>
        <v>105793.71000000002</v>
      </c>
      <c r="N97" s="178">
        <v>0.7</v>
      </c>
      <c r="O97" s="179">
        <f t="shared" si="12"/>
        <v>246851.99</v>
      </c>
      <c r="P97" s="1" t="b">
        <f t="shared" si="17"/>
        <v>1</v>
      </c>
      <c r="Q97" s="25">
        <f t="shared" si="18"/>
        <v>0.7</v>
      </c>
      <c r="R97" s="26" t="b">
        <f t="shared" si="19"/>
        <v>1</v>
      </c>
      <c r="S97" s="26" t="b">
        <f t="shared" si="20"/>
        <v>1</v>
      </c>
    </row>
    <row r="98" spans="1:19" ht="30" customHeight="1" x14ac:dyDescent="0.25">
      <c r="A98" s="169">
        <v>96</v>
      </c>
      <c r="B98" s="169" t="s">
        <v>465</v>
      </c>
      <c r="C98" s="170" t="s">
        <v>42</v>
      </c>
      <c r="D98" s="181" t="s">
        <v>188</v>
      </c>
      <c r="E98" s="181">
        <v>3029033</v>
      </c>
      <c r="F98" s="181" t="s">
        <v>43</v>
      </c>
      <c r="G98" s="182" t="s">
        <v>466</v>
      </c>
      <c r="H98" s="172" t="s">
        <v>45</v>
      </c>
      <c r="I98" s="173">
        <v>0.35</v>
      </c>
      <c r="J98" s="174" t="s">
        <v>142</v>
      </c>
      <c r="K98" s="175">
        <v>231500</v>
      </c>
      <c r="L98" s="176">
        <f t="shared" si="10"/>
        <v>115750</v>
      </c>
      <c r="M98" s="177">
        <f t="shared" si="11"/>
        <v>115750</v>
      </c>
      <c r="N98" s="178">
        <v>0.5</v>
      </c>
      <c r="O98" s="179">
        <f t="shared" si="12"/>
        <v>115750</v>
      </c>
      <c r="P98" s="1" t="b">
        <f t="shared" si="17"/>
        <v>1</v>
      </c>
      <c r="Q98" s="25">
        <f t="shared" si="18"/>
        <v>0.5</v>
      </c>
      <c r="R98" s="26" t="b">
        <f t="shared" si="19"/>
        <v>1</v>
      </c>
      <c r="S98" s="26" t="b">
        <f t="shared" si="20"/>
        <v>1</v>
      </c>
    </row>
    <row r="99" spans="1:19" ht="30" customHeight="1" x14ac:dyDescent="0.25">
      <c r="A99" s="169">
        <v>97</v>
      </c>
      <c r="B99" s="169" t="s">
        <v>467</v>
      </c>
      <c r="C99" s="170" t="s">
        <v>42</v>
      </c>
      <c r="D99" s="181" t="s">
        <v>440</v>
      </c>
      <c r="E99" s="181">
        <v>3021021</v>
      </c>
      <c r="F99" s="181" t="s">
        <v>70</v>
      </c>
      <c r="G99" s="182" t="s">
        <v>468</v>
      </c>
      <c r="H99" s="172" t="s">
        <v>45</v>
      </c>
      <c r="I99" s="173">
        <v>0.59699999999999998</v>
      </c>
      <c r="J99" s="174" t="s">
        <v>170</v>
      </c>
      <c r="K99" s="175">
        <v>1258761.3400000001</v>
      </c>
      <c r="L99" s="176">
        <f t="shared" si="10"/>
        <v>629380.67000000004</v>
      </c>
      <c r="M99" s="177">
        <f t="shared" si="11"/>
        <v>629380.67000000004</v>
      </c>
      <c r="N99" s="178">
        <v>0.5</v>
      </c>
      <c r="O99" s="179">
        <f t="shared" si="12"/>
        <v>629380.67000000004</v>
      </c>
      <c r="P99" s="1" t="b">
        <f t="shared" si="17"/>
        <v>1</v>
      </c>
      <c r="Q99" s="25">
        <f t="shared" si="18"/>
        <v>0.5</v>
      </c>
      <c r="R99" s="26" t="b">
        <f t="shared" si="19"/>
        <v>1</v>
      </c>
      <c r="S99" s="26" t="b">
        <f t="shared" si="20"/>
        <v>1</v>
      </c>
    </row>
    <row r="100" spans="1:19" ht="30" customHeight="1" x14ac:dyDescent="0.25">
      <c r="A100" s="169">
        <v>98</v>
      </c>
      <c r="B100" s="169" t="s">
        <v>469</v>
      </c>
      <c r="C100" s="170" t="s">
        <v>42</v>
      </c>
      <c r="D100" s="181" t="s">
        <v>470</v>
      </c>
      <c r="E100" s="181">
        <v>3024084</v>
      </c>
      <c r="F100" s="181" t="s">
        <v>81</v>
      </c>
      <c r="G100" s="182" t="s">
        <v>471</v>
      </c>
      <c r="H100" s="172" t="s">
        <v>45</v>
      </c>
      <c r="I100" s="173">
        <v>0.23699999999999999</v>
      </c>
      <c r="J100" s="174" t="s">
        <v>472</v>
      </c>
      <c r="K100" s="175">
        <v>209954.42</v>
      </c>
      <c r="L100" s="176">
        <f t="shared" si="10"/>
        <v>104977.21</v>
      </c>
      <c r="M100" s="177">
        <f t="shared" si="11"/>
        <v>104977.21</v>
      </c>
      <c r="N100" s="178">
        <v>0.5</v>
      </c>
      <c r="O100" s="179">
        <f t="shared" si="12"/>
        <v>104977.21</v>
      </c>
      <c r="P100" s="1" t="b">
        <f t="shared" si="17"/>
        <v>1</v>
      </c>
      <c r="Q100" s="25">
        <f t="shared" si="18"/>
        <v>0.5</v>
      </c>
      <c r="R100" s="26" t="b">
        <f t="shared" si="19"/>
        <v>1</v>
      </c>
      <c r="S100" s="26" t="b">
        <f t="shared" si="20"/>
        <v>1</v>
      </c>
    </row>
    <row r="101" spans="1:19" ht="30" customHeight="1" x14ac:dyDescent="0.25">
      <c r="A101" s="169">
        <v>99</v>
      </c>
      <c r="B101" s="169" t="s">
        <v>473</v>
      </c>
      <c r="C101" s="170" t="s">
        <v>42</v>
      </c>
      <c r="D101" s="181" t="s">
        <v>385</v>
      </c>
      <c r="E101" s="181">
        <v>3021132</v>
      </c>
      <c r="F101" s="181" t="s">
        <v>70</v>
      </c>
      <c r="G101" s="182" t="s">
        <v>474</v>
      </c>
      <c r="H101" s="172" t="s">
        <v>45</v>
      </c>
      <c r="I101" s="173">
        <v>0.53700000000000003</v>
      </c>
      <c r="J101" s="174" t="s">
        <v>284</v>
      </c>
      <c r="K101" s="175">
        <v>749773.87</v>
      </c>
      <c r="L101" s="176">
        <f t="shared" si="10"/>
        <v>374886.93</v>
      </c>
      <c r="M101" s="177">
        <f t="shared" si="11"/>
        <v>374886.94</v>
      </c>
      <c r="N101" s="178">
        <v>0.5</v>
      </c>
      <c r="O101" s="179">
        <f t="shared" si="12"/>
        <v>374886.93</v>
      </c>
      <c r="P101" s="1" t="b">
        <f t="shared" si="17"/>
        <v>1</v>
      </c>
      <c r="Q101" s="25">
        <f t="shared" si="18"/>
        <v>0.5</v>
      </c>
      <c r="R101" s="26" t="b">
        <f t="shared" si="19"/>
        <v>1</v>
      </c>
      <c r="S101" s="26" t="b">
        <f t="shared" si="20"/>
        <v>1</v>
      </c>
    </row>
    <row r="102" spans="1:19" ht="30" customHeight="1" x14ac:dyDescent="0.25">
      <c r="A102" s="169">
        <v>100</v>
      </c>
      <c r="B102" s="169" t="s">
        <v>475</v>
      </c>
      <c r="C102" s="170" t="s">
        <v>42</v>
      </c>
      <c r="D102" s="181" t="s">
        <v>476</v>
      </c>
      <c r="E102" s="181">
        <v>3003042</v>
      </c>
      <c r="F102" s="181" t="s">
        <v>206</v>
      </c>
      <c r="G102" s="182" t="s">
        <v>477</v>
      </c>
      <c r="H102" s="172" t="s">
        <v>45</v>
      </c>
      <c r="I102" s="173">
        <v>1.1679999999999999</v>
      </c>
      <c r="J102" s="174" t="s">
        <v>478</v>
      </c>
      <c r="K102" s="175">
        <v>726654.32</v>
      </c>
      <c r="L102" s="176">
        <f t="shared" si="10"/>
        <v>363327.16</v>
      </c>
      <c r="M102" s="177">
        <f t="shared" si="11"/>
        <v>363327.16</v>
      </c>
      <c r="N102" s="178">
        <v>0.5</v>
      </c>
      <c r="O102" s="179">
        <f t="shared" si="12"/>
        <v>363327.16</v>
      </c>
      <c r="P102" s="1" t="b">
        <f t="shared" si="17"/>
        <v>1</v>
      </c>
      <c r="Q102" s="25">
        <f t="shared" si="18"/>
        <v>0.5</v>
      </c>
      <c r="R102" s="26" t="b">
        <f t="shared" si="19"/>
        <v>1</v>
      </c>
      <c r="S102" s="26" t="b">
        <f t="shared" si="20"/>
        <v>1</v>
      </c>
    </row>
    <row r="103" spans="1:19" ht="30" customHeight="1" x14ac:dyDescent="0.25">
      <c r="A103" s="169">
        <v>101</v>
      </c>
      <c r="B103" s="169" t="s">
        <v>479</v>
      </c>
      <c r="C103" s="170" t="s">
        <v>42</v>
      </c>
      <c r="D103" s="181" t="s">
        <v>424</v>
      </c>
      <c r="E103" s="181">
        <v>3024032</v>
      </c>
      <c r="F103" s="181" t="s">
        <v>81</v>
      </c>
      <c r="G103" s="182" t="s">
        <v>480</v>
      </c>
      <c r="H103" s="172" t="s">
        <v>45</v>
      </c>
      <c r="I103" s="173">
        <v>0.90500000000000003</v>
      </c>
      <c r="J103" s="174" t="s">
        <v>284</v>
      </c>
      <c r="K103" s="175">
        <v>1455675.3</v>
      </c>
      <c r="L103" s="176">
        <f t="shared" si="10"/>
        <v>727837.65</v>
      </c>
      <c r="M103" s="177">
        <f t="shared" si="11"/>
        <v>727837.65</v>
      </c>
      <c r="N103" s="178">
        <v>0.5</v>
      </c>
      <c r="O103" s="179">
        <f t="shared" si="12"/>
        <v>727837.65</v>
      </c>
      <c r="P103" s="1" t="b">
        <f t="shared" si="17"/>
        <v>1</v>
      </c>
      <c r="Q103" s="25">
        <f t="shared" si="18"/>
        <v>0.5</v>
      </c>
      <c r="R103" s="26" t="b">
        <f t="shared" si="19"/>
        <v>1</v>
      </c>
      <c r="S103" s="26" t="b">
        <f t="shared" si="20"/>
        <v>1</v>
      </c>
    </row>
    <row r="104" spans="1:19" ht="30" customHeight="1" x14ac:dyDescent="0.25">
      <c r="A104" s="169">
        <v>102</v>
      </c>
      <c r="B104" s="169" t="s">
        <v>481</v>
      </c>
      <c r="C104" s="170" t="s">
        <v>42</v>
      </c>
      <c r="D104" s="181" t="s">
        <v>482</v>
      </c>
      <c r="E104" s="181">
        <v>3019022</v>
      </c>
      <c r="F104" s="181" t="s">
        <v>90</v>
      </c>
      <c r="G104" s="182" t="s">
        <v>483</v>
      </c>
      <c r="H104" s="172" t="s">
        <v>45</v>
      </c>
      <c r="I104" s="173">
        <v>0.28199999999999997</v>
      </c>
      <c r="J104" s="174" t="s">
        <v>239</v>
      </c>
      <c r="K104" s="175">
        <v>227823.63</v>
      </c>
      <c r="L104" s="176">
        <f t="shared" si="10"/>
        <v>136694.17000000001</v>
      </c>
      <c r="M104" s="177">
        <f t="shared" si="11"/>
        <v>91129.459999999992</v>
      </c>
      <c r="N104" s="178">
        <v>0.6</v>
      </c>
      <c r="O104" s="179">
        <f t="shared" si="12"/>
        <v>136694.17000000001</v>
      </c>
      <c r="P104" s="1" t="b">
        <f t="shared" si="1"/>
        <v>1</v>
      </c>
      <c r="Q104" s="25">
        <f t="shared" ref="Q104:Q105" si="21">ROUND(L104/K104,4)</f>
        <v>0.6</v>
      </c>
      <c r="R104" s="26" t="b">
        <f t="shared" ref="R104:R105" si="22">Q104=N104</f>
        <v>1</v>
      </c>
      <c r="S104" s="26" t="b">
        <f t="shared" si="2"/>
        <v>1</v>
      </c>
    </row>
    <row r="105" spans="1:19" ht="30" customHeight="1" x14ac:dyDescent="0.25">
      <c r="A105" s="116" t="s">
        <v>609</v>
      </c>
      <c r="B105" s="107" t="s">
        <v>484</v>
      </c>
      <c r="C105" s="107" t="s">
        <v>42</v>
      </c>
      <c r="D105" s="107" t="s">
        <v>485</v>
      </c>
      <c r="E105" s="107">
        <v>3021172</v>
      </c>
      <c r="F105" s="107" t="s">
        <v>70</v>
      </c>
      <c r="G105" s="107" t="s">
        <v>486</v>
      </c>
      <c r="H105" s="108" t="s">
        <v>45</v>
      </c>
      <c r="I105" s="109">
        <v>1.732</v>
      </c>
      <c r="J105" s="110" t="s">
        <v>154</v>
      </c>
      <c r="K105" s="111">
        <v>5376605.2699999996</v>
      </c>
      <c r="L105" s="112">
        <v>2392845.84</v>
      </c>
      <c r="M105" s="112">
        <f t="shared" si="11"/>
        <v>2983759.4299999997</v>
      </c>
      <c r="N105" s="115">
        <v>0.5</v>
      </c>
      <c r="O105" s="112">
        <f t="shared" si="12"/>
        <v>2392845.84</v>
      </c>
      <c r="P105" s="1" t="b">
        <f t="shared" si="1"/>
        <v>1</v>
      </c>
      <c r="Q105" s="25">
        <f t="shared" si="21"/>
        <v>0.44500000000000001</v>
      </c>
      <c r="R105" s="26" t="b">
        <f t="shared" si="22"/>
        <v>0</v>
      </c>
      <c r="S105" s="26" t="b">
        <f t="shared" si="2"/>
        <v>1</v>
      </c>
    </row>
    <row r="106" spans="1:19" ht="20.100000000000001" customHeight="1" x14ac:dyDescent="0.25">
      <c r="A106" s="156" t="s">
        <v>37</v>
      </c>
      <c r="B106" s="157"/>
      <c r="C106" s="157"/>
      <c r="D106" s="157"/>
      <c r="E106" s="157"/>
      <c r="F106" s="157"/>
      <c r="G106" s="157"/>
      <c r="H106" s="158"/>
      <c r="I106" s="30">
        <f>SUM(I3:I105)</f>
        <v>91.53700000000002</v>
      </c>
      <c r="J106" s="31" t="s">
        <v>12</v>
      </c>
      <c r="K106" s="32">
        <f>SUM(K3:K105)</f>
        <v>78862467.010000005</v>
      </c>
      <c r="L106" s="32">
        <f>SUM(L3:L105)</f>
        <v>43496794.589999989</v>
      </c>
      <c r="M106" s="32">
        <f>SUM(M3:M105)</f>
        <v>35365672.420000002</v>
      </c>
      <c r="N106" s="33" t="s">
        <v>12</v>
      </c>
      <c r="O106" s="32">
        <f>SUM(O3:O105)</f>
        <v>43496794.589999989</v>
      </c>
      <c r="P106" s="1" t="b">
        <f t="shared" si="1"/>
        <v>1</v>
      </c>
      <c r="Q106" s="25">
        <f t="shared" ref="Q106" si="23">ROUND(L106/K106,4)</f>
        <v>0.55159999999999998</v>
      </c>
      <c r="R106" s="26" t="s">
        <v>12</v>
      </c>
      <c r="S106" s="26" t="b">
        <f t="shared" si="2"/>
        <v>1</v>
      </c>
    </row>
    <row r="107" spans="1:19" x14ac:dyDescent="0.25">
      <c r="A107" s="20"/>
      <c r="B107" s="117"/>
      <c r="C107" s="20"/>
      <c r="D107" s="20"/>
      <c r="E107" s="103"/>
      <c r="F107" s="20"/>
      <c r="G107" s="20"/>
      <c r="H107" s="20"/>
    </row>
    <row r="108" spans="1:19" x14ac:dyDescent="0.25">
      <c r="A108" s="19" t="s">
        <v>38</v>
      </c>
      <c r="B108" s="118"/>
      <c r="C108" s="19"/>
      <c r="D108" s="19"/>
      <c r="E108" s="104"/>
      <c r="F108" s="19"/>
      <c r="G108" s="19"/>
      <c r="H108" s="19"/>
      <c r="I108" s="10"/>
      <c r="J108" s="10"/>
      <c r="K108" s="2"/>
      <c r="L108" s="10"/>
      <c r="M108" s="10"/>
      <c r="O108" s="10"/>
      <c r="P108" s="1"/>
      <c r="S108" s="26"/>
    </row>
    <row r="109" spans="1:19" ht="28.5" customHeight="1" x14ac:dyDescent="0.25">
      <c r="A109" s="149" t="s">
        <v>34</v>
      </c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"/>
    </row>
    <row r="110" spans="1:19" x14ac:dyDescent="0.25">
      <c r="B110" s="119"/>
      <c r="C110" s="21"/>
      <c r="D110" s="21"/>
      <c r="E110" s="105"/>
      <c r="F110" s="21"/>
      <c r="G110" s="21"/>
      <c r="H110" s="21"/>
    </row>
  </sheetData>
  <mergeCells count="16">
    <mergeCell ref="N1:N2"/>
    <mergeCell ref="A106:H106"/>
    <mergeCell ref="A109:O109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106">
    <cfRule type="cellIs" dxfId="11" priority="5" operator="equal">
      <formula>FALSE</formula>
    </cfRule>
  </conditionalFormatting>
  <conditionalFormatting sqref="P3:R106">
    <cfRule type="containsText" dxfId="10" priority="3" operator="containsText" text="fałsz">
      <formula>NOT(ISERROR(SEARCH("fałsz",P3)))</formula>
    </cfRule>
  </conditionalFormatting>
  <conditionalFormatting sqref="S108">
    <cfRule type="cellIs" dxfId="9" priority="2" operator="equal">
      <formula>FALSE</formula>
    </cfRule>
  </conditionalFormatting>
  <conditionalFormatting sqref="S108">
    <cfRule type="cellIs" dxfId="8" priority="1" operator="equal">
      <formula>FALSE</formula>
    </cfRule>
  </conditionalFormatting>
  <dataValidations disablePrompts="1" count="3">
    <dataValidation type="list" allowBlank="1" showInputMessage="1" showErrorMessage="1" sqref="C3:C105" xr:uid="{62978A1F-8620-495A-AFF8-5F71A008783F}">
      <formula1>"N"</formula1>
    </dataValidation>
    <dataValidation type="list" allowBlank="1" showInputMessage="1" showErrorMessage="1" sqref="H3:H105" xr:uid="{6260AD41-B1C1-4209-8634-EFFACAE87E96}">
      <formula1>"R"</formula1>
    </dataValidation>
    <dataValidation type="list" allowBlank="1" showInputMessage="1" showErrorMessage="1" sqref="G3:G4" xr:uid="{5B41145F-C415-4C18-9E58-28145502FB19}">
      <formula1>"B,P,R"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81" fitToHeight="0" orientation="landscape" r:id="rId1"/>
  <headerFooter>
    <oddHeader>&amp;LWojewództ&amp;K000000wo Wielkopolskie&amp;K01+000 - zadania gminne lista podstawowa</oddHeader>
    <oddFooter>Strona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09AB-8CFC-4CFC-8EE2-8F79CCAEBFF8}">
  <sheetPr>
    <pageSetUpPr fitToPage="1"/>
  </sheetPr>
  <dimension ref="A1:R2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10.140625" customWidth="1"/>
    <col min="2" max="2" width="19.140625" customWidth="1"/>
    <col min="3" max="3" width="7.42578125" customWidth="1"/>
    <col min="4" max="4" width="15.7109375" customWidth="1"/>
    <col min="5" max="5" width="15.7109375" style="106" customWidth="1"/>
    <col min="6" max="6" width="50.85546875" customWidth="1"/>
    <col min="7" max="9" width="15.7109375" customWidth="1"/>
    <col min="10" max="10" width="15.7109375" style="17" customWidth="1"/>
    <col min="11" max="12" width="15.7109375" customWidth="1"/>
    <col min="13" max="13" width="15.7109375" style="1" customWidth="1"/>
    <col min="14" max="14" width="15.7109375" customWidth="1"/>
    <col min="15" max="15" width="15.7109375" style="24" customWidth="1"/>
    <col min="16" max="17" width="15.7109375" style="1" customWidth="1"/>
    <col min="18" max="18" width="15.7109375" style="24" customWidth="1"/>
  </cols>
  <sheetData>
    <row r="1" spans="1:18" ht="33.75" customHeight="1" x14ac:dyDescent="0.25">
      <c r="A1" s="148" t="s">
        <v>4</v>
      </c>
      <c r="B1" s="148" t="s">
        <v>5</v>
      </c>
      <c r="C1" s="154" t="s">
        <v>40</v>
      </c>
      <c r="D1" s="150" t="s">
        <v>6</v>
      </c>
      <c r="E1" s="159" t="s">
        <v>27</v>
      </c>
      <c r="F1" s="150" t="s">
        <v>7</v>
      </c>
      <c r="G1" s="148" t="s">
        <v>22</v>
      </c>
      <c r="H1" s="148" t="s">
        <v>8</v>
      </c>
      <c r="I1" s="148" t="s">
        <v>21</v>
      </c>
      <c r="J1" s="148" t="s">
        <v>9</v>
      </c>
      <c r="K1" s="148" t="s">
        <v>14</v>
      </c>
      <c r="L1" s="150" t="s">
        <v>11</v>
      </c>
      <c r="M1" s="148" t="s">
        <v>10</v>
      </c>
      <c r="N1" s="22" t="s">
        <v>39</v>
      </c>
      <c r="O1" s="1"/>
    </row>
    <row r="2" spans="1:18" ht="33.75" customHeight="1" x14ac:dyDescent="0.25">
      <c r="A2" s="148"/>
      <c r="B2" s="148"/>
      <c r="C2" s="155"/>
      <c r="D2" s="151"/>
      <c r="E2" s="160"/>
      <c r="F2" s="151"/>
      <c r="G2" s="148"/>
      <c r="H2" s="148"/>
      <c r="I2" s="148"/>
      <c r="J2" s="148"/>
      <c r="K2" s="148"/>
      <c r="L2" s="151"/>
      <c r="M2" s="148"/>
      <c r="N2" s="22">
        <v>2023</v>
      </c>
      <c r="O2" s="1" t="s">
        <v>23</v>
      </c>
      <c r="P2" s="1" t="s">
        <v>24</v>
      </c>
      <c r="Q2" s="1" t="s">
        <v>25</v>
      </c>
      <c r="R2" s="1" t="s">
        <v>26</v>
      </c>
    </row>
    <row r="3" spans="1:18" ht="30" customHeight="1" x14ac:dyDescent="0.25">
      <c r="A3" s="86">
        <v>1</v>
      </c>
      <c r="B3" s="76" t="s">
        <v>527</v>
      </c>
      <c r="C3" s="77" t="s">
        <v>42</v>
      </c>
      <c r="D3" s="76" t="s">
        <v>81</v>
      </c>
      <c r="E3" s="76">
        <v>3024</v>
      </c>
      <c r="F3" s="76" t="s">
        <v>528</v>
      </c>
      <c r="G3" s="28" t="s">
        <v>45</v>
      </c>
      <c r="H3" s="78">
        <v>1.6120000000000001</v>
      </c>
      <c r="I3" s="79" t="s">
        <v>83</v>
      </c>
      <c r="J3" s="83">
        <v>2512523.98</v>
      </c>
      <c r="K3" s="27">
        <f>ROUNDDOWN(J3*M3,2)</f>
        <v>1507514.38</v>
      </c>
      <c r="L3" s="29">
        <f>J3-K3</f>
        <v>1005009.6000000001</v>
      </c>
      <c r="M3" s="133">
        <v>0.6</v>
      </c>
      <c r="N3" s="80">
        <f t="shared" ref="N3" si="0">K3</f>
        <v>1507514.38</v>
      </c>
      <c r="O3" s="1" t="b">
        <f t="shared" ref="O3:O21" si="1">K3=SUM(N3:N3)</f>
        <v>1</v>
      </c>
      <c r="P3" s="25">
        <f t="shared" ref="P3:P21" si="2">ROUND(K3/J3,4)</f>
        <v>0.6</v>
      </c>
      <c r="Q3" s="26" t="b">
        <f t="shared" ref="Q3:Q20" si="3">P3=M3</f>
        <v>1</v>
      </c>
      <c r="R3" s="26" t="b">
        <f t="shared" ref="R3:R21" si="4">J3=K3+L3</f>
        <v>1</v>
      </c>
    </row>
    <row r="4" spans="1:18" ht="30" customHeight="1" x14ac:dyDescent="0.25">
      <c r="A4" s="85">
        <v>2</v>
      </c>
      <c r="B4" s="76" t="s">
        <v>489</v>
      </c>
      <c r="C4" s="77" t="s">
        <v>42</v>
      </c>
      <c r="D4" s="76" t="s">
        <v>117</v>
      </c>
      <c r="E4" s="76">
        <v>3012</v>
      </c>
      <c r="F4" s="76" t="s">
        <v>490</v>
      </c>
      <c r="G4" s="28" t="s">
        <v>45</v>
      </c>
      <c r="H4" s="78">
        <v>1.202</v>
      </c>
      <c r="I4" s="79" t="s">
        <v>119</v>
      </c>
      <c r="J4" s="83">
        <v>1305044.0900000001</v>
      </c>
      <c r="K4" s="27">
        <f t="shared" ref="K4:K19" si="5">ROUNDDOWN(J4*M4,2)</f>
        <v>652522.04</v>
      </c>
      <c r="L4" s="29">
        <f t="shared" ref="L4:L20" si="6">J4-K4</f>
        <v>652522.05000000005</v>
      </c>
      <c r="M4" s="133">
        <v>0.5</v>
      </c>
      <c r="N4" s="80">
        <f t="shared" ref="N4:N19" si="7">K4</f>
        <v>652522.04</v>
      </c>
      <c r="O4" s="1" t="b">
        <f t="shared" si="1"/>
        <v>1</v>
      </c>
      <c r="P4" s="25">
        <f t="shared" si="2"/>
        <v>0.5</v>
      </c>
      <c r="Q4" s="26" t="b">
        <f t="shared" si="3"/>
        <v>1</v>
      </c>
      <c r="R4" s="26" t="b">
        <f t="shared" si="4"/>
        <v>1</v>
      </c>
    </row>
    <row r="5" spans="1:18" ht="30" customHeight="1" x14ac:dyDescent="0.25">
      <c r="A5" s="86">
        <v>3</v>
      </c>
      <c r="B5" s="76" t="s">
        <v>491</v>
      </c>
      <c r="C5" s="77" t="s">
        <v>42</v>
      </c>
      <c r="D5" s="76" t="s">
        <v>132</v>
      </c>
      <c r="E5" s="76">
        <v>3010</v>
      </c>
      <c r="F5" s="76" t="s">
        <v>492</v>
      </c>
      <c r="G5" s="28" t="s">
        <v>45</v>
      </c>
      <c r="H5" s="78">
        <v>6.3710000000000004</v>
      </c>
      <c r="I5" s="79" t="s">
        <v>123</v>
      </c>
      <c r="J5" s="83">
        <v>6957876.4400000004</v>
      </c>
      <c r="K5" s="27">
        <f t="shared" si="5"/>
        <v>3478938.22</v>
      </c>
      <c r="L5" s="29">
        <f t="shared" si="6"/>
        <v>3478938.22</v>
      </c>
      <c r="M5" s="133">
        <v>0.5</v>
      </c>
      <c r="N5" s="80">
        <f t="shared" si="7"/>
        <v>3478938.22</v>
      </c>
      <c r="O5" s="1" t="b">
        <f t="shared" si="1"/>
        <v>1</v>
      </c>
      <c r="P5" s="25">
        <f t="shared" si="2"/>
        <v>0.5</v>
      </c>
      <c r="Q5" s="26" t="b">
        <f t="shared" si="3"/>
        <v>1</v>
      </c>
      <c r="R5" s="26" t="b">
        <f t="shared" si="4"/>
        <v>1</v>
      </c>
    </row>
    <row r="6" spans="1:18" ht="30" customHeight="1" x14ac:dyDescent="0.25">
      <c r="A6" s="85">
        <v>4</v>
      </c>
      <c r="B6" s="76" t="s">
        <v>493</v>
      </c>
      <c r="C6" s="77" t="s">
        <v>42</v>
      </c>
      <c r="D6" s="76" t="s">
        <v>43</v>
      </c>
      <c r="E6" s="76">
        <v>3029</v>
      </c>
      <c r="F6" s="76" t="s">
        <v>494</v>
      </c>
      <c r="G6" s="28" t="s">
        <v>45</v>
      </c>
      <c r="H6" s="78">
        <v>6.9850000000000003</v>
      </c>
      <c r="I6" s="79" t="s">
        <v>495</v>
      </c>
      <c r="J6" s="83">
        <v>5678826.7199999997</v>
      </c>
      <c r="K6" s="27">
        <f t="shared" si="5"/>
        <v>4543061.37</v>
      </c>
      <c r="L6" s="29">
        <f t="shared" si="6"/>
        <v>1135765.3499999996</v>
      </c>
      <c r="M6" s="133">
        <v>0.8</v>
      </c>
      <c r="N6" s="80">
        <f t="shared" si="7"/>
        <v>4543061.37</v>
      </c>
      <c r="O6" s="1" t="b">
        <f t="shared" si="1"/>
        <v>1</v>
      </c>
      <c r="P6" s="25">
        <f t="shared" si="2"/>
        <v>0.8</v>
      </c>
      <c r="Q6" s="26" t="b">
        <f t="shared" si="3"/>
        <v>1</v>
      </c>
      <c r="R6" s="26" t="b">
        <f t="shared" si="4"/>
        <v>1</v>
      </c>
    </row>
    <row r="7" spans="1:18" ht="30" customHeight="1" x14ac:dyDescent="0.25">
      <c r="A7" s="86">
        <v>5</v>
      </c>
      <c r="B7" s="76" t="s">
        <v>496</v>
      </c>
      <c r="C7" s="77" t="s">
        <v>42</v>
      </c>
      <c r="D7" s="76" t="s">
        <v>132</v>
      </c>
      <c r="E7" s="76">
        <v>3010</v>
      </c>
      <c r="F7" s="76" t="s">
        <v>497</v>
      </c>
      <c r="G7" s="28" t="s">
        <v>45</v>
      </c>
      <c r="H7" s="78">
        <v>3.28</v>
      </c>
      <c r="I7" s="79" t="s">
        <v>284</v>
      </c>
      <c r="J7" s="83">
        <v>4324958.5599999996</v>
      </c>
      <c r="K7" s="27">
        <f t="shared" si="5"/>
        <v>2162479.2799999998</v>
      </c>
      <c r="L7" s="29">
        <f t="shared" si="6"/>
        <v>2162479.2799999998</v>
      </c>
      <c r="M7" s="133">
        <v>0.5</v>
      </c>
      <c r="N7" s="80">
        <f t="shared" si="7"/>
        <v>2162479.2799999998</v>
      </c>
      <c r="O7" s="1" t="b">
        <f t="shared" ref="O7:O8" si="8">K7=SUM(N7:N7)</f>
        <v>1</v>
      </c>
      <c r="P7" s="25">
        <f t="shared" ref="P7:P8" si="9">ROUND(K7/J7,4)</f>
        <v>0.5</v>
      </c>
      <c r="Q7" s="26" t="b">
        <f t="shared" ref="Q7:Q8" si="10">P7=M7</f>
        <v>1</v>
      </c>
      <c r="R7" s="26" t="b">
        <f t="shared" ref="R7:R8" si="11">J7=K7+L7</f>
        <v>1</v>
      </c>
    </row>
    <row r="8" spans="1:18" ht="30" customHeight="1" x14ac:dyDescent="0.25">
      <c r="A8" s="85">
        <v>6</v>
      </c>
      <c r="B8" s="76" t="s">
        <v>498</v>
      </c>
      <c r="C8" s="77" t="s">
        <v>42</v>
      </c>
      <c r="D8" s="76" t="s">
        <v>156</v>
      </c>
      <c r="E8" s="76">
        <v>3031</v>
      </c>
      <c r="F8" s="76" t="s">
        <v>499</v>
      </c>
      <c r="G8" s="28" t="s">
        <v>45</v>
      </c>
      <c r="H8" s="78">
        <v>0.22</v>
      </c>
      <c r="I8" s="79" t="s">
        <v>158</v>
      </c>
      <c r="J8" s="83">
        <v>117000</v>
      </c>
      <c r="K8" s="27">
        <f t="shared" si="5"/>
        <v>58500</v>
      </c>
      <c r="L8" s="29">
        <f t="shared" si="6"/>
        <v>58500</v>
      </c>
      <c r="M8" s="133">
        <v>0.5</v>
      </c>
      <c r="N8" s="80">
        <f t="shared" si="7"/>
        <v>58500</v>
      </c>
      <c r="O8" s="1" t="b">
        <f t="shared" si="8"/>
        <v>1</v>
      </c>
      <c r="P8" s="25">
        <f t="shared" si="9"/>
        <v>0.5</v>
      </c>
      <c r="Q8" s="26" t="b">
        <f t="shared" si="10"/>
        <v>1</v>
      </c>
      <c r="R8" s="26" t="b">
        <f t="shared" si="11"/>
        <v>1</v>
      </c>
    </row>
    <row r="9" spans="1:18" ht="30" customHeight="1" x14ac:dyDescent="0.25">
      <c r="A9" s="86">
        <v>7</v>
      </c>
      <c r="B9" s="76" t="s">
        <v>500</v>
      </c>
      <c r="C9" s="77" t="s">
        <v>42</v>
      </c>
      <c r="D9" s="76" t="s">
        <v>501</v>
      </c>
      <c r="E9" s="76">
        <v>3062011</v>
      </c>
      <c r="F9" s="76" t="s">
        <v>502</v>
      </c>
      <c r="G9" s="28" t="s">
        <v>45</v>
      </c>
      <c r="H9" s="78">
        <v>0.37</v>
      </c>
      <c r="I9" s="79" t="s">
        <v>503</v>
      </c>
      <c r="J9" s="83">
        <v>1252263</v>
      </c>
      <c r="K9" s="27">
        <f t="shared" si="5"/>
        <v>626131.5</v>
      </c>
      <c r="L9" s="29">
        <f t="shared" si="6"/>
        <v>626131.5</v>
      </c>
      <c r="M9" s="133">
        <v>0.5</v>
      </c>
      <c r="N9" s="80">
        <f t="shared" si="7"/>
        <v>626131.5</v>
      </c>
      <c r="O9" s="1" t="b">
        <f t="shared" si="1"/>
        <v>1</v>
      </c>
      <c r="P9" s="25">
        <f t="shared" si="2"/>
        <v>0.5</v>
      </c>
      <c r="Q9" s="26" t="b">
        <f t="shared" si="3"/>
        <v>1</v>
      </c>
      <c r="R9" s="26" t="b">
        <f t="shared" si="4"/>
        <v>1</v>
      </c>
    </row>
    <row r="10" spans="1:18" ht="30" customHeight="1" x14ac:dyDescent="0.25">
      <c r="A10" s="85">
        <v>8</v>
      </c>
      <c r="B10" s="76" t="s">
        <v>504</v>
      </c>
      <c r="C10" s="77" t="s">
        <v>42</v>
      </c>
      <c r="D10" s="76" t="s">
        <v>132</v>
      </c>
      <c r="E10" s="76">
        <v>3010</v>
      </c>
      <c r="F10" s="76" t="s">
        <v>505</v>
      </c>
      <c r="G10" s="28" t="s">
        <v>45</v>
      </c>
      <c r="H10" s="78">
        <v>4.6779999999999999</v>
      </c>
      <c r="I10" s="79" t="s">
        <v>123</v>
      </c>
      <c r="J10" s="83">
        <v>5137882.75</v>
      </c>
      <c r="K10" s="27">
        <f t="shared" si="5"/>
        <v>2568941.37</v>
      </c>
      <c r="L10" s="29">
        <f t="shared" si="6"/>
        <v>2568941.38</v>
      </c>
      <c r="M10" s="133">
        <v>0.5</v>
      </c>
      <c r="N10" s="80">
        <f t="shared" si="7"/>
        <v>2568941.37</v>
      </c>
      <c r="O10" s="1" t="b">
        <f t="shared" si="1"/>
        <v>1</v>
      </c>
      <c r="P10" s="25">
        <f t="shared" si="2"/>
        <v>0.5</v>
      </c>
      <c r="Q10" s="26" t="b">
        <f t="shared" si="3"/>
        <v>1</v>
      </c>
      <c r="R10" s="26" t="b">
        <f t="shared" si="4"/>
        <v>1</v>
      </c>
    </row>
    <row r="11" spans="1:18" ht="30" customHeight="1" x14ac:dyDescent="0.25">
      <c r="A11" s="86">
        <v>9</v>
      </c>
      <c r="B11" s="76" t="s">
        <v>506</v>
      </c>
      <c r="C11" s="77" t="s">
        <v>42</v>
      </c>
      <c r="D11" s="76" t="s">
        <v>156</v>
      </c>
      <c r="E11" s="76">
        <v>3031</v>
      </c>
      <c r="F11" s="76" t="s">
        <v>507</v>
      </c>
      <c r="G11" s="28" t="s">
        <v>45</v>
      </c>
      <c r="H11" s="78">
        <v>0.28999999999999998</v>
      </c>
      <c r="I11" s="79" t="s">
        <v>158</v>
      </c>
      <c r="J11" s="83">
        <v>130000</v>
      </c>
      <c r="K11" s="27">
        <f t="shared" si="5"/>
        <v>65000</v>
      </c>
      <c r="L11" s="29">
        <f t="shared" si="6"/>
        <v>65000</v>
      </c>
      <c r="M11" s="133">
        <v>0.5</v>
      </c>
      <c r="N11" s="80">
        <f t="shared" si="7"/>
        <v>65000</v>
      </c>
      <c r="O11" s="1" t="b">
        <f t="shared" si="1"/>
        <v>1</v>
      </c>
      <c r="P11" s="25">
        <f t="shared" si="2"/>
        <v>0.5</v>
      </c>
      <c r="Q11" s="26" t="b">
        <f t="shared" si="3"/>
        <v>1</v>
      </c>
      <c r="R11" s="26" t="b">
        <f t="shared" si="4"/>
        <v>1</v>
      </c>
    </row>
    <row r="12" spans="1:18" ht="30" customHeight="1" x14ac:dyDescent="0.25">
      <c r="A12" s="85">
        <v>10</v>
      </c>
      <c r="B12" s="76" t="s">
        <v>508</v>
      </c>
      <c r="C12" s="77" t="s">
        <v>42</v>
      </c>
      <c r="D12" s="76" t="s">
        <v>121</v>
      </c>
      <c r="E12" s="76">
        <v>3025</v>
      </c>
      <c r="F12" s="76" t="s">
        <v>509</v>
      </c>
      <c r="G12" s="28" t="s">
        <v>45</v>
      </c>
      <c r="H12" s="78">
        <v>0.45</v>
      </c>
      <c r="I12" s="79" t="s">
        <v>123</v>
      </c>
      <c r="J12" s="83">
        <v>560658</v>
      </c>
      <c r="K12" s="27">
        <f t="shared" si="5"/>
        <v>280329</v>
      </c>
      <c r="L12" s="29">
        <f t="shared" si="6"/>
        <v>280329</v>
      </c>
      <c r="M12" s="133">
        <v>0.5</v>
      </c>
      <c r="N12" s="80">
        <f t="shared" si="7"/>
        <v>280329</v>
      </c>
      <c r="O12" s="1" t="b">
        <f t="shared" si="1"/>
        <v>1</v>
      </c>
      <c r="P12" s="25">
        <f t="shared" si="2"/>
        <v>0.5</v>
      </c>
      <c r="Q12" s="26" t="b">
        <f t="shared" si="3"/>
        <v>1</v>
      </c>
      <c r="R12" s="26" t="b">
        <f t="shared" si="4"/>
        <v>1</v>
      </c>
    </row>
    <row r="13" spans="1:18" ht="30" customHeight="1" x14ac:dyDescent="0.25">
      <c r="A13" s="86">
        <v>11</v>
      </c>
      <c r="B13" s="76" t="s">
        <v>510</v>
      </c>
      <c r="C13" s="77" t="s">
        <v>42</v>
      </c>
      <c r="D13" s="76" t="s">
        <v>132</v>
      </c>
      <c r="E13" s="76">
        <v>3010</v>
      </c>
      <c r="F13" s="76" t="s">
        <v>511</v>
      </c>
      <c r="G13" s="28" t="s">
        <v>45</v>
      </c>
      <c r="H13" s="78">
        <v>4.7220000000000004</v>
      </c>
      <c r="I13" s="79" t="s">
        <v>123</v>
      </c>
      <c r="J13" s="83">
        <v>3363512.89</v>
      </c>
      <c r="K13" s="27">
        <f t="shared" si="5"/>
        <v>1681756.44</v>
      </c>
      <c r="L13" s="29">
        <f t="shared" si="6"/>
        <v>1681756.4500000002</v>
      </c>
      <c r="M13" s="133">
        <v>0.5</v>
      </c>
      <c r="N13" s="80">
        <f t="shared" si="7"/>
        <v>1681756.44</v>
      </c>
      <c r="O13" s="1" t="b">
        <f t="shared" si="1"/>
        <v>1</v>
      </c>
      <c r="P13" s="25">
        <f t="shared" si="2"/>
        <v>0.5</v>
      </c>
      <c r="Q13" s="26" t="b">
        <f t="shared" si="3"/>
        <v>1</v>
      </c>
      <c r="R13" s="26" t="b">
        <f t="shared" si="4"/>
        <v>1</v>
      </c>
    </row>
    <row r="14" spans="1:18" ht="30" customHeight="1" x14ac:dyDescent="0.25">
      <c r="A14" s="85">
        <v>12</v>
      </c>
      <c r="B14" s="76" t="s">
        <v>512</v>
      </c>
      <c r="C14" s="77" t="s">
        <v>42</v>
      </c>
      <c r="D14" s="76" t="s">
        <v>132</v>
      </c>
      <c r="E14" s="76">
        <v>3010</v>
      </c>
      <c r="F14" s="76" t="s">
        <v>513</v>
      </c>
      <c r="G14" s="28" t="s">
        <v>45</v>
      </c>
      <c r="H14" s="78">
        <v>2.9</v>
      </c>
      <c r="I14" s="79" t="s">
        <v>123</v>
      </c>
      <c r="J14" s="83">
        <v>4677188.53</v>
      </c>
      <c r="K14" s="27">
        <f t="shared" si="5"/>
        <v>2338594.2599999998</v>
      </c>
      <c r="L14" s="29">
        <f t="shared" si="6"/>
        <v>2338594.2700000005</v>
      </c>
      <c r="M14" s="133">
        <v>0.5</v>
      </c>
      <c r="N14" s="80">
        <f t="shared" si="7"/>
        <v>2338594.2599999998</v>
      </c>
      <c r="O14" s="1" t="b">
        <f t="shared" si="1"/>
        <v>1</v>
      </c>
      <c r="P14" s="25">
        <f t="shared" si="2"/>
        <v>0.5</v>
      </c>
      <c r="Q14" s="26" t="b">
        <f t="shared" si="3"/>
        <v>1</v>
      </c>
      <c r="R14" s="26" t="b">
        <f t="shared" si="4"/>
        <v>1</v>
      </c>
    </row>
    <row r="15" spans="1:18" ht="30" customHeight="1" x14ac:dyDescent="0.25">
      <c r="A15" s="86">
        <v>13</v>
      </c>
      <c r="B15" s="76" t="s">
        <v>514</v>
      </c>
      <c r="C15" s="77" t="s">
        <v>42</v>
      </c>
      <c r="D15" s="76" t="s">
        <v>43</v>
      </c>
      <c r="E15" s="76">
        <v>3029</v>
      </c>
      <c r="F15" s="76" t="s">
        <v>515</v>
      </c>
      <c r="G15" s="28" t="s">
        <v>45</v>
      </c>
      <c r="H15" s="78">
        <v>4.5149999999999997</v>
      </c>
      <c r="I15" s="79" t="s">
        <v>495</v>
      </c>
      <c r="J15" s="83">
        <v>5605733.4100000001</v>
      </c>
      <c r="K15" s="27">
        <f t="shared" si="5"/>
        <v>4484586.72</v>
      </c>
      <c r="L15" s="29">
        <f t="shared" si="6"/>
        <v>1121146.6900000004</v>
      </c>
      <c r="M15" s="133">
        <v>0.8</v>
      </c>
      <c r="N15" s="80">
        <f t="shared" si="7"/>
        <v>4484586.72</v>
      </c>
      <c r="O15" s="1" t="b">
        <f t="shared" si="1"/>
        <v>1</v>
      </c>
      <c r="P15" s="25">
        <f t="shared" si="2"/>
        <v>0.8</v>
      </c>
      <c r="Q15" s="26" t="b">
        <f t="shared" si="3"/>
        <v>1</v>
      </c>
      <c r="R15" s="26" t="b">
        <f t="shared" si="4"/>
        <v>1</v>
      </c>
    </row>
    <row r="16" spans="1:18" ht="30" customHeight="1" x14ac:dyDescent="0.25">
      <c r="A16" s="85">
        <v>14</v>
      </c>
      <c r="B16" s="76" t="s">
        <v>516</v>
      </c>
      <c r="C16" s="77" t="s">
        <v>42</v>
      </c>
      <c r="D16" s="76" t="s">
        <v>132</v>
      </c>
      <c r="E16" s="76">
        <v>3010</v>
      </c>
      <c r="F16" s="76" t="s">
        <v>517</v>
      </c>
      <c r="G16" s="28" t="s">
        <v>45</v>
      </c>
      <c r="H16" s="78">
        <v>3.5539999999999998</v>
      </c>
      <c r="I16" s="79" t="s">
        <v>123</v>
      </c>
      <c r="J16" s="83">
        <v>3456055.96</v>
      </c>
      <c r="K16" s="27">
        <f t="shared" si="5"/>
        <v>1728027.98</v>
      </c>
      <c r="L16" s="29">
        <f t="shared" si="6"/>
        <v>1728027.98</v>
      </c>
      <c r="M16" s="133">
        <v>0.5</v>
      </c>
      <c r="N16" s="80">
        <f t="shared" si="7"/>
        <v>1728027.98</v>
      </c>
      <c r="O16" s="1" t="b">
        <f t="shared" si="1"/>
        <v>1</v>
      </c>
      <c r="P16" s="25">
        <f t="shared" si="2"/>
        <v>0.5</v>
      </c>
      <c r="Q16" s="26" t="b">
        <f t="shared" si="3"/>
        <v>1</v>
      </c>
      <c r="R16" s="26" t="b">
        <f t="shared" si="4"/>
        <v>1</v>
      </c>
    </row>
    <row r="17" spans="1:18" ht="30" customHeight="1" x14ac:dyDescent="0.25">
      <c r="A17" s="86">
        <v>15</v>
      </c>
      <c r="B17" s="76" t="s">
        <v>518</v>
      </c>
      <c r="C17" s="77" t="s">
        <v>42</v>
      </c>
      <c r="D17" s="76" t="s">
        <v>519</v>
      </c>
      <c r="E17" s="76">
        <v>3013</v>
      </c>
      <c r="F17" s="76" t="s">
        <v>520</v>
      </c>
      <c r="G17" s="28" t="s">
        <v>45</v>
      </c>
      <c r="H17" s="78">
        <v>3.085</v>
      </c>
      <c r="I17" s="79" t="s">
        <v>64</v>
      </c>
      <c r="J17" s="83">
        <v>1800000</v>
      </c>
      <c r="K17" s="27">
        <f t="shared" si="5"/>
        <v>900000</v>
      </c>
      <c r="L17" s="29">
        <f t="shared" si="6"/>
        <v>900000</v>
      </c>
      <c r="M17" s="133">
        <v>0.5</v>
      </c>
      <c r="N17" s="80">
        <f t="shared" si="7"/>
        <v>900000</v>
      </c>
      <c r="O17" s="1" t="b">
        <f t="shared" si="1"/>
        <v>1</v>
      </c>
      <c r="P17" s="25">
        <f t="shared" si="2"/>
        <v>0.5</v>
      </c>
      <c r="Q17" s="26" t="b">
        <f t="shared" si="3"/>
        <v>1</v>
      </c>
      <c r="R17" s="26" t="b">
        <f t="shared" si="4"/>
        <v>1</v>
      </c>
    </row>
    <row r="18" spans="1:18" ht="30" customHeight="1" x14ac:dyDescent="0.25">
      <c r="A18" s="85">
        <v>16</v>
      </c>
      <c r="B18" s="76" t="s">
        <v>521</v>
      </c>
      <c r="C18" s="77" t="s">
        <v>42</v>
      </c>
      <c r="D18" s="76" t="s">
        <v>132</v>
      </c>
      <c r="E18" s="76">
        <v>3010</v>
      </c>
      <c r="F18" s="76" t="s">
        <v>522</v>
      </c>
      <c r="G18" s="28" t="s">
        <v>45</v>
      </c>
      <c r="H18" s="78">
        <v>4.649</v>
      </c>
      <c r="I18" s="79" t="s">
        <v>123</v>
      </c>
      <c r="J18" s="83">
        <v>5211198.4400000004</v>
      </c>
      <c r="K18" s="27">
        <f t="shared" si="5"/>
        <v>2605599.2200000002</v>
      </c>
      <c r="L18" s="29">
        <f t="shared" si="6"/>
        <v>2605599.2200000002</v>
      </c>
      <c r="M18" s="133">
        <v>0.5</v>
      </c>
      <c r="N18" s="80">
        <f t="shared" si="7"/>
        <v>2605599.2200000002</v>
      </c>
      <c r="O18" s="1" t="b">
        <f t="shared" si="1"/>
        <v>1</v>
      </c>
      <c r="P18" s="25">
        <f t="shared" si="2"/>
        <v>0.5</v>
      </c>
      <c r="Q18" s="26" t="b">
        <f t="shared" si="3"/>
        <v>1</v>
      </c>
      <c r="R18" s="26" t="b">
        <f t="shared" si="4"/>
        <v>1</v>
      </c>
    </row>
    <row r="19" spans="1:18" ht="30" customHeight="1" x14ac:dyDescent="0.25">
      <c r="A19" s="86">
        <v>17</v>
      </c>
      <c r="B19" s="76" t="s">
        <v>523</v>
      </c>
      <c r="C19" s="77" t="s">
        <v>42</v>
      </c>
      <c r="D19" s="76" t="s">
        <v>117</v>
      </c>
      <c r="E19" s="76">
        <v>3012</v>
      </c>
      <c r="F19" s="76" t="s">
        <v>524</v>
      </c>
      <c r="G19" s="28" t="s">
        <v>45</v>
      </c>
      <c r="H19" s="78">
        <v>0.495</v>
      </c>
      <c r="I19" s="79" t="s">
        <v>119</v>
      </c>
      <c r="J19" s="83">
        <v>575591.69999999995</v>
      </c>
      <c r="K19" s="27">
        <f t="shared" si="5"/>
        <v>287795.84999999998</v>
      </c>
      <c r="L19" s="29">
        <f t="shared" si="6"/>
        <v>287795.84999999998</v>
      </c>
      <c r="M19" s="133">
        <v>0.5</v>
      </c>
      <c r="N19" s="80">
        <f t="shared" si="7"/>
        <v>287795.84999999998</v>
      </c>
      <c r="O19" s="1" t="b">
        <f t="shared" si="1"/>
        <v>1</v>
      </c>
      <c r="P19" s="25">
        <f t="shared" si="2"/>
        <v>0.5</v>
      </c>
      <c r="Q19" s="26" t="b">
        <f t="shared" si="3"/>
        <v>1</v>
      </c>
      <c r="R19" s="26" t="b">
        <f t="shared" si="4"/>
        <v>1</v>
      </c>
    </row>
    <row r="20" spans="1:18" ht="35.25" customHeight="1" x14ac:dyDescent="0.25">
      <c r="A20" s="121" t="s">
        <v>607</v>
      </c>
      <c r="B20" s="107" t="s">
        <v>525</v>
      </c>
      <c r="C20" s="107" t="s">
        <v>42</v>
      </c>
      <c r="D20" s="107" t="s">
        <v>94</v>
      </c>
      <c r="E20" s="107">
        <v>3005</v>
      </c>
      <c r="F20" s="107" t="s">
        <v>526</v>
      </c>
      <c r="G20" s="107" t="s">
        <v>45</v>
      </c>
      <c r="H20" s="122">
        <v>8.468</v>
      </c>
      <c r="I20" s="109" t="s">
        <v>72</v>
      </c>
      <c r="J20" s="110">
        <v>12971338.720000001</v>
      </c>
      <c r="K20" s="123">
        <v>2236762.0499999998</v>
      </c>
      <c r="L20" s="124">
        <f t="shared" si="6"/>
        <v>10734576.670000002</v>
      </c>
      <c r="M20" s="134">
        <v>0.6</v>
      </c>
      <c r="N20" s="125">
        <f>K20</f>
        <v>2236762.0499999998</v>
      </c>
      <c r="O20" s="1" t="b">
        <f t="shared" si="1"/>
        <v>1</v>
      </c>
      <c r="P20" s="25">
        <f t="shared" si="2"/>
        <v>0.1724</v>
      </c>
      <c r="Q20" s="26" t="b">
        <f t="shared" si="3"/>
        <v>0</v>
      </c>
      <c r="R20" s="26" t="b">
        <f t="shared" si="4"/>
        <v>1</v>
      </c>
    </row>
    <row r="21" spans="1:18" ht="20.100000000000001" customHeight="1" x14ac:dyDescent="0.25">
      <c r="A21" s="156" t="s">
        <v>37</v>
      </c>
      <c r="B21" s="157"/>
      <c r="C21" s="157"/>
      <c r="D21" s="157"/>
      <c r="E21" s="157"/>
      <c r="F21" s="157"/>
      <c r="G21" s="158"/>
      <c r="H21" s="30">
        <f>SUM(H3:H20)</f>
        <v>57.846000000000004</v>
      </c>
      <c r="I21" s="31" t="s">
        <v>12</v>
      </c>
      <c r="J21" s="32">
        <f>SUM(J3:J20)</f>
        <v>65637653.190000005</v>
      </c>
      <c r="K21" s="32">
        <f>SUM(K3:K20)</f>
        <v>32206539.68</v>
      </c>
      <c r="L21" s="32">
        <f>SUM(L3:L20)</f>
        <v>33431113.510000002</v>
      </c>
      <c r="M21" s="33" t="s">
        <v>12</v>
      </c>
      <c r="N21" s="32">
        <f>SUM(N3:N20)</f>
        <v>32206539.68</v>
      </c>
      <c r="O21" s="1" t="b">
        <f t="shared" si="1"/>
        <v>1</v>
      </c>
      <c r="P21" s="25">
        <f t="shared" si="2"/>
        <v>0.49070000000000003</v>
      </c>
      <c r="Q21" s="26" t="s">
        <v>12</v>
      </c>
      <c r="R21" s="26" t="b">
        <f t="shared" si="4"/>
        <v>1</v>
      </c>
    </row>
    <row r="22" spans="1:18" x14ac:dyDescent="0.25">
      <c r="A22" s="20"/>
      <c r="B22" s="20"/>
      <c r="C22" s="20"/>
      <c r="D22" s="20"/>
      <c r="E22" s="103"/>
      <c r="F22" s="20"/>
      <c r="G22" s="20"/>
    </row>
    <row r="23" spans="1:18" x14ac:dyDescent="0.25">
      <c r="A23" s="19" t="s">
        <v>38</v>
      </c>
      <c r="B23" s="19"/>
      <c r="C23" s="19"/>
      <c r="D23" s="19"/>
      <c r="E23" s="104"/>
      <c r="F23" s="19"/>
      <c r="G23" s="19"/>
      <c r="H23" s="10"/>
      <c r="I23" s="10"/>
      <c r="J23" s="2"/>
      <c r="K23" s="10"/>
      <c r="L23" s="10"/>
      <c r="N23" s="10"/>
      <c r="O23" s="1"/>
      <c r="R23" s="26"/>
    </row>
    <row r="24" spans="1:18" ht="28.5" customHeight="1" x14ac:dyDescent="0.25">
      <c r="A24" s="149" t="s">
        <v>34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"/>
    </row>
    <row r="25" spans="1:18" x14ac:dyDescent="0.25">
      <c r="B25" s="21"/>
      <c r="C25" s="21"/>
      <c r="D25" s="21"/>
      <c r="E25" s="105"/>
      <c r="F25" s="21"/>
      <c r="G25" s="21"/>
    </row>
  </sheetData>
  <mergeCells count="15">
    <mergeCell ref="M1:M2"/>
    <mergeCell ref="A21:G21"/>
    <mergeCell ref="A24:N2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R21">
    <cfRule type="cellIs" dxfId="7" priority="5" operator="equal">
      <formula>FALSE</formula>
    </cfRule>
  </conditionalFormatting>
  <conditionalFormatting sqref="O3:Q21">
    <cfRule type="containsText" dxfId="6" priority="3" operator="containsText" text="fałsz">
      <formula>NOT(ISERROR(SEARCH("fałsz",O3)))</formula>
    </cfRule>
  </conditionalFormatting>
  <conditionalFormatting sqref="R23">
    <cfRule type="cellIs" dxfId="5" priority="2" operator="equal">
      <formula>FALSE</formula>
    </cfRule>
  </conditionalFormatting>
  <conditionalFormatting sqref="R23">
    <cfRule type="cellIs" dxfId="4" priority="1" operator="equal">
      <formula>FALSE</formula>
    </cfRule>
  </conditionalFormatting>
  <dataValidations disablePrompts="1" count="3">
    <dataValidation type="list" allowBlank="1" showInputMessage="1" showErrorMessage="1" sqref="C3:C20" xr:uid="{0C92D54F-6511-4603-B503-C8A7BA128CED}">
      <formula1>"N"</formula1>
    </dataValidation>
    <dataValidation type="list" allowBlank="1" showInputMessage="1" showErrorMessage="1" sqref="G3:G20" xr:uid="{9D65F047-CB01-4F5C-A852-181389C3BCB5}">
      <formula1>"R"</formula1>
    </dataValidation>
    <dataValidation type="list" allowBlank="1" showInputMessage="1" showErrorMessage="1" sqref="D11" xr:uid="{D0B83BF8-C4C1-4E89-ACD3-5EB909E617E7}">
      <formula1>"N,K,W"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83" fitToHeight="0" orientation="landscape" r:id="rId1"/>
  <headerFooter>
    <oddHeader>&amp;LWojewództwo&amp;K000000 Wielkopolskie&amp;K01+000 -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E4C-A303-4D0A-9375-3F2CE20F5C19}">
  <sheetPr>
    <pageSetUpPr fitToPage="1"/>
  </sheetPr>
  <dimension ref="A1:S3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8.140625" style="120" customWidth="1"/>
    <col min="2" max="2" width="18.28515625" customWidth="1"/>
    <col min="3" max="3" width="7.140625" customWidth="1"/>
    <col min="4" max="6" width="15.7109375" customWidth="1"/>
    <col min="7" max="7" width="35.85546875" customWidth="1"/>
    <col min="8" max="8" width="9.7109375" customWidth="1"/>
    <col min="9" max="9" width="11.28515625" customWidth="1"/>
    <col min="10" max="10" width="15.7109375" customWidth="1"/>
    <col min="11" max="11" width="15.7109375" style="17" customWidth="1"/>
    <col min="12" max="13" width="15.7109375" customWidth="1"/>
    <col min="14" max="14" width="15.7109375" style="1" customWidth="1"/>
    <col min="15" max="15" width="15.7109375" customWidth="1"/>
    <col min="16" max="16" width="15.7109375" style="24" customWidth="1"/>
    <col min="17" max="18" width="15.7109375" style="1" customWidth="1"/>
    <col min="19" max="19" width="15.7109375" style="24" customWidth="1"/>
  </cols>
  <sheetData>
    <row r="1" spans="1:19" ht="33.75" customHeight="1" x14ac:dyDescent="0.25">
      <c r="A1" s="153" t="s">
        <v>4</v>
      </c>
      <c r="B1" s="148" t="s">
        <v>5</v>
      </c>
      <c r="C1" s="154" t="s">
        <v>40</v>
      </c>
      <c r="D1" s="150" t="s">
        <v>6</v>
      </c>
      <c r="E1" s="150" t="s">
        <v>27</v>
      </c>
      <c r="F1" s="150" t="s">
        <v>13</v>
      </c>
      <c r="G1" s="150" t="s">
        <v>7</v>
      </c>
      <c r="H1" s="148" t="s">
        <v>22</v>
      </c>
      <c r="I1" s="148" t="s">
        <v>8</v>
      </c>
      <c r="J1" s="148" t="s">
        <v>21</v>
      </c>
      <c r="K1" s="148" t="s">
        <v>9</v>
      </c>
      <c r="L1" s="148" t="s">
        <v>14</v>
      </c>
      <c r="M1" s="150" t="s">
        <v>11</v>
      </c>
      <c r="N1" s="148" t="s">
        <v>10</v>
      </c>
      <c r="O1" s="22" t="s">
        <v>39</v>
      </c>
      <c r="P1" s="1"/>
    </row>
    <row r="2" spans="1:19" ht="33.75" customHeight="1" x14ac:dyDescent="0.25">
      <c r="A2" s="153"/>
      <c r="B2" s="148"/>
      <c r="C2" s="155"/>
      <c r="D2" s="151"/>
      <c r="E2" s="151"/>
      <c r="F2" s="151"/>
      <c r="G2" s="151"/>
      <c r="H2" s="148"/>
      <c r="I2" s="148"/>
      <c r="J2" s="148"/>
      <c r="K2" s="148"/>
      <c r="L2" s="148"/>
      <c r="M2" s="151"/>
      <c r="N2" s="148"/>
      <c r="O2" s="22">
        <v>2023</v>
      </c>
      <c r="P2" s="1" t="s">
        <v>23</v>
      </c>
      <c r="Q2" s="1" t="s">
        <v>24</v>
      </c>
      <c r="R2" s="1" t="s">
        <v>25</v>
      </c>
      <c r="S2" s="1" t="s">
        <v>26</v>
      </c>
    </row>
    <row r="3" spans="1:19" ht="30" customHeight="1" x14ac:dyDescent="0.25">
      <c r="A3" s="136">
        <v>1</v>
      </c>
      <c r="B3" s="99" t="s">
        <v>604</v>
      </c>
      <c r="C3" s="89" t="s">
        <v>42</v>
      </c>
      <c r="D3" s="100" t="s">
        <v>605</v>
      </c>
      <c r="E3" s="100">
        <v>3024063</v>
      </c>
      <c r="F3" s="100" t="s">
        <v>81</v>
      </c>
      <c r="G3" s="100" t="s">
        <v>606</v>
      </c>
      <c r="H3" s="28" t="s">
        <v>45</v>
      </c>
      <c r="I3" s="84">
        <v>1.1859999999999999</v>
      </c>
      <c r="J3" s="79" t="s">
        <v>182</v>
      </c>
      <c r="K3" s="101">
        <v>2194670.0699999998</v>
      </c>
      <c r="L3" s="27">
        <f>ROUNDDOWN(K3*N3,2)</f>
        <v>1097335.03</v>
      </c>
      <c r="M3" s="29">
        <f>K3-L3</f>
        <v>1097335.0399999998</v>
      </c>
      <c r="N3" s="97">
        <v>0.5</v>
      </c>
      <c r="O3" s="94">
        <f t="shared" ref="O3" si="0">L3</f>
        <v>1097335.03</v>
      </c>
      <c r="P3" s="1" t="b">
        <f t="shared" ref="P3:P32" si="1">L3=SUM(O3:O3)</f>
        <v>1</v>
      </c>
      <c r="Q3" s="25">
        <f t="shared" ref="Q3:Q32" si="2">ROUND(L3/K3,4)</f>
        <v>0.5</v>
      </c>
      <c r="R3" s="26" t="b">
        <f t="shared" ref="R3:R31" si="3">Q3=N3</f>
        <v>1</v>
      </c>
      <c r="S3" s="26" t="b">
        <f t="shared" ref="S3:S32" si="4">K3=L3+M3</f>
        <v>1</v>
      </c>
    </row>
    <row r="4" spans="1:19" ht="30" customHeight="1" x14ac:dyDescent="0.25">
      <c r="A4" s="137">
        <v>2</v>
      </c>
      <c r="B4" s="88" t="s">
        <v>529</v>
      </c>
      <c r="C4" s="89" t="s">
        <v>42</v>
      </c>
      <c r="D4" s="90" t="s">
        <v>530</v>
      </c>
      <c r="E4" s="96">
        <v>3006043</v>
      </c>
      <c r="F4" s="90" t="s">
        <v>87</v>
      </c>
      <c r="G4" s="90" t="s">
        <v>531</v>
      </c>
      <c r="H4" s="87" t="s">
        <v>45</v>
      </c>
      <c r="I4" s="91">
        <v>1.228</v>
      </c>
      <c r="J4" s="92" t="s">
        <v>103</v>
      </c>
      <c r="K4" s="102">
        <v>1495877.82</v>
      </c>
      <c r="L4" s="27">
        <f t="shared" ref="L4:L30" si="5">ROUNDDOWN(K4*N4,2)</f>
        <v>897526.69</v>
      </c>
      <c r="M4" s="29">
        <f t="shared" ref="M4:M31" si="6">K4-L4</f>
        <v>598351.13000000012</v>
      </c>
      <c r="N4" s="93">
        <v>0.6</v>
      </c>
      <c r="O4" s="94">
        <f t="shared" ref="O4:O31" si="7">L4</f>
        <v>897526.69</v>
      </c>
      <c r="P4" s="1" t="b">
        <f t="shared" ref="P4:P18" si="8">L4=SUM(O4:O4)</f>
        <v>1</v>
      </c>
      <c r="Q4" s="25">
        <f t="shared" ref="Q4:Q18" si="9">ROUND(L4/K4,4)</f>
        <v>0.6</v>
      </c>
      <c r="R4" s="26" t="b">
        <f t="shared" ref="R4:R18" si="10">Q4=N4</f>
        <v>1</v>
      </c>
      <c r="S4" s="26" t="b">
        <f t="shared" ref="S4:S18" si="11">K4=L4+M4</f>
        <v>1</v>
      </c>
    </row>
    <row r="5" spans="1:19" ht="30" customHeight="1" x14ac:dyDescent="0.25">
      <c r="A5" s="136">
        <v>3</v>
      </c>
      <c r="B5" s="95" t="s">
        <v>532</v>
      </c>
      <c r="C5" s="89" t="s">
        <v>42</v>
      </c>
      <c r="D5" s="96" t="s">
        <v>385</v>
      </c>
      <c r="E5" s="96">
        <v>3021132</v>
      </c>
      <c r="F5" s="96" t="s">
        <v>70</v>
      </c>
      <c r="G5" s="96" t="s">
        <v>533</v>
      </c>
      <c r="H5" s="28" t="s">
        <v>45</v>
      </c>
      <c r="I5" s="84">
        <v>0.93899999999999995</v>
      </c>
      <c r="J5" s="79" t="s">
        <v>284</v>
      </c>
      <c r="K5" s="101">
        <v>642295.79</v>
      </c>
      <c r="L5" s="27">
        <f t="shared" si="5"/>
        <v>321147.89</v>
      </c>
      <c r="M5" s="29">
        <f t="shared" si="6"/>
        <v>321147.90000000002</v>
      </c>
      <c r="N5" s="97">
        <v>0.5</v>
      </c>
      <c r="O5" s="94">
        <f t="shared" si="7"/>
        <v>321147.89</v>
      </c>
      <c r="P5" s="1" t="b">
        <f t="shared" si="8"/>
        <v>1</v>
      </c>
      <c r="Q5" s="25">
        <f t="shared" si="9"/>
        <v>0.5</v>
      </c>
      <c r="R5" s="26" t="b">
        <f t="shared" si="10"/>
        <v>1</v>
      </c>
      <c r="S5" s="26" t="b">
        <f t="shared" si="11"/>
        <v>1</v>
      </c>
    </row>
    <row r="6" spans="1:19" ht="30" customHeight="1" x14ac:dyDescent="0.25">
      <c r="A6" s="137">
        <v>4</v>
      </c>
      <c r="B6" s="95" t="s">
        <v>534</v>
      </c>
      <c r="C6" s="89" t="s">
        <v>42</v>
      </c>
      <c r="D6" s="96" t="s">
        <v>535</v>
      </c>
      <c r="E6" s="96">
        <v>3010132</v>
      </c>
      <c r="F6" s="96" t="s">
        <v>132</v>
      </c>
      <c r="G6" s="96" t="s">
        <v>536</v>
      </c>
      <c r="H6" s="28" t="s">
        <v>45</v>
      </c>
      <c r="I6" s="84">
        <v>1.956</v>
      </c>
      <c r="J6" s="79" t="s">
        <v>166</v>
      </c>
      <c r="K6" s="101">
        <v>1191705.23</v>
      </c>
      <c r="L6" s="27">
        <f t="shared" si="5"/>
        <v>595852.61</v>
      </c>
      <c r="M6" s="29">
        <f t="shared" si="6"/>
        <v>595852.62</v>
      </c>
      <c r="N6" s="97">
        <v>0.5</v>
      </c>
      <c r="O6" s="94">
        <f t="shared" si="7"/>
        <v>595852.61</v>
      </c>
      <c r="P6" s="1" t="b">
        <f t="shared" si="8"/>
        <v>1</v>
      </c>
      <c r="Q6" s="25">
        <f t="shared" si="9"/>
        <v>0.5</v>
      </c>
      <c r="R6" s="26" t="b">
        <f t="shared" si="10"/>
        <v>1</v>
      </c>
      <c r="S6" s="26" t="b">
        <f t="shared" si="11"/>
        <v>1</v>
      </c>
    </row>
    <row r="7" spans="1:19" ht="30" customHeight="1" x14ac:dyDescent="0.25">
      <c r="A7" s="136">
        <v>5</v>
      </c>
      <c r="B7" s="95" t="s">
        <v>537</v>
      </c>
      <c r="C7" s="89" t="s">
        <v>42</v>
      </c>
      <c r="D7" s="96" t="s">
        <v>538</v>
      </c>
      <c r="E7" s="96">
        <v>3023042</v>
      </c>
      <c r="F7" s="96" t="s">
        <v>56</v>
      </c>
      <c r="G7" s="96" t="s">
        <v>539</v>
      </c>
      <c r="H7" s="28" t="s">
        <v>45</v>
      </c>
      <c r="I7" s="84">
        <v>3.8</v>
      </c>
      <c r="J7" s="79" t="s">
        <v>239</v>
      </c>
      <c r="K7" s="101">
        <v>1270940.17</v>
      </c>
      <c r="L7" s="27">
        <f t="shared" si="5"/>
        <v>762564.1</v>
      </c>
      <c r="M7" s="29">
        <f t="shared" si="6"/>
        <v>508376.06999999995</v>
      </c>
      <c r="N7" s="97">
        <v>0.6</v>
      </c>
      <c r="O7" s="94">
        <f t="shared" si="7"/>
        <v>762564.1</v>
      </c>
      <c r="P7" s="1" t="b">
        <f t="shared" si="8"/>
        <v>1</v>
      </c>
      <c r="Q7" s="25">
        <f t="shared" si="9"/>
        <v>0.6</v>
      </c>
      <c r="R7" s="26" t="b">
        <f t="shared" si="10"/>
        <v>1</v>
      </c>
      <c r="S7" s="26" t="b">
        <f t="shared" si="11"/>
        <v>1</v>
      </c>
    </row>
    <row r="8" spans="1:19" ht="30" customHeight="1" x14ac:dyDescent="0.25">
      <c r="A8" s="137">
        <v>6</v>
      </c>
      <c r="B8" s="95" t="s">
        <v>540</v>
      </c>
      <c r="C8" s="89" t="s">
        <v>42</v>
      </c>
      <c r="D8" s="96" t="s">
        <v>541</v>
      </c>
      <c r="E8" s="96">
        <v>3024053</v>
      </c>
      <c r="F8" s="96" t="s">
        <v>81</v>
      </c>
      <c r="G8" s="96" t="s">
        <v>542</v>
      </c>
      <c r="H8" s="28" t="s">
        <v>45</v>
      </c>
      <c r="I8" s="84">
        <v>1.69</v>
      </c>
      <c r="J8" s="79" t="s">
        <v>64</v>
      </c>
      <c r="K8" s="101">
        <v>1597183.19</v>
      </c>
      <c r="L8" s="27">
        <f t="shared" si="5"/>
        <v>1118028.23</v>
      </c>
      <c r="M8" s="29">
        <f t="shared" si="6"/>
        <v>479154.95999999996</v>
      </c>
      <c r="N8" s="97">
        <v>0.7</v>
      </c>
      <c r="O8" s="94">
        <f t="shared" si="7"/>
        <v>1118028.23</v>
      </c>
      <c r="P8" s="1" t="b">
        <f t="shared" si="8"/>
        <v>1</v>
      </c>
      <c r="Q8" s="25">
        <f t="shared" si="9"/>
        <v>0.7</v>
      </c>
      <c r="R8" s="26" t="b">
        <f t="shared" si="10"/>
        <v>1</v>
      </c>
      <c r="S8" s="26" t="b">
        <f t="shared" si="11"/>
        <v>1</v>
      </c>
    </row>
    <row r="9" spans="1:19" ht="30" customHeight="1" x14ac:dyDescent="0.25">
      <c r="A9" s="136">
        <v>7</v>
      </c>
      <c r="B9" s="95" t="s">
        <v>543</v>
      </c>
      <c r="C9" s="89" t="s">
        <v>42</v>
      </c>
      <c r="D9" s="96" t="s">
        <v>217</v>
      </c>
      <c r="E9" s="96">
        <v>3016013</v>
      </c>
      <c r="F9" s="96" t="s">
        <v>74</v>
      </c>
      <c r="G9" s="96" t="s">
        <v>544</v>
      </c>
      <c r="H9" s="28" t="s">
        <v>45</v>
      </c>
      <c r="I9" s="84">
        <v>0.54300000000000004</v>
      </c>
      <c r="J9" s="79" t="s">
        <v>219</v>
      </c>
      <c r="K9" s="101">
        <v>702735.68</v>
      </c>
      <c r="L9" s="27">
        <f t="shared" si="5"/>
        <v>351367.84</v>
      </c>
      <c r="M9" s="29">
        <f t="shared" si="6"/>
        <v>351367.84</v>
      </c>
      <c r="N9" s="97">
        <v>0.5</v>
      </c>
      <c r="O9" s="94">
        <f t="shared" si="7"/>
        <v>351367.84</v>
      </c>
      <c r="P9" s="1" t="b">
        <f t="shared" si="8"/>
        <v>1</v>
      </c>
      <c r="Q9" s="25">
        <f t="shared" si="9"/>
        <v>0.5</v>
      </c>
      <c r="R9" s="26" t="b">
        <f t="shared" si="10"/>
        <v>1</v>
      </c>
      <c r="S9" s="26" t="b">
        <f t="shared" si="11"/>
        <v>1</v>
      </c>
    </row>
    <row r="10" spans="1:19" ht="30" customHeight="1" x14ac:dyDescent="0.25">
      <c r="A10" s="137">
        <v>8</v>
      </c>
      <c r="B10" s="95" t="s">
        <v>545</v>
      </c>
      <c r="C10" s="89" t="s">
        <v>42</v>
      </c>
      <c r="D10" s="96" t="s">
        <v>546</v>
      </c>
      <c r="E10" s="96">
        <v>3026043</v>
      </c>
      <c r="F10" s="96" t="s">
        <v>77</v>
      </c>
      <c r="G10" s="96" t="s">
        <v>547</v>
      </c>
      <c r="H10" s="28" t="s">
        <v>45</v>
      </c>
      <c r="I10" s="84">
        <v>1.177</v>
      </c>
      <c r="J10" s="79" t="s">
        <v>92</v>
      </c>
      <c r="K10" s="101">
        <v>1013257.04</v>
      </c>
      <c r="L10" s="27">
        <f t="shared" si="5"/>
        <v>607954.22</v>
      </c>
      <c r="M10" s="29">
        <f t="shared" si="6"/>
        <v>405302.82000000007</v>
      </c>
      <c r="N10" s="97">
        <v>0.6</v>
      </c>
      <c r="O10" s="94">
        <f t="shared" si="7"/>
        <v>607954.22</v>
      </c>
      <c r="P10" s="1" t="b">
        <f t="shared" si="8"/>
        <v>1</v>
      </c>
      <c r="Q10" s="25">
        <f t="shared" si="9"/>
        <v>0.6</v>
      </c>
      <c r="R10" s="26" t="b">
        <f t="shared" si="10"/>
        <v>1</v>
      </c>
      <c r="S10" s="26" t="b">
        <f t="shared" si="11"/>
        <v>1</v>
      </c>
    </row>
    <row r="11" spans="1:19" ht="30" customHeight="1" x14ac:dyDescent="0.25">
      <c r="A11" s="136">
        <v>9</v>
      </c>
      <c r="B11" s="95" t="s">
        <v>548</v>
      </c>
      <c r="C11" s="89" t="s">
        <v>42</v>
      </c>
      <c r="D11" s="96" t="s">
        <v>535</v>
      </c>
      <c r="E11" s="96">
        <v>3010132</v>
      </c>
      <c r="F11" s="96" t="s">
        <v>132</v>
      </c>
      <c r="G11" s="96" t="s">
        <v>549</v>
      </c>
      <c r="H11" s="28" t="s">
        <v>45</v>
      </c>
      <c r="I11" s="84">
        <v>1.1499999999999999</v>
      </c>
      <c r="J11" s="79" t="s">
        <v>166</v>
      </c>
      <c r="K11" s="101">
        <v>601373.84</v>
      </c>
      <c r="L11" s="27">
        <f t="shared" si="5"/>
        <v>300686.92</v>
      </c>
      <c r="M11" s="29">
        <f t="shared" si="6"/>
        <v>300686.92</v>
      </c>
      <c r="N11" s="97">
        <v>0.5</v>
      </c>
      <c r="O11" s="94">
        <f t="shared" si="7"/>
        <v>300686.92</v>
      </c>
      <c r="P11" s="1" t="b">
        <f t="shared" si="8"/>
        <v>1</v>
      </c>
      <c r="Q11" s="25">
        <f t="shared" si="9"/>
        <v>0.5</v>
      </c>
      <c r="R11" s="26" t="b">
        <f t="shared" si="10"/>
        <v>1</v>
      </c>
      <c r="S11" s="26" t="b">
        <f t="shared" si="11"/>
        <v>1</v>
      </c>
    </row>
    <row r="12" spans="1:19" ht="30" customHeight="1" x14ac:dyDescent="0.25">
      <c r="A12" s="137">
        <v>10</v>
      </c>
      <c r="B12" s="95" t="s">
        <v>550</v>
      </c>
      <c r="C12" s="89" t="s">
        <v>42</v>
      </c>
      <c r="D12" s="96" t="s">
        <v>250</v>
      </c>
      <c r="E12" s="96">
        <v>3008035</v>
      </c>
      <c r="F12" s="96" t="s">
        <v>101</v>
      </c>
      <c r="G12" s="96" t="s">
        <v>551</v>
      </c>
      <c r="H12" s="28" t="s">
        <v>45</v>
      </c>
      <c r="I12" s="84">
        <v>1.1200000000000001</v>
      </c>
      <c r="J12" s="79" t="s">
        <v>252</v>
      </c>
      <c r="K12" s="101">
        <v>624207.01</v>
      </c>
      <c r="L12" s="27">
        <f t="shared" si="5"/>
        <v>312103.5</v>
      </c>
      <c r="M12" s="29">
        <f t="shared" si="6"/>
        <v>312103.51</v>
      </c>
      <c r="N12" s="97">
        <v>0.5</v>
      </c>
      <c r="O12" s="94">
        <f t="shared" si="7"/>
        <v>312103.5</v>
      </c>
      <c r="P12" s="1" t="b">
        <f t="shared" si="8"/>
        <v>1</v>
      </c>
      <c r="Q12" s="25">
        <f t="shared" si="9"/>
        <v>0.5</v>
      </c>
      <c r="R12" s="26" t="b">
        <f t="shared" si="10"/>
        <v>1</v>
      </c>
      <c r="S12" s="26" t="b">
        <f t="shared" si="11"/>
        <v>1</v>
      </c>
    </row>
    <row r="13" spans="1:19" ht="30" customHeight="1" x14ac:dyDescent="0.25">
      <c r="A13" s="136">
        <v>11</v>
      </c>
      <c r="B13" s="95" t="s">
        <v>552</v>
      </c>
      <c r="C13" s="89" t="s">
        <v>42</v>
      </c>
      <c r="D13" s="96" t="s">
        <v>553</v>
      </c>
      <c r="E13" s="96">
        <v>3010074</v>
      </c>
      <c r="F13" s="96" t="s">
        <v>132</v>
      </c>
      <c r="G13" s="96" t="s">
        <v>554</v>
      </c>
      <c r="H13" s="28" t="s">
        <v>45</v>
      </c>
      <c r="I13" s="84">
        <v>1.05</v>
      </c>
      <c r="J13" s="79" t="s">
        <v>115</v>
      </c>
      <c r="K13" s="101">
        <v>845262.15</v>
      </c>
      <c r="L13" s="27">
        <f t="shared" si="5"/>
        <v>507157.29</v>
      </c>
      <c r="M13" s="29">
        <f t="shared" si="6"/>
        <v>338104.86000000004</v>
      </c>
      <c r="N13" s="97">
        <v>0.6</v>
      </c>
      <c r="O13" s="94">
        <f t="shared" si="7"/>
        <v>507157.29</v>
      </c>
      <c r="P13" s="1" t="b">
        <f t="shared" si="8"/>
        <v>1</v>
      </c>
      <c r="Q13" s="25">
        <f t="shared" si="9"/>
        <v>0.6</v>
      </c>
      <c r="R13" s="26" t="b">
        <f t="shared" si="10"/>
        <v>1</v>
      </c>
      <c r="S13" s="26" t="b">
        <f t="shared" si="11"/>
        <v>1</v>
      </c>
    </row>
    <row r="14" spans="1:19" ht="30" customHeight="1" x14ac:dyDescent="0.25">
      <c r="A14" s="137">
        <v>12</v>
      </c>
      <c r="B14" s="95" t="s">
        <v>555</v>
      </c>
      <c r="C14" s="89" t="s">
        <v>42</v>
      </c>
      <c r="D14" s="96" t="s">
        <v>556</v>
      </c>
      <c r="E14" s="96">
        <v>3010112</v>
      </c>
      <c r="F14" s="96" t="s">
        <v>132</v>
      </c>
      <c r="G14" s="96" t="s">
        <v>557</v>
      </c>
      <c r="H14" s="28" t="s">
        <v>45</v>
      </c>
      <c r="I14" s="84">
        <v>1.8360000000000001</v>
      </c>
      <c r="J14" s="79" t="s">
        <v>99</v>
      </c>
      <c r="K14" s="101">
        <v>1810251.27</v>
      </c>
      <c r="L14" s="27">
        <f t="shared" si="5"/>
        <v>905125.63</v>
      </c>
      <c r="M14" s="29">
        <f t="shared" si="6"/>
        <v>905125.64</v>
      </c>
      <c r="N14" s="97">
        <v>0.5</v>
      </c>
      <c r="O14" s="94">
        <f t="shared" si="7"/>
        <v>905125.63</v>
      </c>
      <c r="P14" s="1" t="b">
        <f t="shared" si="8"/>
        <v>1</v>
      </c>
      <c r="Q14" s="25">
        <f t="shared" si="9"/>
        <v>0.5</v>
      </c>
      <c r="R14" s="26" t="b">
        <f t="shared" si="10"/>
        <v>1</v>
      </c>
      <c r="S14" s="26" t="b">
        <f t="shared" si="11"/>
        <v>1</v>
      </c>
    </row>
    <row r="15" spans="1:19" ht="30" customHeight="1" x14ac:dyDescent="0.25">
      <c r="A15" s="136">
        <v>13</v>
      </c>
      <c r="B15" s="95" t="s">
        <v>558</v>
      </c>
      <c r="C15" s="89" t="s">
        <v>42</v>
      </c>
      <c r="D15" s="96" t="s">
        <v>559</v>
      </c>
      <c r="E15" s="96">
        <v>3011053</v>
      </c>
      <c r="F15" s="96" t="s">
        <v>168</v>
      </c>
      <c r="G15" s="96" t="s">
        <v>560</v>
      </c>
      <c r="H15" s="28" t="s">
        <v>45</v>
      </c>
      <c r="I15" s="84">
        <v>2.5</v>
      </c>
      <c r="J15" s="79" t="s">
        <v>197</v>
      </c>
      <c r="K15" s="101">
        <v>2352423.59</v>
      </c>
      <c r="L15" s="27">
        <f t="shared" si="5"/>
        <v>1176211.79</v>
      </c>
      <c r="M15" s="29">
        <f t="shared" si="6"/>
        <v>1176211.7999999998</v>
      </c>
      <c r="N15" s="98">
        <v>0.5</v>
      </c>
      <c r="O15" s="94">
        <f t="shared" si="7"/>
        <v>1176211.79</v>
      </c>
      <c r="P15" s="1" t="b">
        <f t="shared" si="8"/>
        <v>1</v>
      </c>
      <c r="Q15" s="25">
        <f t="shared" si="9"/>
        <v>0.5</v>
      </c>
      <c r="R15" s="26" t="b">
        <f t="shared" si="10"/>
        <v>1</v>
      </c>
      <c r="S15" s="26" t="b">
        <f t="shared" si="11"/>
        <v>1</v>
      </c>
    </row>
    <row r="16" spans="1:19" ht="30" customHeight="1" x14ac:dyDescent="0.25">
      <c r="A16" s="137">
        <v>14</v>
      </c>
      <c r="B16" s="95" t="s">
        <v>561</v>
      </c>
      <c r="C16" s="89" t="s">
        <v>42</v>
      </c>
      <c r="D16" s="96" t="s">
        <v>562</v>
      </c>
      <c r="E16" s="96">
        <v>3006023</v>
      </c>
      <c r="F16" s="96" t="s">
        <v>87</v>
      </c>
      <c r="G16" s="96" t="s">
        <v>563</v>
      </c>
      <c r="H16" s="28" t="s">
        <v>45</v>
      </c>
      <c r="I16" s="84">
        <v>3.5110000000000001</v>
      </c>
      <c r="J16" s="79" t="s">
        <v>564</v>
      </c>
      <c r="K16" s="101">
        <v>3936897.2</v>
      </c>
      <c r="L16" s="27">
        <f t="shared" si="5"/>
        <v>2755828.04</v>
      </c>
      <c r="M16" s="29">
        <f t="shared" si="6"/>
        <v>1181069.1600000001</v>
      </c>
      <c r="N16" s="97">
        <v>0.7</v>
      </c>
      <c r="O16" s="94">
        <f t="shared" si="7"/>
        <v>2755828.04</v>
      </c>
      <c r="P16" s="1" t="b">
        <f t="shared" si="8"/>
        <v>1</v>
      </c>
      <c r="Q16" s="25">
        <f t="shared" si="9"/>
        <v>0.7</v>
      </c>
      <c r="R16" s="26" t="b">
        <f t="shared" si="10"/>
        <v>1</v>
      </c>
      <c r="S16" s="26" t="b">
        <f t="shared" si="11"/>
        <v>1</v>
      </c>
    </row>
    <row r="17" spans="1:19" ht="30" customHeight="1" x14ac:dyDescent="0.25">
      <c r="A17" s="136">
        <v>15</v>
      </c>
      <c r="B17" s="95" t="s">
        <v>565</v>
      </c>
      <c r="C17" s="89" t="s">
        <v>42</v>
      </c>
      <c r="D17" s="96" t="s">
        <v>562</v>
      </c>
      <c r="E17" s="96">
        <v>3006023</v>
      </c>
      <c r="F17" s="96" t="s">
        <v>87</v>
      </c>
      <c r="G17" s="96" t="s">
        <v>566</v>
      </c>
      <c r="H17" s="28" t="s">
        <v>45</v>
      </c>
      <c r="I17" s="84">
        <v>6.5119999999999996</v>
      </c>
      <c r="J17" s="79" t="s">
        <v>564</v>
      </c>
      <c r="K17" s="101">
        <v>7450238.2599999998</v>
      </c>
      <c r="L17" s="27">
        <f t="shared" si="5"/>
        <v>5215166.78</v>
      </c>
      <c r="M17" s="29">
        <f t="shared" si="6"/>
        <v>2235071.4799999995</v>
      </c>
      <c r="N17" s="97">
        <v>0.7</v>
      </c>
      <c r="O17" s="94">
        <f t="shared" si="7"/>
        <v>5215166.78</v>
      </c>
      <c r="P17" s="1" t="b">
        <f t="shared" si="8"/>
        <v>1</v>
      </c>
      <c r="Q17" s="25">
        <f t="shared" si="9"/>
        <v>0.7</v>
      </c>
      <c r="R17" s="26" t="b">
        <f t="shared" si="10"/>
        <v>1</v>
      </c>
      <c r="S17" s="26" t="b">
        <f t="shared" si="11"/>
        <v>1</v>
      </c>
    </row>
    <row r="18" spans="1:19" ht="30" customHeight="1" x14ac:dyDescent="0.25">
      <c r="A18" s="137">
        <v>16</v>
      </c>
      <c r="B18" s="95" t="s">
        <v>567</v>
      </c>
      <c r="C18" s="89" t="s">
        <v>42</v>
      </c>
      <c r="D18" s="96" t="s">
        <v>568</v>
      </c>
      <c r="E18" s="96">
        <v>3028072</v>
      </c>
      <c r="F18" s="96" t="s">
        <v>62</v>
      </c>
      <c r="G18" s="96" t="s">
        <v>569</v>
      </c>
      <c r="H18" s="28" t="s">
        <v>45</v>
      </c>
      <c r="I18" s="84">
        <v>2.39</v>
      </c>
      <c r="J18" s="79" t="s">
        <v>316</v>
      </c>
      <c r="K18" s="101">
        <v>3101570.37</v>
      </c>
      <c r="L18" s="27">
        <f t="shared" si="5"/>
        <v>1860942.22</v>
      </c>
      <c r="M18" s="29">
        <f t="shared" si="6"/>
        <v>1240628.1500000001</v>
      </c>
      <c r="N18" s="97">
        <v>0.6</v>
      </c>
      <c r="O18" s="94">
        <f t="shared" si="7"/>
        <v>1860942.22</v>
      </c>
      <c r="P18" s="1" t="b">
        <f t="shared" si="8"/>
        <v>1</v>
      </c>
      <c r="Q18" s="25">
        <f t="shared" si="9"/>
        <v>0.6</v>
      </c>
      <c r="R18" s="26" t="b">
        <f t="shared" si="10"/>
        <v>1</v>
      </c>
      <c r="S18" s="26" t="b">
        <f t="shared" si="11"/>
        <v>1</v>
      </c>
    </row>
    <row r="19" spans="1:19" ht="30" customHeight="1" x14ac:dyDescent="0.25">
      <c r="A19" s="136">
        <v>17</v>
      </c>
      <c r="B19" s="95" t="s">
        <v>570</v>
      </c>
      <c r="C19" s="89" t="s">
        <v>42</v>
      </c>
      <c r="D19" s="96" t="s">
        <v>562</v>
      </c>
      <c r="E19" s="96">
        <v>3006023</v>
      </c>
      <c r="F19" s="96" t="s">
        <v>87</v>
      </c>
      <c r="G19" s="96" t="s">
        <v>571</v>
      </c>
      <c r="H19" s="28" t="s">
        <v>45</v>
      </c>
      <c r="I19" s="84">
        <v>4.13</v>
      </c>
      <c r="J19" s="79" t="s">
        <v>564</v>
      </c>
      <c r="K19" s="101">
        <v>4861451.9400000004</v>
      </c>
      <c r="L19" s="27">
        <f t="shared" si="5"/>
        <v>3403016.35</v>
      </c>
      <c r="M19" s="29">
        <f t="shared" si="6"/>
        <v>1458435.5900000003</v>
      </c>
      <c r="N19" s="97">
        <v>0.7</v>
      </c>
      <c r="O19" s="94">
        <f t="shared" si="7"/>
        <v>3403016.35</v>
      </c>
      <c r="P19" s="1" t="b">
        <f t="shared" si="1"/>
        <v>1</v>
      </c>
      <c r="Q19" s="25">
        <f t="shared" si="2"/>
        <v>0.7</v>
      </c>
      <c r="R19" s="26" t="b">
        <f t="shared" si="3"/>
        <v>1</v>
      </c>
      <c r="S19" s="26" t="b">
        <f t="shared" si="4"/>
        <v>1</v>
      </c>
    </row>
    <row r="20" spans="1:19" ht="30" customHeight="1" x14ac:dyDescent="0.25">
      <c r="A20" s="137">
        <v>18</v>
      </c>
      <c r="B20" s="95" t="s">
        <v>572</v>
      </c>
      <c r="C20" s="89" t="s">
        <v>42</v>
      </c>
      <c r="D20" s="96" t="s">
        <v>273</v>
      </c>
      <c r="E20" s="96">
        <v>3010032</v>
      </c>
      <c r="F20" s="96" t="s">
        <v>132</v>
      </c>
      <c r="G20" s="96" t="s">
        <v>573</v>
      </c>
      <c r="H20" s="28" t="s">
        <v>45</v>
      </c>
      <c r="I20" s="84">
        <v>3.29</v>
      </c>
      <c r="J20" s="79" t="s">
        <v>166</v>
      </c>
      <c r="K20" s="101">
        <v>2704982.84</v>
      </c>
      <c r="L20" s="27">
        <f t="shared" si="5"/>
        <v>1352491.42</v>
      </c>
      <c r="M20" s="29">
        <f t="shared" si="6"/>
        <v>1352491.42</v>
      </c>
      <c r="N20" s="97">
        <v>0.5</v>
      </c>
      <c r="O20" s="94">
        <f t="shared" si="7"/>
        <v>1352491.42</v>
      </c>
      <c r="P20" s="1" t="b">
        <f t="shared" si="1"/>
        <v>1</v>
      </c>
      <c r="Q20" s="25">
        <f t="shared" si="2"/>
        <v>0.5</v>
      </c>
      <c r="R20" s="26" t="b">
        <f t="shared" si="3"/>
        <v>1</v>
      </c>
      <c r="S20" s="26" t="b">
        <f t="shared" si="4"/>
        <v>1</v>
      </c>
    </row>
    <row r="21" spans="1:19" ht="30" customHeight="1" x14ac:dyDescent="0.25">
      <c r="A21" s="136">
        <v>19</v>
      </c>
      <c r="B21" s="95" t="s">
        <v>574</v>
      </c>
      <c r="C21" s="89" t="s">
        <v>42</v>
      </c>
      <c r="D21" s="96" t="s">
        <v>575</v>
      </c>
      <c r="E21" s="96">
        <v>3011023</v>
      </c>
      <c r="F21" s="96" t="s">
        <v>168</v>
      </c>
      <c r="G21" s="96" t="s">
        <v>576</v>
      </c>
      <c r="H21" s="28" t="s">
        <v>45</v>
      </c>
      <c r="I21" s="84">
        <v>0.55500000000000005</v>
      </c>
      <c r="J21" s="79" t="s">
        <v>284</v>
      </c>
      <c r="K21" s="101">
        <v>1344924.56</v>
      </c>
      <c r="L21" s="27">
        <f t="shared" si="5"/>
        <v>941447.19</v>
      </c>
      <c r="M21" s="29">
        <f t="shared" si="6"/>
        <v>403477.37000000011</v>
      </c>
      <c r="N21" s="97">
        <v>0.7</v>
      </c>
      <c r="O21" s="94">
        <f t="shared" si="7"/>
        <v>941447.19</v>
      </c>
      <c r="P21" s="1" t="b">
        <f t="shared" si="1"/>
        <v>1</v>
      </c>
      <c r="Q21" s="25">
        <f t="shared" si="2"/>
        <v>0.7</v>
      </c>
      <c r="R21" s="26" t="b">
        <f t="shared" si="3"/>
        <v>1</v>
      </c>
      <c r="S21" s="26" t="b">
        <f t="shared" si="4"/>
        <v>1</v>
      </c>
    </row>
    <row r="22" spans="1:19" ht="30" customHeight="1" x14ac:dyDescent="0.25">
      <c r="A22" s="137">
        <v>20</v>
      </c>
      <c r="B22" s="95" t="s">
        <v>577</v>
      </c>
      <c r="C22" s="89" t="s">
        <v>42</v>
      </c>
      <c r="D22" s="96" t="s">
        <v>559</v>
      </c>
      <c r="E22" s="96">
        <v>3011053</v>
      </c>
      <c r="F22" s="96" t="s">
        <v>168</v>
      </c>
      <c r="G22" s="96" t="s">
        <v>578</v>
      </c>
      <c r="H22" s="28" t="s">
        <v>45</v>
      </c>
      <c r="I22" s="84">
        <v>0.77900000000000003</v>
      </c>
      <c r="J22" s="79" t="s">
        <v>579</v>
      </c>
      <c r="K22" s="101">
        <v>811951.91</v>
      </c>
      <c r="L22" s="27">
        <f t="shared" si="5"/>
        <v>405975.95</v>
      </c>
      <c r="M22" s="29">
        <f t="shared" si="6"/>
        <v>405975.96</v>
      </c>
      <c r="N22" s="98">
        <v>0.5</v>
      </c>
      <c r="O22" s="94">
        <f t="shared" si="7"/>
        <v>405975.95</v>
      </c>
      <c r="P22" s="1" t="b">
        <f t="shared" si="1"/>
        <v>1</v>
      </c>
      <c r="Q22" s="25">
        <f t="shared" si="2"/>
        <v>0.5</v>
      </c>
      <c r="R22" s="26" t="b">
        <f t="shared" si="3"/>
        <v>1</v>
      </c>
      <c r="S22" s="26" t="b">
        <f t="shared" si="4"/>
        <v>1</v>
      </c>
    </row>
    <row r="23" spans="1:19" ht="30" customHeight="1" x14ac:dyDescent="0.25">
      <c r="A23" s="136">
        <v>21</v>
      </c>
      <c r="B23" s="95" t="s">
        <v>580</v>
      </c>
      <c r="C23" s="89" t="s">
        <v>42</v>
      </c>
      <c r="D23" s="96" t="s">
        <v>221</v>
      </c>
      <c r="E23" s="96">
        <v>3019011</v>
      </c>
      <c r="F23" s="96" t="s">
        <v>90</v>
      </c>
      <c r="G23" s="96" t="s">
        <v>581</v>
      </c>
      <c r="H23" s="28" t="s">
        <v>45</v>
      </c>
      <c r="I23" s="84">
        <v>0.33500000000000002</v>
      </c>
      <c r="J23" s="79" t="s">
        <v>364</v>
      </c>
      <c r="K23" s="101">
        <v>725754.62</v>
      </c>
      <c r="L23" s="27">
        <f t="shared" si="5"/>
        <v>362877.31</v>
      </c>
      <c r="M23" s="29">
        <f t="shared" si="6"/>
        <v>362877.31</v>
      </c>
      <c r="N23" s="97">
        <v>0.5</v>
      </c>
      <c r="O23" s="94">
        <f t="shared" si="7"/>
        <v>362877.31</v>
      </c>
      <c r="P23" s="1" t="b">
        <f t="shared" si="1"/>
        <v>1</v>
      </c>
      <c r="Q23" s="25">
        <f t="shared" si="2"/>
        <v>0.5</v>
      </c>
      <c r="R23" s="26" t="b">
        <f t="shared" si="3"/>
        <v>1</v>
      </c>
      <c r="S23" s="26" t="b">
        <f t="shared" si="4"/>
        <v>1</v>
      </c>
    </row>
    <row r="24" spans="1:19" ht="30" customHeight="1" x14ac:dyDescent="0.25">
      <c r="A24" s="137">
        <v>22</v>
      </c>
      <c r="B24" s="95" t="s">
        <v>582</v>
      </c>
      <c r="C24" s="89" t="s">
        <v>42</v>
      </c>
      <c r="D24" s="96" t="s">
        <v>583</v>
      </c>
      <c r="E24" s="96">
        <v>3027033</v>
      </c>
      <c r="F24" s="96" t="s">
        <v>66</v>
      </c>
      <c r="G24" s="96" t="s">
        <v>584</v>
      </c>
      <c r="H24" s="28" t="s">
        <v>45</v>
      </c>
      <c r="I24" s="84">
        <v>0.95699999999999996</v>
      </c>
      <c r="J24" s="79" t="s">
        <v>99</v>
      </c>
      <c r="K24" s="101">
        <v>973478.99</v>
      </c>
      <c r="L24" s="27">
        <f t="shared" si="5"/>
        <v>584087.39</v>
      </c>
      <c r="M24" s="29">
        <f t="shared" si="6"/>
        <v>389391.6</v>
      </c>
      <c r="N24" s="97">
        <v>0.6</v>
      </c>
      <c r="O24" s="94">
        <f t="shared" si="7"/>
        <v>584087.39</v>
      </c>
      <c r="P24" s="1" t="b">
        <f t="shared" si="1"/>
        <v>1</v>
      </c>
      <c r="Q24" s="25">
        <f t="shared" si="2"/>
        <v>0.6</v>
      </c>
      <c r="R24" s="26" t="b">
        <f t="shared" si="3"/>
        <v>1</v>
      </c>
      <c r="S24" s="26" t="b">
        <f t="shared" si="4"/>
        <v>1</v>
      </c>
    </row>
    <row r="25" spans="1:19" ht="30" customHeight="1" x14ac:dyDescent="0.25">
      <c r="A25" s="136">
        <v>23</v>
      </c>
      <c r="B25" s="95" t="s">
        <v>585</v>
      </c>
      <c r="C25" s="89" t="s">
        <v>42</v>
      </c>
      <c r="D25" s="96" t="s">
        <v>586</v>
      </c>
      <c r="E25" s="96">
        <v>3028011</v>
      </c>
      <c r="F25" s="96" t="s">
        <v>62</v>
      </c>
      <c r="G25" s="96" t="s">
        <v>587</v>
      </c>
      <c r="H25" s="28" t="s">
        <v>45</v>
      </c>
      <c r="I25" s="84">
        <v>0.499</v>
      </c>
      <c r="J25" s="79" t="s">
        <v>212</v>
      </c>
      <c r="K25" s="101">
        <v>1353594.03</v>
      </c>
      <c r="L25" s="27">
        <f t="shared" si="5"/>
        <v>1082875.22</v>
      </c>
      <c r="M25" s="29">
        <f t="shared" si="6"/>
        <v>270718.81000000006</v>
      </c>
      <c r="N25" s="97">
        <v>0.8</v>
      </c>
      <c r="O25" s="94">
        <f t="shared" si="7"/>
        <v>1082875.22</v>
      </c>
      <c r="P25" s="1" t="b">
        <f t="shared" si="1"/>
        <v>1</v>
      </c>
      <c r="Q25" s="25">
        <f t="shared" si="2"/>
        <v>0.8</v>
      </c>
      <c r="R25" s="26" t="b">
        <f t="shared" si="3"/>
        <v>1</v>
      </c>
      <c r="S25" s="26" t="b">
        <f t="shared" si="4"/>
        <v>1</v>
      </c>
    </row>
    <row r="26" spans="1:19" ht="30" customHeight="1" x14ac:dyDescent="0.25">
      <c r="A26" s="137">
        <v>24</v>
      </c>
      <c r="B26" s="95" t="s">
        <v>588</v>
      </c>
      <c r="C26" s="89" t="s">
        <v>42</v>
      </c>
      <c r="D26" s="96" t="s">
        <v>556</v>
      </c>
      <c r="E26" s="96">
        <v>3010112</v>
      </c>
      <c r="F26" s="96" t="s">
        <v>132</v>
      </c>
      <c r="G26" s="96" t="s">
        <v>589</v>
      </c>
      <c r="H26" s="28" t="s">
        <v>45</v>
      </c>
      <c r="I26" s="84">
        <v>1.9350000000000001</v>
      </c>
      <c r="J26" s="79" t="s">
        <v>99</v>
      </c>
      <c r="K26" s="101">
        <v>1425823.38</v>
      </c>
      <c r="L26" s="27">
        <f t="shared" si="5"/>
        <v>712911.69</v>
      </c>
      <c r="M26" s="29">
        <f t="shared" si="6"/>
        <v>712911.69</v>
      </c>
      <c r="N26" s="97">
        <v>0.5</v>
      </c>
      <c r="O26" s="94">
        <f t="shared" si="7"/>
        <v>712911.69</v>
      </c>
      <c r="P26" s="1" t="b">
        <f t="shared" si="1"/>
        <v>1</v>
      </c>
      <c r="Q26" s="25">
        <f t="shared" si="2"/>
        <v>0.5</v>
      </c>
      <c r="R26" s="26" t="b">
        <f t="shared" si="3"/>
        <v>1</v>
      </c>
      <c r="S26" s="26" t="b">
        <f t="shared" si="4"/>
        <v>1</v>
      </c>
    </row>
    <row r="27" spans="1:19" ht="30" customHeight="1" x14ac:dyDescent="0.25">
      <c r="A27" s="136">
        <v>25</v>
      </c>
      <c r="B27" s="95" t="s">
        <v>590</v>
      </c>
      <c r="C27" s="89" t="s">
        <v>42</v>
      </c>
      <c r="D27" s="96" t="s">
        <v>217</v>
      </c>
      <c r="E27" s="96">
        <v>3016013</v>
      </c>
      <c r="F27" s="96" t="s">
        <v>74</v>
      </c>
      <c r="G27" s="96" t="s">
        <v>591</v>
      </c>
      <c r="H27" s="28" t="s">
        <v>45</v>
      </c>
      <c r="I27" s="84">
        <v>1</v>
      </c>
      <c r="J27" s="79" t="s">
        <v>592</v>
      </c>
      <c r="K27" s="101">
        <v>1951365.08</v>
      </c>
      <c r="L27" s="27">
        <f t="shared" si="5"/>
        <v>975682.54</v>
      </c>
      <c r="M27" s="29">
        <f t="shared" si="6"/>
        <v>975682.54</v>
      </c>
      <c r="N27" s="97">
        <v>0.5</v>
      </c>
      <c r="O27" s="94">
        <f t="shared" si="7"/>
        <v>975682.54</v>
      </c>
      <c r="P27" s="1" t="b">
        <f t="shared" si="1"/>
        <v>1</v>
      </c>
      <c r="Q27" s="25">
        <f t="shared" si="2"/>
        <v>0.5</v>
      </c>
      <c r="R27" s="26" t="b">
        <f t="shared" si="3"/>
        <v>1</v>
      </c>
      <c r="S27" s="26" t="b">
        <f t="shared" si="4"/>
        <v>1</v>
      </c>
    </row>
    <row r="28" spans="1:19" ht="30" customHeight="1" x14ac:dyDescent="0.25">
      <c r="A28" s="137">
        <v>26</v>
      </c>
      <c r="B28" s="95" t="s">
        <v>593</v>
      </c>
      <c r="C28" s="89" t="s">
        <v>42</v>
      </c>
      <c r="D28" s="96" t="s">
        <v>594</v>
      </c>
      <c r="E28" s="96">
        <v>3016023</v>
      </c>
      <c r="F28" s="96" t="s">
        <v>74</v>
      </c>
      <c r="G28" s="96" t="s">
        <v>595</v>
      </c>
      <c r="H28" s="28" t="s">
        <v>45</v>
      </c>
      <c r="I28" s="84">
        <v>1.839</v>
      </c>
      <c r="J28" s="79" t="s">
        <v>219</v>
      </c>
      <c r="K28" s="101">
        <v>2604113.34</v>
      </c>
      <c r="L28" s="27">
        <f t="shared" si="5"/>
        <v>1302056.67</v>
      </c>
      <c r="M28" s="29">
        <f t="shared" si="6"/>
        <v>1302056.67</v>
      </c>
      <c r="N28" s="97">
        <v>0.5</v>
      </c>
      <c r="O28" s="94">
        <f t="shared" si="7"/>
        <v>1302056.67</v>
      </c>
      <c r="P28" s="1" t="b">
        <f t="shared" si="1"/>
        <v>1</v>
      </c>
      <c r="Q28" s="25">
        <f t="shared" si="2"/>
        <v>0.5</v>
      </c>
      <c r="R28" s="26" t="b">
        <f t="shared" si="3"/>
        <v>1</v>
      </c>
      <c r="S28" s="26" t="b">
        <f t="shared" si="4"/>
        <v>1</v>
      </c>
    </row>
    <row r="29" spans="1:19" ht="30" customHeight="1" x14ac:dyDescent="0.25">
      <c r="A29" s="136">
        <v>27</v>
      </c>
      <c r="B29" s="95" t="s">
        <v>596</v>
      </c>
      <c r="C29" s="89" t="s">
        <v>42</v>
      </c>
      <c r="D29" s="96" t="s">
        <v>597</v>
      </c>
      <c r="E29" s="96">
        <v>3003093</v>
      </c>
      <c r="F29" s="96" t="s">
        <v>206</v>
      </c>
      <c r="G29" s="96" t="s">
        <v>598</v>
      </c>
      <c r="H29" s="28" t="s">
        <v>45</v>
      </c>
      <c r="I29" s="84">
        <v>0.81899999999999995</v>
      </c>
      <c r="J29" s="79" t="s">
        <v>154</v>
      </c>
      <c r="K29" s="101">
        <v>618775</v>
      </c>
      <c r="L29" s="27">
        <f t="shared" si="5"/>
        <v>309387.5</v>
      </c>
      <c r="M29" s="29">
        <f t="shared" si="6"/>
        <v>309387.5</v>
      </c>
      <c r="N29" s="97">
        <v>0.5</v>
      </c>
      <c r="O29" s="94">
        <f t="shared" si="7"/>
        <v>309387.5</v>
      </c>
      <c r="P29" s="1" t="b">
        <f t="shared" si="1"/>
        <v>1</v>
      </c>
      <c r="Q29" s="25">
        <f t="shared" si="2"/>
        <v>0.5</v>
      </c>
      <c r="R29" s="26" t="b">
        <f t="shared" si="3"/>
        <v>1</v>
      </c>
      <c r="S29" s="26" t="b">
        <f t="shared" si="4"/>
        <v>1</v>
      </c>
    </row>
    <row r="30" spans="1:19" ht="30" customHeight="1" x14ac:dyDescent="0.25">
      <c r="A30" s="137">
        <v>28</v>
      </c>
      <c r="B30" s="95" t="s">
        <v>599</v>
      </c>
      <c r="C30" s="89" t="s">
        <v>42</v>
      </c>
      <c r="D30" s="96" t="s">
        <v>600</v>
      </c>
      <c r="E30" s="96">
        <v>3010043</v>
      </c>
      <c r="F30" s="96" t="s">
        <v>132</v>
      </c>
      <c r="G30" s="96" t="s">
        <v>601</v>
      </c>
      <c r="H30" s="28" t="s">
        <v>45</v>
      </c>
      <c r="I30" s="84">
        <v>5.9770000000000003</v>
      </c>
      <c r="J30" s="79" t="s">
        <v>54</v>
      </c>
      <c r="K30" s="101">
        <v>3624510.98</v>
      </c>
      <c r="L30" s="27">
        <f t="shared" si="5"/>
        <v>1812255.49</v>
      </c>
      <c r="M30" s="29">
        <f t="shared" si="6"/>
        <v>1812255.49</v>
      </c>
      <c r="N30" s="97">
        <v>0.5</v>
      </c>
      <c r="O30" s="94">
        <f t="shared" si="7"/>
        <v>1812255.49</v>
      </c>
      <c r="P30" s="1" t="b">
        <f t="shared" si="1"/>
        <v>1</v>
      </c>
      <c r="Q30" s="25">
        <f t="shared" si="2"/>
        <v>0.5</v>
      </c>
      <c r="R30" s="26" t="b">
        <f t="shared" si="3"/>
        <v>1</v>
      </c>
      <c r="S30" s="26" t="b">
        <f t="shared" si="4"/>
        <v>1</v>
      </c>
    </row>
    <row r="31" spans="1:19" ht="30" customHeight="1" x14ac:dyDescent="0.25">
      <c r="A31" s="138" t="s">
        <v>610</v>
      </c>
      <c r="B31" s="126" t="s">
        <v>602</v>
      </c>
      <c r="C31" s="127" t="s">
        <v>42</v>
      </c>
      <c r="D31" s="126" t="s">
        <v>575</v>
      </c>
      <c r="E31" s="127">
        <v>3011023</v>
      </c>
      <c r="F31" s="126" t="s">
        <v>168</v>
      </c>
      <c r="G31" s="127" t="s">
        <v>603</v>
      </c>
      <c r="H31" s="126" t="s">
        <v>45</v>
      </c>
      <c r="I31" s="128">
        <v>1.36</v>
      </c>
      <c r="J31" s="109" t="s">
        <v>99</v>
      </c>
      <c r="K31" s="129">
        <v>3205963.17</v>
      </c>
      <c r="L31" s="130">
        <v>176476.18</v>
      </c>
      <c r="M31" s="124">
        <f t="shared" si="6"/>
        <v>3029486.9899999998</v>
      </c>
      <c r="N31" s="131">
        <v>0.7</v>
      </c>
      <c r="O31" s="132">
        <f t="shared" si="7"/>
        <v>176476.18</v>
      </c>
      <c r="P31" s="1" t="b">
        <f t="shared" si="1"/>
        <v>1</v>
      </c>
      <c r="Q31" s="25">
        <f t="shared" si="2"/>
        <v>5.5E-2</v>
      </c>
      <c r="R31" s="26" t="b">
        <f t="shared" si="3"/>
        <v>0</v>
      </c>
      <c r="S31" s="26" t="b">
        <f t="shared" si="4"/>
        <v>1</v>
      </c>
    </row>
    <row r="32" spans="1:19" ht="20.100000000000001" customHeight="1" x14ac:dyDescent="0.25">
      <c r="A32" s="152" t="s">
        <v>37</v>
      </c>
      <c r="B32" s="152"/>
      <c r="C32" s="152"/>
      <c r="D32" s="152"/>
      <c r="E32" s="152"/>
      <c r="F32" s="152"/>
      <c r="G32" s="152"/>
      <c r="H32" s="152"/>
      <c r="I32" s="30">
        <f>SUM(I3:I31)</f>
        <v>56.063000000000002</v>
      </c>
      <c r="J32" s="31" t="s">
        <v>12</v>
      </c>
      <c r="K32" s="32">
        <f>SUM(K3:K31)</f>
        <v>57037578.519999988</v>
      </c>
      <c r="L32" s="32">
        <f>SUM(L3:L31)</f>
        <v>32206539.679999996</v>
      </c>
      <c r="M32" s="32">
        <f>SUM(M3:M31)</f>
        <v>24831038.839999996</v>
      </c>
      <c r="N32" s="33" t="s">
        <v>12</v>
      </c>
      <c r="O32" s="32">
        <f>SUM(O3:O31)</f>
        <v>32206539.679999996</v>
      </c>
      <c r="P32" s="1" t="b">
        <f t="shared" si="1"/>
        <v>1</v>
      </c>
      <c r="Q32" s="25">
        <f t="shared" si="2"/>
        <v>0.56469999999999998</v>
      </c>
      <c r="R32" s="26" t="s">
        <v>12</v>
      </c>
      <c r="S32" s="26" t="b">
        <f t="shared" si="4"/>
        <v>1</v>
      </c>
    </row>
    <row r="33" spans="1:19" x14ac:dyDescent="0.25">
      <c r="A33" s="117"/>
      <c r="B33" s="20"/>
      <c r="C33" s="20"/>
      <c r="D33" s="20"/>
      <c r="E33" s="20"/>
      <c r="F33" s="20"/>
      <c r="G33" s="20"/>
      <c r="H33" s="20"/>
    </row>
    <row r="34" spans="1:19" x14ac:dyDescent="0.25">
      <c r="A34" s="118" t="s">
        <v>38</v>
      </c>
      <c r="B34" s="19"/>
      <c r="C34" s="19"/>
      <c r="D34" s="19"/>
      <c r="E34" s="19"/>
      <c r="F34" s="19"/>
      <c r="G34" s="19"/>
      <c r="H34" s="19"/>
      <c r="I34" s="10"/>
      <c r="J34" s="10"/>
      <c r="K34" s="2"/>
      <c r="L34" s="10"/>
      <c r="M34" s="10"/>
      <c r="O34" s="10"/>
      <c r="P34" s="1"/>
      <c r="S34" s="26"/>
    </row>
    <row r="35" spans="1:19" ht="28.5" customHeight="1" x14ac:dyDescent="0.25">
      <c r="A35" s="149" t="s">
        <v>34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"/>
    </row>
    <row r="36" spans="1:19" x14ac:dyDescent="0.25">
      <c r="B36" s="21"/>
      <c r="C36" s="21"/>
      <c r="D36" s="21"/>
      <c r="E36" s="21"/>
      <c r="F36" s="21"/>
      <c r="G36" s="21"/>
      <c r="H36" s="21"/>
    </row>
  </sheetData>
  <mergeCells count="16">
    <mergeCell ref="M1:M2"/>
    <mergeCell ref="N1:N2"/>
    <mergeCell ref="A32:H32"/>
    <mergeCell ref="A35:O35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32">
    <cfRule type="cellIs" dxfId="3" priority="5" operator="equal">
      <formula>FALSE</formula>
    </cfRule>
  </conditionalFormatting>
  <conditionalFormatting sqref="P3:R32">
    <cfRule type="containsText" dxfId="2" priority="3" operator="containsText" text="fałsz">
      <formula>NOT(ISERROR(SEARCH("fałsz",P3)))</formula>
    </cfRule>
  </conditionalFormatting>
  <conditionalFormatting sqref="S34">
    <cfRule type="cellIs" dxfId="1" priority="2" operator="equal">
      <formula>FALSE</formula>
    </cfRule>
  </conditionalFormatting>
  <conditionalFormatting sqref="S34">
    <cfRule type="cellIs" dxfId="0" priority="1" operator="equal">
      <formula>FALSE</formula>
    </cfRule>
  </conditionalFormatting>
  <dataValidations count="3">
    <dataValidation type="list" allowBlank="1" showInputMessage="1" showErrorMessage="1" sqref="H3:H31" xr:uid="{869B7E93-9DC9-473B-875F-AA0636CD3033}">
      <formula1>"R"</formula1>
    </dataValidation>
    <dataValidation type="list" allowBlank="1" showInputMessage="1" showErrorMessage="1" sqref="C3:C31" xr:uid="{853C71BC-9507-41C5-AC18-971169B1E441}">
      <formula1>"N"</formula1>
    </dataValidation>
    <dataValidation type="list" allowBlank="1" showInputMessage="1" showErrorMessage="1" sqref="D3:D31" xr:uid="{833EF27D-3FAD-4360-B9F1-C49832C13076}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88" fitToHeight="0" orientation="landscape" r:id="rId1"/>
  <headerFooter>
    <oddHeader>&amp;L&amp;K000000Województwo Wielkopolskie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2023-05-16T09:21:08Z</cp:lastPrinted>
  <dcterms:created xsi:type="dcterms:W3CDTF">2019-02-25T10:53:14Z</dcterms:created>
  <dcterms:modified xsi:type="dcterms:W3CDTF">2023-07-18T11:28:51Z</dcterms:modified>
</cp:coreProperties>
</file>