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F9E4C577-C856-4EF2-9939-B220E87F119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podst'!$A$1:$O$67</definedName>
    <definedName name="_xlnm.Print_Area" localSheetId="4">'gm rez'!$A$1:$O$59</definedName>
    <definedName name="_xlnm.Print_Area" localSheetId="1">'pow podst'!$A$1:$N$34</definedName>
    <definedName name="_xlnm.Print_Area" localSheetId="3">'pow rez'!$A$1:$N$26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N28" i="3" l="1"/>
  <c r="O28" i="3" s="1"/>
  <c r="L28" i="3"/>
  <c r="R28" i="3" s="1"/>
  <c r="P28" i="3"/>
  <c r="Q28" i="3" s="1"/>
  <c r="R60" i="13"/>
  <c r="M61" i="13"/>
  <c r="S61" i="13" s="1"/>
  <c r="M60" i="13"/>
  <c r="S60" i="13" s="1"/>
  <c r="O61" i="13"/>
  <c r="P61" i="13" s="1"/>
  <c r="O60" i="13"/>
  <c r="P60" i="13"/>
  <c r="Q60" i="13"/>
  <c r="Q61" i="13"/>
  <c r="R61" i="13" s="1"/>
  <c r="L59" i="13" l="1"/>
  <c r="Q59" i="13" s="1"/>
  <c r="R59" i="13" s="1"/>
  <c r="P3" i="15"/>
  <c r="Q3" i="15"/>
  <c r="R3" i="15" s="1"/>
  <c r="S3" i="15"/>
  <c r="O3" i="14"/>
  <c r="P3" i="14"/>
  <c r="Q3" i="14" s="1"/>
  <c r="R3" i="14"/>
  <c r="O4" i="14"/>
  <c r="P4" i="14"/>
  <c r="Q4" i="14" s="1"/>
  <c r="R4" i="14"/>
  <c r="P58" i="13"/>
  <c r="Q58" i="13"/>
  <c r="R58" i="13" s="1"/>
  <c r="S58" i="13"/>
  <c r="P55" i="13"/>
  <c r="L41" i="13"/>
  <c r="O41" i="13" s="1"/>
  <c r="K16" i="3"/>
  <c r="L16" i="3" s="1"/>
  <c r="L54" i="13"/>
  <c r="M54" i="13" s="1"/>
  <c r="P56" i="13"/>
  <c r="Q56" i="13"/>
  <c r="R56" i="13" s="1"/>
  <c r="S56" i="13"/>
  <c r="P57" i="13"/>
  <c r="Q57" i="13"/>
  <c r="R57" i="13" s="1"/>
  <c r="S57" i="13"/>
  <c r="O59" i="13" l="1"/>
  <c r="M59" i="13"/>
  <c r="S59" i="13" s="1"/>
  <c r="P59" i="13"/>
  <c r="O54" i="13"/>
  <c r="S55" i="13"/>
  <c r="Q55" i="13"/>
  <c r="R55" i="13" s="1"/>
  <c r="M41" i="13"/>
  <c r="N16" i="3"/>
  <c r="S54" i="13"/>
  <c r="Q54" i="13"/>
  <c r="R54" i="13" s="1"/>
  <c r="P54" i="13"/>
  <c r="P6" i="15"/>
  <c r="Q6" i="15"/>
  <c r="R6" i="15" s="1"/>
  <c r="S6" i="15"/>
  <c r="P7" i="15"/>
  <c r="Q7" i="15"/>
  <c r="R7" i="15" s="1"/>
  <c r="S7" i="15"/>
  <c r="P9" i="15"/>
  <c r="Q9" i="15"/>
  <c r="R9" i="15" s="1"/>
  <c r="S9" i="15"/>
  <c r="P10" i="15"/>
  <c r="Q10" i="15"/>
  <c r="R10" i="15" s="1"/>
  <c r="S10" i="15"/>
  <c r="P11" i="15"/>
  <c r="Q11" i="15"/>
  <c r="R11" i="15" s="1"/>
  <c r="S11" i="15"/>
  <c r="P12" i="15"/>
  <c r="Q12" i="15"/>
  <c r="R12" i="15" s="1"/>
  <c r="S12" i="15"/>
  <c r="P13" i="15"/>
  <c r="Q13" i="15"/>
  <c r="R13" i="15" s="1"/>
  <c r="S13" i="15"/>
  <c r="P14" i="15"/>
  <c r="Q14" i="15"/>
  <c r="R14" i="15" s="1"/>
  <c r="S14" i="15"/>
  <c r="P15" i="15"/>
  <c r="Q15" i="15"/>
  <c r="R15" i="15" s="1"/>
  <c r="S15" i="15"/>
  <c r="P16" i="15"/>
  <c r="Q16" i="15"/>
  <c r="R16" i="15" s="1"/>
  <c r="S16" i="15"/>
  <c r="P17" i="15"/>
  <c r="Q17" i="15"/>
  <c r="R17" i="15" s="1"/>
  <c r="S17" i="15"/>
  <c r="P18" i="15"/>
  <c r="Q18" i="15"/>
  <c r="R18" i="15" s="1"/>
  <c r="S18" i="15"/>
  <c r="P19" i="15"/>
  <c r="Q19" i="15"/>
  <c r="R19" i="15" s="1"/>
  <c r="S19" i="15"/>
  <c r="P20" i="15"/>
  <c r="Q20" i="15"/>
  <c r="R20" i="15" s="1"/>
  <c r="S20" i="15"/>
  <c r="P21" i="15"/>
  <c r="Q21" i="15"/>
  <c r="R21" i="15" s="1"/>
  <c r="S21" i="15"/>
  <c r="P22" i="15"/>
  <c r="Q22" i="15"/>
  <c r="R22" i="15" s="1"/>
  <c r="S22" i="15"/>
  <c r="P23" i="15"/>
  <c r="Q23" i="15"/>
  <c r="R23" i="15" s="1"/>
  <c r="S23" i="15"/>
  <c r="P24" i="15"/>
  <c r="Q24" i="15"/>
  <c r="R24" i="15" s="1"/>
  <c r="S24" i="15"/>
  <c r="P25" i="15"/>
  <c r="Q25" i="15"/>
  <c r="R25" i="15" s="1"/>
  <c r="S25" i="15"/>
  <c r="P26" i="15"/>
  <c r="Q26" i="15"/>
  <c r="R26" i="15" s="1"/>
  <c r="S26" i="15"/>
  <c r="P27" i="15"/>
  <c r="Q27" i="15"/>
  <c r="R27" i="15" s="1"/>
  <c r="S27" i="15"/>
  <c r="P28" i="15"/>
  <c r="Q28" i="15"/>
  <c r="R28" i="15" s="1"/>
  <c r="S28" i="15"/>
  <c r="P29" i="15"/>
  <c r="Q29" i="15"/>
  <c r="R29" i="15" s="1"/>
  <c r="S29" i="15"/>
  <c r="P30" i="15"/>
  <c r="Q30" i="15"/>
  <c r="R30" i="15" s="1"/>
  <c r="S30" i="15"/>
  <c r="P31" i="15"/>
  <c r="Q31" i="15"/>
  <c r="R31" i="15" s="1"/>
  <c r="S31" i="15"/>
  <c r="P32" i="15"/>
  <c r="Q32" i="15"/>
  <c r="R32" i="15" s="1"/>
  <c r="S32" i="15"/>
  <c r="P33" i="15"/>
  <c r="Q33" i="15"/>
  <c r="R33" i="15" s="1"/>
  <c r="S33" i="15"/>
  <c r="P34" i="15"/>
  <c r="Q34" i="15"/>
  <c r="R34" i="15" s="1"/>
  <c r="S34" i="15"/>
  <c r="P35" i="15"/>
  <c r="Q35" i="15"/>
  <c r="R35" i="15" s="1"/>
  <c r="S35" i="15"/>
  <c r="P36" i="15"/>
  <c r="Q36" i="15"/>
  <c r="R36" i="15" s="1"/>
  <c r="S36" i="15"/>
  <c r="P37" i="15"/>
  <c r="Q37" i="15"/>
  <c r="R37" i="15" s="1"/>
  <c r="S37" i="15"/>
  <c r="P38" i="15"/>
  <c r="Q38" i="15"/>
  <c r="R38" i="15" s="1"/>
  <c r="S38" i="15"/>
  <c r="P39" i="15"/>
  <c r="Q39" i="15"/>
  <c r="R39" i="15" s="1"/>
  <c r="S39" i="15"/>
  <c r="P40" i="15"/>
  <c r="Q40" i="15"/>
  <c r="R40" i="15" s="1"/>
  <c r="S40" i="15"/>
  <c r="P41" i="15"/>
  <c r="Q41" i="15"/>
  <c r="R41" i="15" s="1"/>
  <c r="S41" i="15"/>
  <c r="P42" i="15"/>
  <c r="Q42" i="15"/>
  <c r="R42" i="15" s="1"/>
  <c r="S42" i="15"/>
  <c r="P43" i="15"/>
  <c r="Q43" i="15"/>
  <c r="R43" i="15" s="1"/>
  <c r="S43" i="15"/>
  <c r="P44" i="15"/>
  <c r="Q44" i="15"/>
  <c r="R44" i="15" s="1"/>
  <c r="S44" i="15"/>
  <c r="P45" i="15"/>
  <c r="Q45" i="15"/>
  <c r="R45" i="15" s="1"/>
  <c r="S45" i="15"/>
  <c r="P46" i="15"/>
  <c r="Q46" i="15"/>
  <c r="R46" i="15" s="1"/>
  <c r="S46" i="15"/>
  <c r="P47" i="15"/>
  <c r="Q47" i="15"/>
  <c r="R47" i="15" s="1"/>
  <c r="S47" i="15"/>
  <c r="P48" i="15"/>
  <c r="Q48" i="15"/>
  <c r="R48" i="15" s="1"/>
  <c r="S48" i="15"/>
  <c r="P49" i="15"/>
  <c r="Q49" i="15"/>
  <c r="R49" i="15" s="1"/>
  <c r="S49" i="15"/>
  <c r="P50" i="15"/>
  <c r="Q50" i="15"/>
  <c r="R50" i="15" s="1"/>
  <c r="S50" i="15"/>
  <c r="P51" i="15"/>
  <c r="Q51" i="15"/>
  <c r="R51" i="15" s="1"/>
  <c r="S51" i="15"/>
  <c r="P52" i="15"/>
  <c r="Q52" i="15"/>
  <c r="R52" i="15" s="1"/>
  <c r="S52" i="15"/>
  <c r="P53" i="15"/>
  <c r="Q53" i="15"/>
  <c r="R53" i="15" s="1"/>
  <c r="S53" i="15"/>
  <c r="P54" i="15"/>
  <c r="Q54" i="15"/>
  <c r="R54" i="15" s="1"/>
  <c r="S54" i="15"/>
  <c r="O7" i="14"/>
  <c r="P7" i="14"/>
  <c r="Q7" i="14" s="1"/>
  <c r="R7" i="14"/>
  <c r="O8" i="14"/>
  <c r="P8" i="14"/>
  <c r="Q8" i="14" s="1"/>
  <c r="R8" i="14"/>
  <c r="O9" i="14"/>
  <c r="P9" i="14"/>
  <c r="Q9" i="14"/>
  <c r="R9" i="14"/>
  <c r="O10" i="14"/>
  <c r="P10" i="14"/>
  <c r="Q10" i="14" s="1"/>
  <c r="R10" i="14"/>
  <c r="O11" i="14"/>
  <c r="P11" i="14"/>
  <c r="Q11" i="14" s="1"/>
  <c r="R11" i="14"/>
  <c r="O12" i="14"/>
  <c r="P12" i="14"/>
  <c r="Q12" i="14" s="1"/>
  <c r="R12" i="14"/>
  <c r="O13" i="14"/>
  <c r="P13" i="14"/>
  <c r="Q13" i="14" s="1"/>
  <c r="R13" i="14"/>
  <c r="O14" i="14"/>
  <c r="P14" i="14"/>
  <c r="Q14" i="14" s="1"/>
  <c r="R14" i="14"/>
  <c r="O15" i="14"/>
  <c r="P15" i="14"/>
  <c r="Q15" i="14" s="1"/>
  <c r="R15" i="14"/>
  <c r="O16" i="14"/>
  <c r="P16" i="14"/>
  <c r="Q16" i="14" s="1"/>
  <c r="R16" i="14"/>
  <c r="O17" i="14"/>
  <c r="P17" i="14"/>
  <c r="Q17" i="14"/>
  <c r="R17" i="14"/>
  <c r="O18" i="14"/>
  <c r="P18" i="14"/>
  <c r="Q18" i="14" s="1"/>
  <c r="R18" i="14"/>
  <c r="P6" i="13"/>
  <c r="Q6" i="13"/>
  <c r="R6" i="13" s="1"/>
  <c r="S6" i="13"/>
  <c r="P7" i="13"/>
  <c r="Q7" i="13"/>
  <c r="R7" i="13" s="1"/>
  <c r="S7" i="13"/>
  <c r="P8" i="13"/>
  <c r="Q8" i="13"/>
  <c r="R8" i="13" s="1"/>
  <c r="S8" i="13"/>
  <c r="P9" i="13"/>
  <c r="Q9" i="13"/>
  <c r="R9" i="13" s="1"/>
  <c r="S9" i="13"/>
  <c r="P10" i="13"/>
  <c r="Q10" i="13"/>
  <c r="R10" i="13" s="1"/>
  <c r="S10" i="13"/>
  <c r="P11" i="13"/>
  <c r="Q11" i="13"/>
  <c r="R11" i="13" s="1"/>
  <c r="S11" i="13"/>
  <c r="P12" i="13"/>
  <c r="Q12" i="13"/>
  <c r="R12" i="13" s="1"/>
  <c r="S12" i="13"/>
  <c r="P13" i="13"/>
  <c r="Q13" i="13"/>
  <c r="R13" i="13" s="1"/>
  <c r="S13" i="13"/>
  <c r="P14" i="13"/>
  <c r="Q14" i="13"/>
  <c r="R14" i="13" s="1"/>
  <c r="S14" i="13"/>
  <c r="P15" i="13"/>
  <c r="Q15" i="13"/>
  <c r="R15" i="13" s="1"/>
  <c r="S15" i="13"/>
  <c r="P16" i="13"/>
  <c r="Q16" i="13"/>
  <c r="R16" i="13" s="1"/>
  <c r="S16" i="13"/>
  <c r="P17" i="13"/>
  <c r="Q17" i="13"/>
  <c r="R17" i="13" s="1"/>
  <c r="S17" i="13"/>
  <c r="P18" i="13"/>
  <c r="Q18" i="13"/>
  <c r="R18" i="13" s="1"/>
  <c r="S18" i="13"/>
  <c r="P19" i="13"/>
  <c r="Q19" i="13"/>
  <c r="R19" i="13" s="1"/>
  <c r="S19" i="13"/>
  <c r="P20" i="13"/>
  <c r="Q20" i="13"/>
  <c r="R20" i="13" s="1"/>
  <c r="S20" i="13"/>
  <c r="P21" i="13"/>
  <c r="Q21" i="13"/>
  <c r="R21" i="13" s="1"/>
  <c r="S21" i="13"/>
  <c r="P22" i="13"/>
  <c r="Q22" i="13"/>
  <c r="R22" i="13" s="1"/>
  <c r="S22" i="13"/>
  <c r="P23" i="13"/>
  <c r="Q23" i="13"/>
  <c r="R23" i="13" s="1"/>
  <c r="S23" i="13"/>
  <c r="P24" i="13"/>
  <c r="Q24" i="13"/>
  <c r="R24" i="13" s="1"/>
  <c r="S24" i="13"/>
  <c r="P25" i="13"/>
  <c r="Q25" i="13"/>
  <c r="R25" i="13" s="1"/>
  <c r="S25" i="13"/>
  <c r="P26" i="13"/>
  <c r="Q26" i="13"/>
  <c r="R26" i="13" s="1"/>
  <c r="S26" i="13"/>
  <c r="P27" i="13"/>
  <c r="Q27" i="13"/>
  <c r="R27" i="13" s="1"/>
  <c r="S27" i="13"/>
  <c r="P28" i="13"/>
  <c r="Q28" i="13"/>
  <c r="R28" i="13" s="1"/>
  <c r="S28" i="13"/>
  <c r="P29" i="13"/>
  <c r="Q29" i="13"/>
  <c r="R29" i="13" s="1"/>
  <c r="S29" i="13"/>
  <c r="P30" i="13"/>
  <c r="Q30" i="13"/>
  <c r="R30" i="13"/>
  <c r="S30" i="13"/>
  <c r="P31" i="13"/>
  <c r="Q31" i="13"/>
  <c r="R31" i="13" s="1"/>
  <c r="S31" i="13"/>
  <c r="P32" i="13"/>
  <c r="Q32" i="13"/>
  <c r="R32" i="13" s="1"/>
  <c r="S32" i="13"/>
  <c r="P33" i="13"/>
  <c r="Q33" i="13"/>
  <c r="R33" i="13" s="1"/>
  <c r="S33" i="13"/>
  <c r="P34" i="13"/>
  <c r="Q34" i="13"/>
  <c r="R34" i="13"/>
  <c r="S34" i="13"/>
  <c r="P35" i="13"/>
  <c r="Q35" i="13"/>
  <c r="R35" i="13" s="1"/>
  <c r="S35" i="13"/>
  <c r="P36" i="13"/>
  <c r="Q36" i="13"/>
  <c r="R36" i="13"/>
  <c r="S36" i="13"/>
  <c r="P37" i="13"/>
  <c r="Q37" i="13"/>
  <c r="R37" i="13" s="1"/>
  <c r="S37" i="13"/>
  <c r="P38" i="13"/>
  <c r="Q38" i="13"/>
  <c r="R38" i="13" s="1"/>
  <c r="S38" i="13"/>
  <c r="P39" i="13"/>
  <c r="Q39" i="13"/>
  <c r="R39" i="13" s="1"/>
  <c r="S39" i="13"/>
  <c r="P40" i="13"/>
  <c r="Q40" i="13"/>
  <c r="R40" i="13"/>
  <c r="S40" i="13"/>
  <c r="P41" i="13"/>
  <c r="Q41" i="13"/>
  <c r="R41" i="13" s="1"/>
  <c r="S41" i="13"/>
  <c r="P42" i="13"/>
  <c r="Q42" i="13"/>
  <c r="R42" i="13"/>
  <c r="S42" i="13"/>
  <c r="P43" i="13"/>
  <c r="Q43" i="13"/>
  <c r="R43" i="13" s="1"/>
  <c r="S43" i="13"/>
  <c r="P44" i="13"/>
  <c r="Q44" i="13"/>
  <c r="R44" i="13" s="1"/>
  <c r="S44" i="13"/>
  <c r="P45" i="13"/>
  <c r="Q45" i="13"/>
  <c r="R45" i="13" s="1"/>
  <c r="S45" i="13"/>
  <c r="P46" i="13"/>
  <c r="Q46" i="13"/>
  <c r="R46" i="13" s="1"/>
  <c r="S46" i="13"/>
  <c r="P47" i="13"/>
  <c r="Q47" i="13"/>
  <c r="R47" i="13" s="1"/>
  <c r="S47" i="13"/>
  <c r="O5" i="3"/>
  <c r="P5" i="3"/>
  <c r="Q5" i="3"/>
  <c r="R5" i="3"/>
  <c r="O6" i="3"/>
  <c r="P6" i="3"/>
  <c r="Q6" i="3" s="1"/>
  <c r="R6" i="3"/>
  <c r="O7" i="3"/>
  <c r="P7" i="3"/>
  <c r="Q7" i="3"/>
  <c r="R7" i="3"/>
  <c r="O8" i="3"/>
  <c r="P8" i="3"/>
  <c r="Q8" i="3" s="1"/>
  <c r="R8" i="3"/>
  <c r="O9" i="3"/>
  <c r="P9" i="3"/>
  <c r="Q9" i="3"/>
  <c r="R9" i="3"/>
  <c r="O10" i="3"/>
  <c r="P10" i="3"/>
  <c r="Q10" i="3" s="1"/>
  <c r="R10" i="3"/>
  <c r="O11" i="3"/>
  <c r="P11" i="3"/>
  <c r="Q11" i="3"/>
  <c r="R11" i="3"/>
  <c r="O12" i="3"/>
  <c r="P12" i="3"/>
  <c r="Q12" i="3" s="1"/>
  <c r="R12" i="3"/>
  <c r="O13" i="3"/>
  <c r="P13" i="3"/>
  <c r="Q13" i="3"/>
  <c r="R13" i="3"/>
  <c r="O14" i="3"/>
  <c r="P14" i="3"/>
  <c r="Q14" i="3" s="1"/>
  <c r="R14" i="3"/>
  <c r="O15" i="3"/>
  <c r="P15" i="3"/>
  <c r="Q15" i="3" s="1"/>
  <c r="R15" i="3"/>
  <c r="O16" i="3"/>
  <c r="P16" i="3"/>
  <c r="Q16" i="3" s="1"/>
  <c r="R16" i="3"/>
  <c r="O17" i="3"/>
  <c r="P17" i="3"/>
  <c r="Q17" i="3"/>
  <c r="R17" i="3"/>
  <c r="O18" i="3"/>
  <c r="P18" i="3"/>
  <c r="Q18" i="3" s="1"/>
  <c r="R18" i="3"/>
  <c r="O19" i="3"/>
  <c r="P19" i="3"/>
  <c r="Q19" i="3" s="1"/>
  <c r="R19" i="3"/>
  <c r="O20" i="3"/>
  <c r="P20" i="3"/>
  <c r="Q20" i="3" s="1"/>
  <c r="R20" i="3"/>
  <c r="F22" i="7" l="1"/>
  <c r="F21" i="7"/>
  <c r="D22" i="7"/>
  <c r="G22" i="7"/>
  <c r="G21" i="7"/>
  <c r="D21" i="7"/>
  <c r="C22" i="7" l="1"/>
  <c r="C21" i="7"/>
  <c r="C19" i="7"/>
  <c r="F19" i="7" l="1"/>
  <c r="G19" i="7"/>
  <c r="D19" i="7"/>
  <c r="Q3" i="13"/>
  <c r="R3" i="13" s="1"/>
  <c r="O55" i="15"/>
  <c r="K55" i="15"/>
  <c r="I55" i="15"/>
  <c r="S4" i="15"/>
  <c r="Q4" i="15"/>
  <c r="R4" i="15" s="1"/>
  <c r="P4" i="15"/>
  <c r="L55" i="15"/>
  <c r="N22" i="14"/>
  <c r="J22" i="14"/>
  <c r="H22" i="14"/>
  <c r="R21" i="14"/>
  <c r="P21" i="14"/>
  <c r="Q21" i="14" s="1"/>
  <c r="O21" i="14"/>
  <c r="R20" i="14"/>
  <c r="P20" i="14"/>
  <c r="Q20" i="14" s="1"/>
  <c r="O20" i="14"/>
  <c r="R19" i="14"/>
  <c r="P19" i="14"/>
  <c r="Q19" i="14" s="1"/>
  <c r="O19" i="14"/>
  <c r="R6" i="14"/>
  <c r="P6" i="14"/>
  <c r="Q6" i="14" s="1"/>
  <c r="O6" i="14"/>
  <c r="R5" i="14"/>
  <c r="P5" i="14"/>
  <c r="Q5" i="14" s="1"/>
  <c r="O5" i="14"/>
  <c r="O63" i="13"/>
  <c r="K63" i="13"/>
  <c r="I63" i="13"/>
  <c r="S62" i="13"/>
  <c r="Q62" i="13"/>
  <c r="R62" i="13" s="1"/>
  <c r="P62" i="13"/>
  <c r="S53" i="13"/>
  <c r="Q53" i="13"/>
  <c r="R53" i="13" s="1"/>
  <c r="P53" i="13"/>
  <c r="S52" i="13"/>
  <c r="Q52" i="13"/>
  <c r="R52" i="13" s="1"/>
  <c r="P52" i="13"/>
  <c r="S51" i="13"/>
  <c r="Q51" i="13"/>
  <c r="R51" i="13" s="1"/>
  <c r="P51" i="13"/>
  <c r="S50" i="13"/>
  <c r="Q50" i="13"/>
  <c r="R50" i="13" s="1"/>
  <c r="P50" i="13"/>
  <c r="S49" i="13"/>
  <c r="Q49" i="13"/>
  <c r="R49" i="13" s="1"/>
  <c r="P49" i="13"/>
  <c r="S48" i="13"/>
  <c r="Q48" i="13"/>
  <c r="R48" i="13" s="1"/>
  <c r="P48" i="13"/>
  <c r="S5" i="13"/>
  <c r="Q5" i="13"/>
  <c r="R5" i="13" s="1"/>
  <c r="P5" i="13"/>
  <c r="S4" i="13"/>
  <c r="Q4" i="13"/>
  <c r="R4" i="13" s="1"/>
  <c r="P4" i="13"/>
  <c r="P3" i="13"/>
  <c r="E22" i="7" l="1"/>
  <c r="Q55" i="15"/>
  <c r="P55" i="15"/>
  <c r="M55" i="15"/>
  <c r="S55" i="15" s="1"/>
  <c r="K22" i="14"/>
  <c r="E21" i="7"/>
  <c r="L63" i="13"/>
  <c r="E19" i="7"/>
  <c r="L22" i="14" l="1"/>
  <c r="R22" i="14" s="1"/>
  <c r="P22" i="14"/>
  <c r="O22" i="14"/>
  <c r="M63" i="13"/>
  <c r="S63" i="13" s="1"/>
  <c r="S3" i="13"/>
  <c r="Q63" i="13"/>
  <c r="P63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21" i="3"/>
  <c r="P21" i="3"/>
  <c r="Q21" i="3" s="1"/>
  <c r="O22" i="3"/>
  <c r="P22" i="3"/>
  <c r="Q22" i="3" s="1"/>
  <c r="O23" i="3"/>
  <c r="P23" i="3"/>
  <c r="Q23" i="3" s="1"/>
  <c r="O25" i="3"/>
  <c r="P25" i="3"/>
  <c r="Q25" i="3" s="1"/>
  <c r="O26" i="3"/>
  <c r="P26" i="3"/>
  <c r="Q26" i="3" s="1"/>
  <c r="O27" i="3"/>
  <c r="P27" i="3"/>
  <c r="Q27" i="3" s="1"/>
  <c r="O29" i="3"/>
  <c r="P29" i="3"/>
  <c r="Q29" i="3" s="1"/>
  <c r="C25" i="7" l="1"/>
  <c r="O24" i="3"/>
  <c r="P24" i="3"/>
  <c r="Q24" i="3" s="1"/>
  <c r="R24" i="3"/>
  <c r="P3" i="3" l="1"/>
  <c r="O3" i="3"/>
  <c r="F18" i="7" l="1"/>
  <c r="F20" i="7" l="1"/>
  <c r="G18" i="7"/>
  <c r="D18" i="7"/>
  <c r="C24" i="7"/>
  <c r="C27" i="7" s="1"/>
  <c r="N30" i="3"/>
  <c r="K30" i="3"/>
  <c r="J30" i="3"/>
  <c r="H30" i="3"/>
  <c r="R29" i="3"/>
  <c r="R27" i="3"/>
  <c r="R26" i="3"/>
  <c r="R25" i="3"/>
  <c r="R23" i="3"/>
  <c r="R22" i="3"/>
  <c r="R21" i="3"/>
  <c r="R4" i="3"/>
  <c r="R3" i="3"/>
  <c r="F24" i="7" l="1"/>
  <c r="F27" i="7" s="1"/>
  <c r="F25" i="7"/>
  <c r="I18" i="7"/>
  <c r="D20" i="7"/>
  <c r="I19" i="7"/>
  <c r="G20" i="7"/>
  <c r="G25" i="7" s="1"/>
  <c r="O30" i="3"/>
  <c r="P30" i="3"/>
  <c r="Q3" i="3"/>
  <c r="H19" i="7"/>
  <c r="L30" i="3"/>
  <c r="R30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Pitera</author>
  </authors>
  <commentList>
    <comment ref="K2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2.206.856,00 zł</t>
        </r>
      </text>
    </comment>
    <comment ref="L2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1.471.238,84 zł</t>
        </r>
      </text>
    </comment>
    <comment ref="N2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2.206.856,00 zł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Pitera</author>
  </authors>
  <commentList>
    <comment ref="L6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701.337,00 zł</t>
        </r>
      </text>
    </comment>
    <comment ref="M6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467.558,53 zł</t>
        </r>
      </text>
    </comment>
    <comment ref="O62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701.337,00 zł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Pitera</author>
  </authors>
  <commentList>
    <comment ref="L54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425 779,00 zł</t>
        </r>
      </text>
    </comment>
    <comment ref="M54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Wartość wkładu własnego z wniosku o dofinansowanie  425 780,60 zł</t>
        </r>
      </text>
    </comment>
    <comment ref="O54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38"/>
          </rPr>
          <t>Jerzy Pitera:</t>
        </r>
        <r>
          <rPr>
            <sz val="9"/>
            <color indexed="81"/>
            <rFont val="Tahoma"/>
            <family val="2"/>
            <charset val="238"/>
          </rPr>
          <t xml:space="preserve">
Pełna wartość wnioskowanego dofinansowania: 425 779,00 zł</t>
        </r>
      </text>
    </comment>
  </commentList>
</comments>
</file>

<file path=xl/sharedStrings.xml><?xml version="1.0" encoding="utf-8"?>
<sst xmlns="http://schemas.openxmlformats.org/spreadsheetml/2006/main" count="1192" uniqueCount="542">
  <si>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</si>
  <si>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</si>
  <si>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</si>
  <si>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</si>
  <si>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</si>
  <si>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</si>
  <si>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</si>
  <si>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</si>
  <si>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</si>
  <si>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</si>
  <si>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</si>
  <si>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</si>
  <si>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</si>
  <si>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</si>
  <si>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</si>
  <si>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</si>
  <si>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</si>
  <si>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</si>
  <si>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</si>
  <si>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</si>
  <si>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</si>
  <si>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</si>
  <si>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</si>
  <si>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</si>
  <si>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</si>
  <si>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</si>
  <si>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</si>
  <si>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</si>
  <si>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</si>
  <si>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</si>
  <si>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</si>
  <si>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</si>
  <si>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</si>
  <si>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</si>
  <si>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</si>
  <si>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</si>
  <si>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</si>
  <si>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</si>
  <si>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</si>
  <si>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</si>
  <si>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</si>
  <si>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51/23R</t>
  </si>
  <si>
    <t>N</t>
  </si>
  <si>
    <t>Powiat Sanocki</t>
  </si>
  <si>
    <t>Remont drogi powiatowej nr 2220R Mrzygłód - Tyrawa Wołoska w km od 2+760 do 3+750</t>
  </si>
  <si>
    <t>R</t>
  </si>
  <si>
    <t>08.2023 - 07.2024</t>
  </si>
  <si>
    <t>46/23R</t>
  </si>
  <si>
    <t>Remont drogi powiatowej nr 2234R ul. Stróżowska w Sanoku w km od 0+010 do 0+343</t>
  </si>
  <si>
    <t>54/23R</t>
  </si>
  <si>
    <t>Powiat Mielecki</t>
  </si>
  <si>
    <t>Remont drogi powiatowej Nr 1166R klasy "L" relacji Partynia - Jamy w km 4+300 - 7+030 w m. Jamy</t>
  </si>
  <si>
    <t>06.2023 - 10.2023</t>
  </si>
  <si>
    <t>53/23R</t>
  </si>
  <si>
    <t>Remont drogi powiatowej nr 1152R klasy "Z" relacji Borowa - Czermin - Wola Mielecka - Kiełków - Przecław w km 0+007 -5+374 w m. Borowa i Czermin oraz w km 14+325 - 16+548 i w km 26+967 - 27+436 w m. Wola Mielecka, Podleszany i Przecław</t>
  </si>
  <si>
    <t>19/23R</t>
  </si>
  <si>
    <t>Powiat Przemyski</t>
  </si>
  <si>
    <t>Remont drogi powiatowej 2067R Hucisko Nienadowskie - Dubiecko - Sielnica km 9+034 - 15+234</t>
  </si>
  <si>
    <t>05.2023 - 11.2023</t>
  </si>
  <si>
    <t>43/23R</t>
  </si>
  <si>
    <t>Powiat Łańcucki</t>
  </si>
  <si>
    <t>Remont drogi powiatowej nr 1520R Wola Dalsza - Dębina</t>
  </si>
  <si>
    <t>44/23R</t>
  </si>
  <si>
    <t>Remont drogi powiatowej nr 1544R w m. Husów</t>
  </si>
  <si>
    <t>39/23R</t>
  </si>
  <si>
    <t>Powiat Rzeszowski</t>
  </si>
  <si>
    <t>Remont drogi powiatowej Nr 1388R Trzciana - Nosówka - Zwięczyca w km od 2+800 do km 4+900</t>
  </si>
  <si>
    <t>05.2023 - 10.2023</t>
  </si>
  <si>
    <t>40/23R</t>
  </si>
  <si>
    <t>Remont drogi powiatowej Nr 1204R Majdan Królewski - Raniżów - Głogów Małopolski w km od 31+570 do km 33+320</t>
  </si>
  <si>
    <t>24/23R</t>
  </si>
  <si>
    <t>Powiat Leżajski</t>
  </si>
  <si>
    <t>Remont odcinków drogi powiatowej Nr 1241R Hucisko - Ruda Łańcucka - Przychojec - Leżajsk w km 14+155 - 14+866 i 15+077 - 15+545 w miejscowości Przychojec</t>
  </si>
  <si>
    <t>08.2023 -11.2023</t>
  </si>
  <si>
    <t>25/23R</t>
  </si>
  <si>
    <t>Remont odcinków drogi powiatowej Nr 1264R Wola Zarczycka - Wólka Niedźwiedzka (gr. Pow.) w km 0+139 - 0+736 i 0+792 - 0+928</t>
  </si>
  <si>
    <t>08.2023 - 11.2023</t>
  </si>
  <si>
    <t>9/23R</t>
  </si>
  <si>
    <t>Powiat Strzyżowski</t>
  </si>
  <si>
    <t>Remont drogi powiatowej nr 2405R Jaszczurowa - Wiśniowa w km 2+220 - 2+360 i w km 2+370 - 2+835 wraz z remontem mostu w km 8+112</t>
  </si>
  <si>
    <t>37/23R</t>
  </si>
  <si>
    <t>Powiat Tarnobrzeski</t>
  </si>
  <si>
    <t>Remont chodnika w ciągu drogi powiatowej Nr 1090R relacji Trześń - Grębów w m. Sokolniki</t>
  </si>
  <si>
    <t>21/23R</t>
  </si>
  <si>
    <t>Powiat Jarosławski</t>
  </si>
  <si>
    <t>Remont drogi powiatowej nr 1791R Ostrów przez wieś w km 0+050 - 3+096</t>
  </si>
  <si>
    <t>07.2023 - 10.2023</t>
  </si>
  <si>
    <t>15/23R</t>
  </si>
  <si>
    <t>Powiat Kolbuszowski</t>
  </si>
  <si>
    <t>Remont drogi powiatowej Nr 1204R Majdan Królewski - Kopcie - Lipnica - Raniżów - Głogów Małopolski w km 23+439 - 25+913 w miejscowości Raniżów, Wola Raniżowska</t>
  </si>
  <si>
    <t>06.2023 - 11.2023</t>
  </si>
  <si>
    <t>20/23R</t>
  </si>
  <si>
    <t>Remont drogi powiatowej nr 1787R Chłopice - Łowce - Radymno i drogi nr 1787R ul. Mickiewicza w Radymnie w km 9+350 - 11+740</t>
  </si>
  <si>
    <t>3/23R</t>
  </si>
  <si>
    <t xml:space="preserve">Powiat Przeworski </t>
  </si>
  <si>
    <t>Remont drogi powiatowej Nr P1255R Droga przez wieś Rudka w km 0+000 - 2+367</t>
  </si>
  <si>
    <t>06.2023 - 05.2024</t>
  </si>
  <si>
    <t>13/23R</t>
  </si>
  <si>
    <t>Powiat Dębicki</t>
  </si>
  <si>
    <t>Remont drogi powiatowej nr 1309R Strzegocice - Słotowa - gr. powiatu - Lubcza w km 0+000 - 4+400 - etap II w km 2+320 - 4+400 w miejscowości Słotowa</t>
  </si>
  <si>
    <t>05.2023 - 12.2023</t>
  </si>
  <si>
    <t>30/23R</t>
  </si>
  <si>
    <t>Powiat Krośnieński</t>
  </si>
  <si>
    <t>Remont drogi powiatowej nr 2001R Rogi - Lubatówka - Lubatowa w km 1+750 do 2+610, 2+905 do 3+815 w m. Rogi, Lubatówka</t>
  </si>
  <si>
    <t>08.2023 - 12.2023</t>
  </si>
  <si>
    <t>31/23R</t>
  </si>
  <si>
    <t>Powiat Niżański</t>
  </si>
  <si>
    <t>Remont drogi powiatowej Nr 1036R Domostawa - Szwedy</t>
  </si>
  <si>
    <t>14/23R</t>
  </si>
  <si>
    <t>Remont drogi powiatowej Nr 1162R Mielec - Rzochów - Przyłęk - Ostrowy Tuszowskie - Podtrąba w km 13+140 do 14+708 w miejscowości Ostrowy Tuszowskie</t>
  </si>
  <si>
    <t>7/23R</t>
  </si>
  <si>
    <t>Remont drogi powiatowej nr 1935R Konieczkowa - Lutcza w km 1+655 - 2+855 wraz z remontem mostu w km 0+270</t>
  </si>
  <si>
    <t>26/23R</t>
  </si>
  <si>
    <t>Powiat Bieszczadzki</t>
  </si>
  <si>
    <t>Remont drogi powiatowej nr 2305R Smolnik - Zatwarnica w km 9+250 - 9+860 w miejscowości Chmiel</t>
  </si>
  <si>
    <t>04.2023 - 11.2023</t>
  </si>
  <si>
    <t>32/23R</t>
  </si>
  <si>
    <t>Powiat Ropczycko-Sędziszowski</t>
  </si>
  <si>
    <t>Remont drogi powiatowej Nr 1343R Gnojnica - Broniszów w miejscowości Gnojnica i Broniszów</t>
  </si>
  <si>
    <t>12/23R</t>
  </si>
  <si>
    <t>Powiat Jasielski</t>
  </si>
  <si>
    <t>Remont drogi powiatowej Nr 1892R Tarnowiec - Wrocanka - Piotrówka w miejscowości Wrocanka w km 2+258 - 2+723</t>
  </si>
  <si>
    <t>03.2023 - 11.2023</t>
  </si>
  <si>
    <t>26*</t>
  </si>
  <si>
    <t>45/23R</t>
  </si>
  <si>
    <t>Remont drogi powiatowej nr 2211R Pobiedno-Dudyńce w km 0+051 - km 0+325 oraz w km 1+065 - km 2+643</t>
  </si>
  <si>
    <t>09.2023 - 08.2024</t>
  </si>
  <si>
    <t>57/23R</t>
  </si>
  <si>
    <t>Gmina Grodzisko Dolne</t>
  </si>
  <si>
    <t xml:space="preserve">leżajski </t>
  </si>
  <si>
    <t>Remont mostu w ciągu drogi gminnej nr 104587R w miejscowości Chodaczów</t>
  </si>
  <si>
    <t>05.2023 - 09.2023</t>
  </si>
  <si>
    <t>68/23R</t>
  </si>
  <si>
    <t>Gmina Markowa</t>
  </si>
  <si>
    <t>łańcucki</t>
  </si>
  <si>
    <t>Remont drogi gminnej, publicznej nr 109909R w km 0+000 - 3+080 w miejscowości Markowa i 3+100 - 4+500 w miejscowości Husów</t>
  </si>
  <si>
    <t>11.2023 - 10.2024</t>
  </si>
  <si>
    <t>166/23R</t>
  </si>
  <si>
    <t xml:space="preserve">Gmina Borowa </t>
  </si>
  <si>
    <t>mielecki</t>
  </si>
  <si>
    <t>Remont drogi gminnej nr 103264R w km 1+150 - 1+915 w miejscowości Surowa</t>
  </si>
  <si>
    <t>07.2023 - 08.2023</t>
  </si>
  <si>
    <t>Gmina Wielopole Skrzyńskie</t>
  </si>
  <si>
    <t>ropczycko-sędziszowski</t>
  </si>
  <si>
    <t>Remont drogi gminnej nr 107741R Brzeziny Rynek, w km 0+007 - 0+530 wraz z remontem obiektu mostowego w miejscowości Brzeziny</t>
  </si>
  <si>
    <t>116/23R</t>
  </si>
  <si>
    <t>Gmina Brzozów</t>
  </si>
  <si>
    <t>brzozowski</t>
  </si>
  <si>
    <t>Remont drogi gminnej Humniska - Górki 115535R w kilometrażu 0+395 - 0+695 w miejscowości Humniska</t>
  </si>
  <si>
    <t>10/23R</t>
  </si>
  <si>
    <t xml:space="preserve">Gmina Jarocin </t>
  </si>
  <si>
    <t xml:space="preserve">niżański </t>
  </si>
  <si>
    <t>Remont drogi gminnej nr 102203 R Jarocin - Majdan Jarociński - Domostawa</t>
  </si>
  <si>
    <t>08.2023 - 09.2023</t>
  </si>
  <si>
    <t>180/23R</t>
  </si>
  <si>
    <t xml:space="preserve">Gmina Trzebownisko </t>
  </si>
  <si>
    <t xml:space="preserve">rzeszowski </t>
  </si>
  <si>
    <t>Remont drogi gminnej nr 108805 na odcinku o długości 514 m.b. w km 2+716 - 3+230; na odcinku o długości 749 m.b. w km 3+244 - 3+993 oraz na odcinku o długości 723 m.b. w km 5+317 - 6+040 w miejscowości Stobierna</t>
  </si>
  <si>
    <t>84/23R</t>
  </si>
  <si>
    <t>Gmina Dydnia</t>
  </si>
  <si>
    <t>Remont drogi gminnej nr 115706R Dydnia-Dydnia Wola na dz. o nr ewid. 2240/2, 2240/1 km 0+000 do km 0+750</t>
  </si>
  <si>
    <t>185/23R</t>
  </si>
  <si>
    <t>Gmina Łańcut</t>
  </si>
  <si>
    <t>Remont drogi gminnej publicznej Nr 109867R Sonina przez wieś "Graniczna" w miejscowości Sonina</t>
  </si>
  <si>
    <t>10.2023 - 09.2024</t>
  </si>
  <si>
    <t>66/23R</t>
  </si>
  <si>
    <t>Gmina Lesko</t>
  </si>
  <si>
    <t>leski</t>
  </si>
  <si>
    <t>Remont drogi nr 118186R (ul. Parkowa) w Lesku w km 0+005,39 - 0+142,32</t>
  </si>
  <si>
    <t>80/23R</t>
  </si>
  <si>
    <t>Gmina Ropczyce</t>
  </si>
  <si>
    <t>Remont odcinka drogi gminnej nr 107546R Mała - Glinik od km 0+009,00 do km 2+655,00</t>
  </si>
  <si>
    <t>07.2023 - 06.2024</t>
  </si>
  <si>
    <t>174/23R</t>
  </si>
  <si>
    <t xml:space="preserve">Gmina Jarosław </t>
  </si>
  <si>
    <t>jarosławski</t>
  </si>
  <si>
    <t xml:space="preserve">Remont drogi gminnej nr 111506 w m. Pełkinie od km 0+000 do km 2+500 </t>
  </si>
  <si>
    <t>11.2023 - 07.2024</t>
  </si>
  <si>
    <t>112/23R</t>
  </si>
  <si>
    <t>Gmina Boguchwała</t>
  </si>
  <si>
    <t>Remont drogi 108155R na dz. 574, 521, 477, 287/2 i 287/1 w Woli Zgłobieńskiej</t>
  </si>
  <si>
    <t>09.2023 - 11.2023</t>
  </si>
  <si>
    <t>121/23R</t>
  </si>
  <si>
    <t xml:space="preserve">Gmina Pysznica </t>
  </si>
  <si>
    <t>stalowowolski</t>
  </si>
  <si>
    <t>Remont drogi gminnej nr 101232R od km 0+000 do km 1+832 w m. Kłyżów-Krzaki</t>
  </si>
  <si>
    <t>Gmina Ostrów</t>
  </si>
  <si>
    <t>Remont drogi gminnej nr 107462R Ostrów - Zdżary od km 1+915 do 3+259 wraz z remontem przepustów</t>
  </si>
  <si>
    <t>07.2023 - 09.2023</t>
  </si>
  <si>
    <t>177/23R</t>
  </si>
  <si>
    <t xml:space="preserve">Gmina Wojaszówka </t>
  </si>
  <si>
    <t xml:space="preserve">krośnieński </t>
  </si>
  <si>
    <t xml:space="preserve">Remont drogi gminnej nr 115151R w miejscowości Łęki Strzyżowskie w km 0+000 - 1+300 </t>
  </si>
  <si>
    <t>129/23R</t>
  </si>
  <si>
    <t xml:space="preserve">Gmina Czarna pow. łańcucki </t>
  </si>
  <si>
    <t>Remont drogi gminnej Nr 109812R "Krzemienica Jawornik" w msc. Krzemienica w km 0+000 - 1+090,00</t>
  </si>
  <si>
    <t>04.2023 - 10.2023</t>
  </si>
  <si>
    <t xml:space="preserve">Gmina Harasiuki </t>
  </si>
  <si>
    <t>Remont drogi gminnej Nr 102106R Rogóźnia - Banachy w miejscowości Banachy w miejscowości Banachy w km 1+244 - 1+514 oraz w km 2+918 - 3+692</t>
  </si>
  <si>
    <t>55/23R</t>
  </si>
  <si>
    <t>Gmina Dębica</t>
  </si>
  <si>
    <t>dębicki</t>
  </si>
  <si>
    <t>Remont drogi gminnej nr 106324R w km 0+000 - 1+025 w miejsowości Stobierna</t>
  </si>
  <si>
    <t>86/23R</t>
  </si>
  <si>
    <t>Gmina Przemyśl</t>
  </si>
  <si>
    <t>przemyski</t>
  </si>
  <si>
    <t>Remont drogi gminnej nr 116460R Malhowice - Stanisławczyk w km 2+396 - 3+300</t>
  </si>
  <si>
    <t>10.2023 - 08.2024</t>
  </si>
  <si>
    <t>186/23R</t>
  </si>
  <si>
    <t>Gmina Kołaczyce</t>
  </si>
  <si>
    <t>jasielski</t>
  </si>
  <si>
    <t>Remont drogi gminnej Nr 113401R Kołaczyce - Granice - Sowina - Rzym - Folwark w km od 5+520 do 6+421</t>
  </si>
  <si>
    <t>65/23R</t>
  </si>
  <si>
    <t>Gmina Mielec</t>
  </si>
  <si>
    <t>Remont drogi gminnej publicznej nr 103420R Książnice - Majdanek na odcinku około 0,88km (od km 0+013,60 - 0+881,00) na dz. 1125, 1126, 1127/2 obręb 40 Książnice</t>
  </si>
  <si>
    <t>06.2023 -09.2023</t>
  </si>
  <si>
    <t>190/23R</t>
  </si>
  <si>
    <t>Gmina Jeżowe</t>
  </si>
  <si>
    <t>nizański</t>
  </si>
  <si>
    <t xml:space="preserve">Remont drogi gminnej nr 102311R w km 0+000 do km 0+771 wraz z remontem mostu w km 0+372 w msc. Jeżowe </t>
  </si>
  <si>
    <t>106/23R</t>
  </si>
  <si>
    <t xml:space="preserve">Gmina Adamówka </t>
  </si>
  <si>
    <t>przeworski</t>
  </si>
  <si>
    <t xml:space="preserve">Remont drogi gminnej Adamówka 2, 4 nr 152646 R w km 0+000 - 0+660 w miejscowości Adamówka </t>
  </si>
  <si>
    <t>83/23R</t>
  </si>
  <si>
    <t>Gmina Lubaczów</t>
  </si>
  <si>
    <t>lubaczowski</t>
  </si>
  <si>
    <t>Remont drogi gminnej nr 105111R Basznia Dolna - przez wieś w km 0+006 - 0+660</t>
  </si>
  <si>
    <t>09.2023 - 06.2024</t>
  </si>
  <si>
    <t>33/23R</t>
  </si>
  <si>
    <t>Gmina Jasło</t>
  </si>
  <si>
    <t>Remont drogi gminnej Nr 113363R Zimna Woda przez wieś w km 0+245 - 0+255, 0+312 - 0+332, 0+410 - 0+965" w miejscowości Zimna Woda</t>
  </si>
  <si>
    <t>136/23R</t>
  </si>
  <si>
    <t xml:space="preserve">Gmina Tryńcza </t>
  </si>
  <si>
    <t xml:space="preserve">Remont drogi gminnej nr 111036R w m. Tryńcza </t>
  </si>
  <si>
    <t>Gmina Jawornik Polski</t>
  </si>
  <si>
    <t>Remont drogi gminnej nr 110622R Jawornik Polski - Grabnik - Zabarć - Bazary w km 0+000 - 0+430 w m. Jawornik Polski i Jawornik - Przedmieście</t>
  </si>
  <si>
    <t>97/23R</t>
  </si>
  <si>
    <t xml:space="preserve">Gmina Rakszawa </t>
  </si>
  <si>
    <t>Remont drogi gminnej publicznej nr 109956R Wydrze - Brzóza Stadnicka od km 0+000 do 0+340 w miejscowości Wydrze.</t>
  </si>
  <si>
    <t>05.2023 - 04.2024</t>
  </si>
  <si>
    <t>167/23R</t>
  </si>
  <si>
    <t xml:space="preserve">Gmina Ustrzyki Dolne </t>
  </si>
  <si>
    <t>bieszczadzki</t>
  </si>
  <si>
    <t>Remont drogi gminnej nr 119241R w km 0+000 do 0+308 w miejscowości Ustrzyki Dolne ul. Mickiewicza</t>
  </si>
  <si>
    <t>134/23R</t>
  </si>
  <si>
    <t xml:space="preserve">Gmina Pruchnik </t>
  </si>
  <si>
    <t>Remont drogi gminnej nr 111690R (ul. Szkolna) od km 0+000,00 do km 0+210,00 w miejscowości Pruchnik.</t>
  </si>
  <si>
    <t>Gmina Miejska Przemyśla</t>
  </si>
  <si>
    <t>Przemyśl</t>
  </si>
  <si>
    <t>Remont nawierzchni jezdni i chodniów drogi gminnej nr 120759R ul. Mariackiej w Przemyślu - od km 0+011,00 do km 0+056,00 i od km 0+113,00 do km 0+256,00</t>
  </si>
  <si>
    <t>63/23R</t>
  </si>
  <si>
    <t>Gmina Nozdrzec</t>
  </si>
  <si>
    <t>Remont drogi gminnej Wesoła - Magierów nr 115955R w km 0+000 do 0+075 oraz w km 0+091 do 2+816</t>
  </si>
  <si>
    <t>06.2023 - 12.2023</t>
  </si>
  <si>
    <t>6/23R</t>
  </si>
  <si>
    <t xml:space="preserve">Gmina Lubenia </t>
  </si>
  <si>
    <t>Remont drogi gminnej nr 108605R Siedliska - Broniakówka na odcinku od km 0+809 do km 2+626</t>
  </si>
  <si>
    <t>179/23R</t>
  </si>
  <si>
    <t>Gmina Kamień</t>
  </si>
  <si>
    <t>Remont drogi gminnej nr 108514R Łowisko - Śląsk w m. Łowisko od km 0+000 do km 1+100</t>
  </si>
  <si>
    <t>04.2023 - 08.2023</t>
  </si>
  <si>
    <t>119/23R</t>
  </si>
  <si>
    <t>Gmina Wiązownica</t>
  </si>
  <si>
    <t>Remont drogi gminnej nr 111852R w miejscowości Nielepkowice, km 0+0005 - 0+756</t>
  </si>
  <si>
    <t>90/23R</t>
  </si>
  <si>
    <t>Gmina Przeworsk</t>
  </si>
  <si>
    <t>Remont drogi gminnej nr 110815R w km 0+000 - 0+730 na działkach nr ewid.: 2446, 2481/4, 2496, 2499/3 w miejscowości Nowosielce</t>
  </si>
  <si>
    <t>145/23R</t>
  </si>
  <si>
    <t>Gmina Miasta Dębica</t>
  </si>
  <si>
    <t>Remont publicznej drogi gminnej nr 105917R - ul. Sobieskiego w Dębicy</t>
  </si>
  <si>
    <t>171/23R</t>
  </si>
  <si>
    <t xml:space="preserve">Miasto Radymno </t>
  </si>
  <si>
    <t xml:space="preserve">Remont drogi gminnej nr 111426R (ul. Słowackiego, ul. Sobieskiego) od km 0+995,00 do km 1+534,00 w miejscowości Radymno </t>
  </si>
  <si>
    <t>139/23R</t>
  </si>
  <si>
    <t xml:space="preserve">Gmina Żyraków </t>
  </si>
  <si>
    <t>Remont drogi gminnej publicznej nr 106723R w miejscowości Mokre w km 1+445 - 1+929</t>
  </si>
  <si>
    <t>Gmina Miejska Dynów</t>
  </si>
  <si>
    <t>Remont drogi gminnej Nr 108037R ul. Szkolna w Dynowie w km 0+000 - 0+470</t>
  </si>
  <si>
    <t>07.2023 -06.2024</t>
  </si>
  <si>
    <t>56/23R</t>
  </si>
  <si>
    <t>Gmina Krościenko Wyżne</t>
  </si>
  <si>
    <t>Remont drogi gminnej Nr 114903R ul. Szkolna w Krościenku Wyżnym w km 0+000 - 0+360</t>
  </si>
  <si>
    <t>77/23R</t>
  </si>
  <si>
    <t>Gmina Olszanica</t>
  </si>
  <si>
    <t>Remont drogi gminnej nr 118309R w km 0+000 - 0+295 na części działek nr 1153 i 1199 w m-ci Olszanica</t>
  </si>
  <si>
    <t>23/23R</t>
  </si>
  <si>
    <t>Gmina Czarna pow. Bieszczadzki</t>
  </si>
  <si>
    <t>Remont drogi gminnej publicznej nr R119002 na odcinku 0+000 do 0+190 na dz. nr 229/2, 291/4, 277 w m. Polana</t>
  </si>
  <si>
    <t>Gmina Miejska Przeworsk</t>
  </si>
  <si>
    <t>Remont odcinka drogi publicznej gminnej Nr 110434R ulicy Pszennej w Przeworsku w km 0+005 - km 0+155</t>
  </si>
  <si>
    <t>91/23R</t>
  </si>
  <si>
    <t xml:space="preserve">Padew Narodowa </t>
  </si>
  <si>
    <t xml:space="preserve">Remont drogi gminnej, kategorii D, nr 100024R w km 0+000 - 2+428 w m. Wojków, Gmina Padew Narodowa </t>
  </si>
  <si>
    <t>5/23R</t>
  </si>
  <si>
    <t>Gmina Leżajsk</t>
  </si>
  <si>
    <t>Remont drogi gminnej nr 104676R na dz. ew. 3277, 3191 i 792 w km 0+010 - 2+080 w miejscowości Wierzawice</t>
  </si>
  <si>
    <t>Gmina Sędziszów Małopolski</t>
  </si>
  <si>
    <t>Remont drogi gminnej nr 107686R Zagorzyce - Przymiarki w km 0+005 - 1+780 w miejscowości Zagorzyce</t>
  </si>
  <si>
    <t>09.2023 - 07.2024</t>
  </si>
  <si>
    <t>36/23R</t>
  </si>
  <si>
    <t>Gmina Głogów Małopolski</t>
  </si>
  <si>
    <t>Remont drogi gminnej nr 108350R w ciągu ulicy Sikorskiego w km 0+000 - 0+535 i ulicy Rzeszowskiej w km 0+000 - 1+080 w Głogowie Małopolskim</t>
  </si>
  <si>
    <t>140/23R</t>
  </si>
  <si>
    <t xml:space="preserve">Gmina Brzostek </t>
  </si>
  <si>
    <t xml:space="preserve">Remont gminej drogi publicznej nr 106392R w km 0+000 - 1+035 w miejscowości Grudna Dolna. </t>
  </si>
  <si>
    <t>169/23R</t>
  </si>
  <si>
    <t xml:space="preserve">Gmina Pilzno </t>
  </si>
  <si>
    <t>Remont drogi gminnej nr 106627R ul. Staszica w Pilźnie w km 0+000 - 0+726</t>
  </si>
  <si>
    <t>52*</t>
  </si>
  <si>
    <t>189/23R</t>
  </si>
  <si>
    <t xml:space="preserve">Gmina Korczyna </t>
  </si>
  <si>
    <t>Remont drogi gminnej nr 114848R Iskrzynia - Budzyń (ul. Szkolna) w km 0+955 - 1+680 w m. Iskrzynia</t>
  </si>
  <si>
    <t>06.2023 - 09.2023</t>
  </si>
  <si>
    <t>Remont drogi powiatowej Nr 1117R relacji Tarnowska Wola - Wola Baranowska w m. Rozalin</t>
  </si>
  <si>
    <t>27/23R</t>
  </si>
  <si>
    <t>Remont drogi powiatowej nr 1896R Krosno - Kobylany - Toki w km 3+663 -4+642 w m. Zręcin</t>
  </si>
  <si>
    <t>Remont chodników w ciągu ulicy powiatowej Nr 1351R 3 Maja w Sędziszowie Małopolskim</t>
  </si>
  <si>
    <t>28/23R</t>
  </si>
  <si>
    <t>Remont drogi powiatowej nr 2115R droga przez wieś Puławy w km 0+000 - 2+383</t>
  </si>
  <si>
    <t>Powiat Stalowowolski</t>
  </si>
  <si>
    <t>Remont drogi powiatowej Nr 1013R Zbydniów - Turbia na odcinku od km 0+787 do km 2+382 w m. Zbydniów, Majdan Zbydniowski</t>
  </si>
  <si>
    <t>07.2023 - 12.2023</t>
  </si>
  <si>
    <t>47/23R</t>
  </si>
  <si>
    <t>Powiat Lubaczowski</t>
  </si>
  <si>
    <t>Remont drogi powiatowej nr 1638R Nowy Lubliniec przez wieś w km 0+028 - 1+205</t>
  </si>
  <si>
    <t>11/23R</t>
  </si>
  <si>
    <t>Remont drogi powiatowej Nr 1879R Zawadka Osiecka - Pielgrzymka w miejscowości Pielgrzymka w km 2+142 - 2+642</t>
  </si>
  <si>
    <t>18/23R</t>
  </si>
  <si>
    <t>Gmina Miejska Przemyśl</t>
  </si>
  <si>
    <t>Remont nawierzchni jezdni i chodników drogi powiatowej nr 2180R ul. Jana Kilińskiego w Przemyślu - od km 0+000,00 do km 0+260,00</t>
  </si>
  <si>
    <t>29/23R</t>
  </si>
  <si>
    <t>Remont drogi powiatowej Nr 1068R Wólka - Półsieraków</t>
  </si>
  <si>
    <t>1/23R</t>
  </si>
  <si>
    <t>Remont drogi powiatowej Nr P1420R Jawornik Polski - Dylągówka w km 0+000 - 1+741</t>
  </si>
  <si>
    <t>22/23R</t>
  </si>
  <si>
    <t>Powiat Leski</t>
  </si>
  <si>
    <t>Remont drogi powiatowej nr 2266R Łukawica - Bezmiechowa Górna w km 1+570 - 2+200</t>
  </si>
  <si>
    <t>52/23R</t>
  </si>
  <si>
    <t>Gmina Miasto Krosno</t>
  </si>
  <si>
    <t>Remont drogi powiatowej nr 1979R - ul. Krakowskiej w Krośnie</t>
  </si>
  <si>
    <t>17/23R</t>
  </si>
  <si>
    <t>Remont nawierzchni jezdni i chodników drogi powiatowej nr 2142R u. Bpa Jana Śnigurskiego w Przemyślu - od km 0+000,00 do km 0+244,00</t>
  </si>
  <si>
    <t>35/23R</t>
  </si>
  <si>
    <t>Remont chodnika w ciągu drogi powiatowej nr 1125R ul. Kolejowa w m. Nowa Dęba</t>
  </si>
  <si>
    <t>4/23R</t>
  </si>
  <si>
    <t>Remont drogi powiatowej Nr 1018R Agatówka-Stalowa Wola, ul. Ogrodowej w Stalowej Woli na odcinku od km 1+581,47 do km 2+548,32</t>
  </si>
  <si>
    <t>Remont drogi powiatowej nr 2268R Wańkowa - Leszczowate - Łodyna w km 0+107 - 0+500</t>
  </si>
  <si>
    <t>Remont drogi powiatowej Nr 1868R Trzcinica - Osobnica - Cieklin w miejscowości Cieklin w km 11+977 - 12+317</t>
  </si>
  <si>
    <t>49/23R</t>
  </si>
  <si>
    <t>Remont drogi powiatowej nr 1700R dojazd do stacji PKP Lubaczów - ul. Kolejowa w Lubaczowie w km 0+003 - 0+150</t>
  </si>
  <si>
    <t>48/23R</t>
  </si>
  <si>
    <t>Remont drogi powiatowej nr 1648R Moszczanica - Niemstów - Cieszanów w km 0+980 - 1+480</t>
  </si>
  <si>
    <t>38/23R</t>
  </si>
  <si>
    <t>Remont drogi powiatowej nr 1977R ul. ks. J. Popiełuszki w Krośnie</t>
  </si>
  <si>
    <t>85/23R</t>
  </si>
  <si>
    <t>Gmina Zarzecze</t>
  </si>
  <si>
    <t>Remont drogi gminnej G111103R w Zalesiu w km 0+000 - 0+645</t>
  </si>
  <si>
    <t>Gmina Cmolas</t>
  </si>
  <si>
    <t>kolbuszowski</t>
  </si>
  <si>
    <t>Remont drogi gminnej Nr 103908R Kosowy - Trzęsówka przez wieś na odcinku o długości 612 m</t>
  </si>
  <si>
    <t>08.2023 - 10.2023</t>
  </si>
  <si>
    <t>93/23R</t>
  </si>
  <si>
    <t>Gmina Bukowsko</t>
  </si>
  <si>
    <t>sanocki</t>
  </si>
  <si>
    <t xml:space="preserve">Remont drogi gminnej publicznej Nr 117260R na dz. nr ewid. 1015 w m. Pobiedno i 13, 15 w m. Prusiek o dł. 0,408 km. </t>
  </si>
  <si>
    <t>71/23R</t>
  </si>
  <si>
    <t>Gmina Rokietnica</t>
  </si>
  <si>
    <t>Remont drogi gminnej nr 111753R od km 0+990 do km 1+385 w miejcowości Rokietnica</t>
  </si>
  <si>
    <t>156/23R</t>
  </si>
  <si>
    <t>Gmina i Miasto Ulanów</t>
  </si>
  <si>
    <t>Remont drogi gminnej nr 102863R w m. Ulanów (ul. Kościelna)</t>
  </si>
  <si>
    <t>105/23R</t>
  </si>
  <si>
    <t xml:space="preserve">Gmina Narol </t>
  </si>
  <si>
    <t xml:space="preserve">Remont drogi gminnej Nr 105158 R w km 0+000 - 0+163 ul. Podzamcze w Narolu. </t>
  </si>
  <si>
    <t>03.2023 - 10.2023</t>
  </si>
  <si>
    <t>Gmina Miasto Łańcut</t>
  </si>
  <si>
    <t>Remont drogi gminnej nr 1530R ul. 3-go Maja w Łańcucie w km 0+000 - 0+090</t>
  </si>
  <si>
    <t>05.2023 - 08.2023</t>
  </si>
  <si>
    <t>193/23R</t>
  </si>
  <si>
    <t>Gmina Świlcza</t>
  </si>
  <si>
    <t>Remont drogi gminnej nr 108764R od km 0+042 do km 1+460 w miejscowści Rudna Wielka</t>
  </si>
  <si>
    <t>06.2023 - 08.2023</t>
  </si>
  <si>
    <t>191/23R</t>
  </si>
  <si>
    <t xml:space="preserve">Gmina Sanok </t>
  </si>
  <si>
    <t xml:space="preserve">Remont drogi gminnej położonej na działce nr ew. 666 w kilometrażu km 0+000 - km 1+135 w miejscowości Łodzina w Gminie Sanok </t>
  </si>
  <si>
    <t>75/23R</t>
  </si>
  <si>
    <t>Gmina Fredropol</t>
  </si>
  <si>
    <t>Remont drogi gminnej nr 116125R w Fredropolu na działkach nr ew. 390/1; 406; 407 w km 0+000 - 0+995</t>
  </si>
  <si>
    <t>103/23R</t>
  </si>
  <si>
    <t xml:space="preserve">Gmina Niebylec </t>
  </si>
  <si>
    <t>strzyżowski</t>
  </si>
  <si>
    <t xml:space="preserve">Remont drogi gminnej Nr 112221 R Konieczkowa - Kąty w km 0+000 - 0+422 i w km 1+795 - 2+365 w miejscowościach Konieczkowa i Lutcza </t>
  </si>
  <si>
    <t>10.2023 - 11.2023</t>
  </si>
  <si>
    <t>70/23R</t>
  </si>
  <si>
    <t>Gmina Zaleszany</t>
  </si>
  <si>
    <t>Remont drogi gminnej Nr 101513R w miejscowości Skowierzyn na dz. o nr ew. 1064/2 w istniejącym pasie drogi</t>
  </si>
  <si>
    <t>67/23R</t>
  </si>
  <si>
    <t>Gmina Tarnowiec</t>
  </si>
  <si>
    <t>Remont drogi gminnej, numer 113770R w km 0+000 - 0+738 oraz obiektu mostowego w km 0+607 w miejscowości Nowy Glinik</t>
  </si>
  <si>
    <t>123/23R</t>
  </si>
  <si>
    <t xml:space="preserve">Gmina Chorkówka </t>
  </si>
  <si>
    <t xml:space="preserve">Remont drogi gminnej nr G114407R w miejscowości Kopytowa </t>
  </si>
  <si>
    <t>Gmina Bojanów</t>
  </si>
  <si>
    <t>Remont drogi gminnej nr 101155R Stany Kozły (za Baranką) w km 0+000 do km 0+590 w miejscowości Stany ul. Kozły</t>
  </si>
  <si>
    <t>08.2023 - 08.2023</t>
  </si>
  <si>
    <t>82/23R</t>
  </si>
  <si>
    <t>Gmina Krzeszów</t>
  </si>
  <si>
    <t>Remont drogi gminnej Nr 102441R w m. Podolszynka Plebańska</t>
  </si>
  <si>
    <t>111/23R</t>
  </si>
  <si>
    <t>Gmina Hyżne</t>
  </si>
  <si>
    <t>Remont drogi gminnej nr G108458R Wólka Hyżneńska - Remiza w m. Wólka Hyżneńska w km 0+000-0+449</t>
  </si>
  <si>
    <t>Gmina Wiśniowa</t>
  </si>
  <si>
    <t>Remont drogi gminnej nr G112460R Jazowa - Skrzyżowanie SKR w km 0+000 - 0+385</t>
  </si>
  <si>
    <t>04.2023 - 12.2023</t>
  </si>
  <si>
    <t>Gmina Miejska Mielec</t>
  </si>
  <si>
    <t>Remont drogi gminnej nr 103739R - ul. Narutowicza w Mielcu w km 0+015,00 do km 0+397,00</t>
  </si>
  <si>
    <t>07.2023 - 02.2024</t>
  </si>
  <si>
    <t>147/23R</t>
  </si>
  <si>
    <t>Miasto Tarnobrzeg</t>
  </si>
  <si>
    <t>tarnobrzeski</t>
  </si>
  <si>
    <t>Remont drogi gminnej nr G122057 ul. W. Jasińskiego w Tarnobrzegu w km od 0+003,5 do 0+365,57</t>
  </si>
  <si>
    <t>Gmina Solina</t>
  </si>
  <si>
    <t>Remont drogi gminnej publicznej nr 118435R w miejscowości Wołkowyja</t>
  </si>
  <si>
    <t xml:space="preserve">Gmina Rymanów </t>
  </si>
  <si>
    <t>Remont drogi gminnej Nr 115055R (ul. Piekarska) na odcinku od km 0+007,50 do km 0+281,15 w miejscowości Rymanów, Gmina Rymanów.</t>
  </si>
  <si>
    <t>61/23R</t>
  </si>
  <si>
    <t>Gmina Żołynia</t>
  </si>
  <si>
    <t>Remont drogi gminnej nr 110007R ul. Górska</t>
  </si>
  <si>
    <t>07.2023 - 11.2023</t>
  </si>
  <si>
    <t>114/23R</t>
  </si>
  <si>
    <t>Gmina Kolbuszowa</t>
  </si>
  <si>
    <t>Remont drogi gminnej publicznej nr 104039R ul. Wiktora w Kolbuszowej na odc. od skrzyżowania z DK nr 9 do skrzyżowania z ul. Handlową</t>
  </si>
  <si>
    <t>150/23R</t>
  </si>
  <si>
    <t>Gmina Miejska Jarosław</t>
  </si>
  <si>
    <t>Remont ulicy Drużynieckiej w Jaroslawiu, droga gminna nr 111312R, w km 0+000 do 0+162</t>
  </si>
  <si>
    <t>Gmina Krasiczyn</t>
  </si>
  <si>
    <t>Remont drogi gminnej nr 116251R Dybawka - Zalesie na odcinku 0+000 do km 0+970 w m. Dybawka i od km 0+970 do km 1+950 w m. Zalesie</t>
  </si>
  <si>
    <t>142/23R</t>
  </si>
  <si>
    <t>Gmina Skołyszyn</t>
  </si>
  <si>
    <t>Remont drogi gminnej nr 113658R Bączal Górny - Nowiny w km 1+210,2 - 2+893,0</t>
  </si>
  <si>
    <t>10.2023 - 06.2024</t>
  </si>
  <si>
    <t>Gmina Dębowiec</t>
  </si>
  <si>
    <t>Remont drogi gminnej Nr 113258R Majscowa "pod las" w miejscowości Majscowa</t>
  </si>
  <si>
    <t>05.2023 - 01.2024</t>
  </si>
  <si>
    <t>196/23R</t>
  </si>
  <si>
    <t>Miasto i Gmina Sieniawa</t>
  </si>
  <si>
    <t>Remont nawierzchni w ciagu drogi gminnej Sieniawa - Pigany Nr 110907R w km 0+000 - 1+270</t>
  </si>
  <si>
    <t>194/23R</t>
  </si>
  <si>
    <t>Remont drogi gminnej nr 108761R od km 0+018 do km 1+261 w miejscowości Świlcza</t>
  </si>
  <si>
    <t>Gmina Krzywcza</t>
  </si>
  <si>
    <t>Remont drogi gminnej nr 116208R w km od 0+000 do 0+990 w Babicach</t>
  </si>
  <si>
    <t>152/23R</t>
  </si>
  <si>
    <t>Gmina Tyrawa Wołoska</t>
  </si>
  <si>
    <t>Remont drogi gminnej publicznej nr G117402 w miejscowości Siemuszowa w km 0+000 do 0+980 km</t>
  </si>
  <si>
    <t>130/23R</t>
  </si>
  <si>
    <t xml:space="preserve">Gmina Laszki </t>
  </si>
  <si>
    <t>jaroslawski</t>
  </si>
  <si>
    <t>Remont drogi gminnej Laszki - Bawoły w km 0+275 - 0+405 i  0+740 - 1+510</t>
  </si>
  <si>
    <t>161/23R</t>
  </si>
  <si>
    <t xml:space="preserve">Gmina Zarzecze </t>
  </si>
  <si>
    <t>Remont drogi gminnej G111166R w Łapajówce "Podłęg" w km 0+000 - 0+770</t>
  </si>
  <si>
    <t>125/23R</t>
  </si>
  <si>
    <t xml:space="preserve">Gmina Dzikowiec </t>
  </si>
  <si>
    <t xml:space="preserve">Remont drogi gminnej nr 104292 R w miejscowości Kopcie </t>
  </si>
  <si>
    <t>109/23R</t>
  </si>
  <si>
    <t>Gmina I Miasto Nisko</t>
  </si>
  <si>
    <t>Remont drogi gminnej nr 102586R, w kilometrażu od 0+000,00 do 0+650,00, ul. Rzeczna w msc. Nisko</t>
  </si>
  <si>
    <t>141/23R</t>
  </si>
  <si>
    <t>Gmina Nowa Dęba</t>
  </si>
  <si>
    <t>Remont drogi gminnej ul. Strażackiej nr 100387R w Nowej Dębie</t>
  </si>
  <si>
    <t>160/23R</t>
  </si>
  <si>
    <t xml:space="preserve">Gmina Tuszów Narodowy </t>
  </si>
  <si>
    <t xml:space="preserve">Remont drogi gminnej publicznej Nr: 103622 długości 532,5 m w miejscowości Grochowe. </t>
  </si>
  <si>
    <t>94/23R</t>
  </si>
  <si>
    <t xml:space="preserve">Gmina Iwierzyce </t>
  </si>
  <si>
    <t>Remont drogi gminnej nr 107412R Iwierzyce - Przemyśl w m. Iwierzyce w km 0+003 - 0+535</t>
  </si>
  <si>
    <t>108/23R</t>
  </si>
  <si>
    <t xml:space="preserve">Miasto Stalowa Wola </t>
  </si>
  <si>
    <t xml:space="preserve">Remont drogi gminnej nr G101011R ul. Wolności w Stalowej Woli </t>
  </si>
  <si>
    <t>133/23R</t>
  </si>
  <si>
    <t xml:space="preserve">Gmina Strzyżów </t>
  </si>
  <si>
    <t>Remont chodników w ciągu drogi gminnej Nr 112300R ul. Zawale w km od 0+000 do 0+493</t>
  </si>
  <si>
    <t>100/23R</t>
  </si>
  <si>
    <t xml:space="preserve">Gmina Radomyśl nad Sanem </t>
  </si>
  <si>
    <t xml:space="preserve">Remont drogi gminnej 101312R Antoniówka - Brzóza w km 0+005,0 - 0+450,0 </t>
  </si>
  <si>
    <t>58/23R</t>
  </si>
  <si>
    <t>Remont drogi gminnej nr 110028R "Do oczyszczalni"</t>
  </si>
  <si>
    <t>132/23R</t>
  </si>
  <si>
    <t>Gmina Zagórz</t>
  </si>
  <si>
    <t xml:space="preserve">Remont drogi gminnej nr 117480R - ul. Łąkowa w km 0+000 - 0+238 i km 0+273 - 0+464 w miejscowości Zagórz </t>
  </si>
  <si>
    <t>Gmina Orły</t>
  </si>
  <si>
    <t>Remont drogi gminnej nr 116352R w km 0+000 - 0+370 w m-ci Ciemięrzowice</t>
  </si>
  <si>
    <t>Gmna Miasta Sanoka</t>
  </si>
  <si>
    <t>Remont drogi gminnej nr G117129R (ul. Wolna) od km 0+007,36 do km 0+344,80 w Sanoku</t>
  </si>
  <si>
    <t>165/23R</t>
  </si>
  <si>
    <t xml:space="preserve">Gmina Solina </t>
  </si>
  <si>
    <t xml:space="preserve">Remont drogi gminnej publicznej nr 118417R w miejscowości Berezka </t>
  </si>
  <si>
    <t>195/23R</t>
  </si>
  <si>
    <t>Miasto Krosno</t>
  </si>
  <si>
    <t>Remont drogi gminnej nr 119585 - ul. Kapucyńskiej w Krośnie</t>
  </si>
  <si>
    <t>176/23R</t>
  </si>
  <si>
    <t xml:space="preserve">Gmina i miasto Rudnik nad Sanem </t>
  </si>
  <si>
    <t xml:space="preserve">Remont drogi gminnej Nr 102741R w km 0+006 - 0+284 - ul. Księdza Augustyna Kordeckiego w Rudniku nad Sanem </t>
  </si>
  <si>
    <t>192/23R</t>
  </si>
  <si>
    <t xml:space="preserve">Gmina Cieszanów </t>
  </si>
  <si>
    <t xml:space="preserve">Remont drogi gminnej bez numeru w Cieszanowie, łącznik  od ul. Warszawskiej do ul. Skorupki w km 0+005 - 0+232 </t>
  </si>
  <si>
    <t>151/23R</t>
  </si>
  <si>
    <t>Gmina Miejska Lubaczów</t>
  </si>
  <si>
    <t>Remont drogi gminnej 104915R ul. Norwida w Lubaczowie</t>
  </si>
  <si>
    <t>154/23R</t>
  </si>
  <si>
    <t>Gmina Jasienica Rosielna</t>
  </si>
  <si>
    <t>Remont drogi gminnej Nr 115845R Jasienica Rosielna " Na Telesza" w km 0+006  - 0+215 w miejscowości Jasienica Rosielna</t>
  </si>
  <si>
    <t>Miasto i Gmina Kańczuga</t>
  </si>
  <si>
    <t>Remont drogi gminnej Nr G110756R ul. Słowackiego w km 0+000 - 0+150 (150mb) zlokalizowanej na dz. Nr ewid. 1675 w m. Kańczuga</t>
  </si>
  <si>
    <t>50/23R</t>
  </si>
  <si>
    <t>Gmina Gać</t>
  </si>
  <si>
    <t>Remont drogi gminnej publicznej nr 110581R Łącznik w km od 0+000 do 0+090 w miejscowości Gać, gmina Gać</t>
  </si>
  <si>
    <t>Gmina Krempna</t>
  </si>
  <si>
    <t>Remont drogi gmnnej Krempna - Huta Krempska poprzez odtworzenie istniejących parametrów w km 0+000 - 0+050, 0+114 - 0+508, 1+049 - 1+360, 1+366 - 1+567, 1+671 - 2+076, 2+279 - 2+362, 2+370 - 2+427 w m. Krempna</t>
  </si>
  <si>
    <t>16/23R</t>
  </si>
  <si>
    <t>Gmina Majdan Królewski</t>
  </si>
  <si>
    <t>Remont drogi gminnej nr 104105R "Jasionka - Rościuszek"</t>
  </si>
  <si>
    <t>163/23R</t>
  </si>
  <si>
    <t xml:space="preserve">Gmina Grębów </t>
  </si>
  <si>
    <t xml:space="preserve">Remont drogi gminnej nr 100200R w km 0+000 - 1+100 w miejscowości Stale. </t>
  </si>
  <si>
    <t>09.2023 - 10.2023</t>
  </si>
  <si>
    <t>Gmina Frysztak</t>
  </si>
  <si>
    <t>Remont drogi gminnej nr 112157R od km 0+547 do km 1+546 w miejscowości Pułanki</t>
  </si>
  <si>
    <t>138/23R</t>
  </si>
  <si>
    <t xml:space="preserve">Gmina Radymno </t>
  </si>
  <si>
    <t>Remont drogi gminnej nr 111704R Skołoszów - Tunel - Błonie w km 0+985 - 1+868</t>
  </si>
  <si>
    <t>60*</t>
  </si>
  <si>
    <t>60/23R</t>
  </si>
  <si>
    <t>Gmina Komańcza</t>
  </si>
  <si>
    <t>Remont drogi publicznej nr 117313R w miejscowości Nowy Łupków</t>
  </si>
  <si>
    <t>Województwo: Podkarpackie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</si>
  <si>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styczeń 2023 r.</t>
    </r>
  </si>
  <si>
    <t>27*</t>
  </si>
  <si>
    <t>58*</t>
  </si>
  <si>
    <t>59*</t>
  </si>
  <si>
    <t>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</si>
</sst>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8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Border="1" applyAlignment="1"/>
    <xf numFmtId="0" fontId="8" fillId="0" borderId="0" xfId="0" applyFont="1" applyBorder="1"/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1" fillId="0" borderId="0" xfId="0" applyFont="1"/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166" fontId="16" fillId="0" borderId="1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9" fontId="19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5" fontId="15" fillId="3" borderId="21" xfId="0" applyNumberFormat="1" applyFont="1" applyFill="1" applyBorder="1" applyAlignment="1">
      <alignment vertical="center"/>
    </xf>
    <xf numFmtId="165" fontId="15" fillId="3" borderId="22" xfId="0" applyNumberFormat="1" applyFont="1" applyFill="1" applyBorder="1" applyAlignment="1">
      <alignment vertical="center"/>
    </xf>
    <xf numFmtId="165" fontId="15" fillId="4" borderId="17" xfId="0" applyNumberFormat="1" applyFont="1" applyFill="1" applyBorder="1" applyAlignment="1">
      <alignment vertical="center"/>
    </xf>
    <xf numFmtId="165" fontId="15" fillId="3" borderId="23" xfId="0" applyNumberFormat="1" applyFont="1" applyFill="1" applyBorder="1" applyAlignment="1">
      <alignment vertical="center"/>
    </xf>
    <xf numFmtId="165" fontId="12" fillId="4" borderId="17" xfId="0" applyNumberFormat="1" applyFont="1" applyFill="1" applyBorder="1" applyAlignment="1">
      <alignment vertical="center"/>
    </xf>
    <xf numFmtId="165" fontId="20" fillId="4" borderId="17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65" fontId="20" fillId="3" borderId="23" xfId="0" applyNumberFormat="1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/>
    </xf>
    <xf numFmtId="0" fontId="15" fillId="3" borderId="21" xfId="0" applyNumberFormat="1" applyFont="1" applyFill="1" applyBorder="1" applyAlignment="1">
      <alignment vertical="center"/>
    </xf>
    <xf numFmtId="0" fontId="20" fillId="3" borderId="25" xfId="0" applyFont="1" applyFill="1" applyBorder="1" applyAlignment="1">
      <alignment vertical="center"/>
    </xf>
    <xf numFmtId="0" fontId="20" fillId="3" borderId="21" xfId="0" applyNumberFormat="1" applyFont="1" applyFill="1" applyBorder="1" applyAlignment="1">
      <alignment vertical="center"/>
    </xf>
    <xf numFmtId="165" fontId="20" fillId="3" borderId="21" xfId="0" applyNumberFormat="1" applyFont="1" applyFill="1" applyBorder="1" applyAlignment="1">
      <alignment vertical="center"/>
    </xf>
    <xf numFmtId="165" fontId="12" fillId="5" borderId="23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0" fontId="12" fillId="5" borderId="21" xfId="0" applyNumberFormat="1" applyFont="1" applyFill="1" applyBorder="1" applyAlignment="1">
      <alignment vertical="center"/>
    </xf>
    <xf numFmtId="165" fontId="12" fillId="5" borderId="21" xfId="0" applyNumberFormat="1" applyFont="1" applyFill="1" applyBorder="1" applyAlignment="1">
      <alignment vertical="center"/>
    </xf>
    <xf numFmtId="165" fontId="20" fillId="3" borderId="22" xfId="0" applyNumberFormat="1" applyFont="1" applyFill="1" applyBorder="1" applyAlignment="1">
      <alignment vertical="center"/>
    </xf>
    <xf numFmtId="165" fontId="12" fillId="5" borderId="22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vertical="center"/>
    </xf>
    <xf numFmtId="165" fontId="12" fillId="0" borderId="15" xfId="0" applyNumberFormat="1" applyFont="1" applyFill="1" applyBorder="1" applyAlignment="1">
      <alignment vertical="center"/>
    </xf>
    <xf numFmtId="165" fontId="12" fillId="0" borderId="16" xfId="0" applyNumberFormat="1" applyFont="1" applyFill="1" applyBorder="1" applyAlignment="1">
      <alignment vertical="center"/>
    </xf>
    <xf numFmtId="165" fontId="12" fillId="0" borderId="18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vertical="center"/>
    </xf>
    <xf numFmtId="165" fontId="12" fillId="0" borderId="3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5" fontId="12" fillId="2" borderId="24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vertical="center"/>
    </xf>
    <xf numFmtId="166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6" fontId="24" fillId="0" borderId="1" xfId="0" applyNumberFormat="1" applyFont="1" applyFill="1" applyBorder="1" applyAlignment="1">
      <alignment vertical="center"/>
    </xf>
    <xf numFmtId="164" fontId="24" fillId="0" borderId="1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6" fontId="23" fillId="0" borderId="1" xfId="0" applyNumberFormat="1" applyFont="1" applyFill="1" applyBorder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6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8"/>
      <c r="C1" s="48"/>
      <c r="D1" s="48"/>
      <c r="E1" s="48"/>
      <c r="F1" s="48"/>
      <c r="G1" s="48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9" t="s">
        <v>35</v>
      </c>
      <c r="B2" s="50"/>
      <c r="C2" s="50"/>
      <c r="D2" s="50"/>
      <c r="E2" s="50"/>
      <c r="F2" s="50"/>
      <c r="G2" s="50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537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536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32" t="s">
        <v>15</v>
      </c>
      <c r="C9" s="133"/>
      <c r="D9" s="133"/>
      <c r="E9" s="133"/>
      <c r="F9" s="134"/>
      <c r="P9" s="16"/>
    </row>
    <row r="10" spans="1:16" x14ac:dyDescent="0.25">
      <c r="B10" s="135"/>
      <c r="C10" s="136"/>
      <c r="D10" s="136"/>
      <c r="E10" s="136"/>
      <c r="F10" s="137"/>
      <c r="P10" s="16"/>
    </row>
    <row r="11" spans="1:16" x14ac:dyDescent="0.25">
      <c r="B11" s="135"/>
      <c r="C11" s="136"/>
      <c r="D11" s="136"/>
      <c r="E11" s="136"/>
      <c r="F11" s="137"/>
      <c r="P11" s="16"/>
    </row>
    <row r="12" spans="1:16" x14ac:dyDescent="0.25">
      <c r="B12" s="135"/>
      <c r="C12" s="136"/>
      <c r="D12" s="136"/>
      <c r="E12" s="136"/>
      <c r="F12" s="137"/>
      <c r="P12" s="16"/>
    </row>
    <row r="13" spans="1:16" x14ac:dyDescent="0.25">
      <c r="B13" s="135"/>
      <c r="C13" s="136"/>
      <c r="D13" s="136"/>
      <c r="E13" s="136"/>
      <c r="F13" s="137"/>
      <c r="P13" s="16"/>
    </row>
    <row r="14" spans="1:16" ht="15.75" thickBot="1" x14ac:dyDescent="0.3">
      <c r="B14" s="138" t="s">
        <v>16</v>
      </c>
      <c r="C14" s="139"/>
      <c r="D14" s="139"/>
      <c r="E14" s="139"/>
      <c r="F14" s="140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62" t="s">
        <v>1</v>
      </c>
      <c r="B17" s="63" t="s">
        <v>12</v>
      </c>
      <c r="C17" s="57" t="s">
        <v>29</v>
      </c>
      <c r="D17" s="57" t="s">
        <v>17</v>
      </c>
      <c r="E17" s="58" t="s">
        <v>18</v>
      </c>
      <c r="F17" s="59" t="s">
        <v>19</v>
      </c>
      <c r="G17" s="60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8" t="s">
        <v>30</v>
      </c>
      <c r="B18" s="79" t="s">
        <v>31</v>
      </c>
      <c r="C18" s="80">
        <f>COUNTA('pow podst'!K3:K29)</f>
        <v>27</v>
      </c>
      <c r="D18" s="81">
        <f>SUM('pow podst'!J3:J29)</f>
        <v>58677918.189999998</v>
      </c>
      <c r="E18" s="82">
        <f>SUM('pow podst'!L3:L29)</f>
        <v>27451402.240000002</v>
      </c>
      <c r="F18" s="55">
        <f>SUM('pow podst'!K3:K29)</f>
        <v>31226515.950000003</v>
      </c>
      <c r="G18" s="83">
        <f>SUM('pow podst'!N3:N29)</f>
        <v>31226515.950000003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4" t="s">
        <v>32</v>
      </c>
      <c r="B19" s="85" t="s">
        <v>31</v>
      </c>
      <c r="C19" s="86">
        <f>COUNTA('gm podst'!L3:L62)</f>
        <v>60</v>
      </c>
      <c r="D19" s="87">
        <f>SUM('gm podst'!K3:K62)</f>
        <v>65206773.150000013</v>
      </c>
      <c r="E19" s="88">
        <f>SUM('gm podst'!M3:M62)</f>
        <v>30243948.560000002</v>
      </c>
      <c r="F19" s="55">
        <f>SUM('gm podst'!L3:L62)</f>
        <v>34962824.589999996</v>
      </c>
      <c r="G19" s="89">
        <f>SUM('gm podst'!O3:O62)</f>
        <v>34962824.589999996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4" t="s">
        <v>33</v>
      </c>
      <c r="B20" s="75" t="s">
        <v>31</v>
      </c>
      <c r="C20" s="65">
        <f>C18+C19</f>
        <v>87</v>
      </c>
      <c r="D20" s="51">
        <f>D18+D19</f>
        <v>123884691.34</v>
      </c>
      <c r="E20" s="52">
        <f>E18+E19</f>
        <v>57695350.800000004</v>
      </c>
      <c r="F20" s="53">
        <f>F18+F19</f>
        <v>66189340.539999999</v>
      </c>
      <c r="G20" s="54">
        <f>G18+G19</f>
        <v>66189340.539999999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8" t="s">
        <v>2</v>
      </c>
      <c r="B21" s="79" t="s">
        <v>31</v>
      </c>
      <c r="C21" s="80">
        <f>COUNTA('pow rez'!K3:K21)</f>
        <v>19</v>
      </c>
      <c r="D21" s="81">
        <f>SUM('pow rez'!J3:J21)</f>
        <v>20165718.930000003</v>
      </c>
      <c r="E21" s="82">
        <f>SUM('pow rez'!L3:L21)</f>
        <v>9393744.9299999997</v>
      </c>
      <c r="F21" s="55">
        <f>SUM('pow rez'!K3:K21)</f>
        <v>10771974</v>
      </c>
      <c r="G21" s="83">
        <f>SUM('pow rez'!N3:N21)</f>
        <v>10771974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4" t="s">
        <v>3</v>
      </c>
      <c r="B22" s="85" t="s">
        <v>31</v>
      </c>
      <c r="C22" s="86">
        <f>COUNTA('gm rez'!L3:L54)</f>
        <v>52</v>
      </c>
      <c r="D22" s="87">
        <f>SUM('gm rez'!K3:K54)</f>
        <v>33832520.589999989</v>
      </c>
      <c r="E22" s="88">
        <f>SUM('gm rez'!M3:M54)</f>
        <v>15653590.380000003</v>
      </c>
      <c r="F22" s="55">
        <f>SUM('gm rez'!L3:L54)</f>
        <v>18178930.210000001</v>
      </c>
      <c r="G22" s="89">
        <f>SUM('gm rez'!O3:O54)</f>
        <v>18178930.210000001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6" t="s">
        <v>20</v>
      </c>
      <c r="B23" s="76" t="s">
        <v>31</v>
      </c>
      <c r="C23" s="67">
        <f>C21+C22</f>
        <v>71</v>
      </c>
      <c r="D23" s="68">
        <f>D21+D22</f>
        <v>53998239.519999996</v>
      </c>
      <c r="E23" s="73">
        <f>E21+E22</f>
        <v>25047335.310000002</v>
      </c>
      <c r="F23" s="56">
        <f>F21+F22</f>
        <v>28950904.210000001</v>
      </c>
      <c r="G23" s="61">
        <f>G21+G22</f>
        <v>28950904.210000001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70" t="s">
        <v>28</v>
      </c>
      <c r="B24" s="77" t="s">
        <v>31</v>
      </c>
      <c r="C24" s="71">
        <f>C20+C23</f>
        <v>158</v>
      </c>
      <c r="D24" s="72">
        <f>D20+D23</f>
        <v>177882930.86000001</v>
      </c>
      <c r="E24" s="74">
        <f>E20+E23</f>
        <v>82742686.110000014</v>
      </c>
      <c r="F24" s="55">
        <f>F20+F23</f>
        <v>95140244.75</v>
      </c>
      <c r="G24" s="69">
        <f>G20+G23</f>
        <v>95140244.75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Podkarpackie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4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5" width="15.7109375" style="3" customWidth="1"/>
    <col min="6" max="6" width="74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20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7</v>
      </c>
      <c r="G1" s="141" t="s">
        <v>22</v>
      </c>
      <c r="H1" s="141" t="s">
        <v>8</v>
      </c>
      <c r="I1" s="141" t="s">
        <v>21</v>
      </c>
      <c r="J1" s="145" t="s">
        <v>9</v>
      </c>
      <c r="K1" s="141" t="s">
        <v>14</v>
      </c>
      <c r="L1" s="143" t="s">
        <v>11</v>
      </c>
      <c r="M1" s="141" t="s">
        <v>10</v>
      </c>
      <c r="N1" s="46" t="s">
        <v>39</v>
      </c>
      <c r="O1" s="1"/>
    </row>
    <row r="2" spans="1:20" x14ac:dyDescent="0.25">
      <c r="A2" s="141"/>
      <c r="B2" s="141"/>
      <c r="C2" s="148"/>
      <c r="D2" s="144"/>
      <c r="E2" s="144"/>
      <c r="F2" s="144"/>
      <c r="G2" s="141"/>
      <c r="H2" s="141"/>
      <c r="I2" s="141"/>
      <c r="J2" s="145"/>
      <c r="K2" s="141"/>
      <c r="L2" s="144"/>
      <c r="M2" s="141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20" x14ac:dyDescent="0.25">
      <c r="A3" s="115">
        <v>1</v>
      </c>
      <c r="B3" s="115" t="s">
        <v>41</v>
      </c>
      <c r="C3" s="116" t="s">
        <v>42</v>
      </c>
      <c r="D3" s="117" t="s">
        <v>43</v>
      </c>
      <c r="E3" s="117">
        <v>1817</v>
      </c>
      <c r="F3" s="118" t="s">
        <v>44</v>
      </c>
      <c r="G3" s="115" t="s">
        <v>45</v>
      </c>
      <c r="H3" s="119">
        <v>0.99</v>
      </c>
      <c r="I3" s="120" t="s">
        <v>46</v>
      </c>
      <c r="J3" s="121">
        <v>1551564.16</v>
      </c>
      <c r="K3" s="121">
        <v>930938</v>
      </c>
      <c r="L3" s="122">
        <v>620626.15999999992</v>
      </c>
      <c r="M3" s="123">
        <v>0.6</v>
      </c>
      <c r="N3" s="121">
        <v>930938</v>
      </c>
      <c r="O3" s="1" t="b">
        <f t="shared" ref="O3:O30" si="0">K3=SUM(N3:N3)</f>
        <v>1</v>
      </c>
      <c r="P3" s="37">
        <f t="shared" ref="P3:P30" si="1">ROUND(K3/J3,4)</f>
        <v>0.6</v>
      </c>
      <c r="Q3" s="38" t="b">
        <f t="shared" ref="Q3:Q29" si="2">P3=M3</f>
        <v>1</v>
      </c>
      <c r="R3" s="38" t="b">
        <f t="shared" ref="R3:R30" si="3">J3=K3+L3</f>
        <v>1</v>
      </c>
      <c r="T3" s="105"/>
    </row>
    <row r="4" spans="1:20" x14ac:dyDescent="0.25">
      <c r="A4" s="115">
        <v>2</v>
      </c>
      <c r="B4" s="115" t="s">
        <v>47</v>
      </c>
      <c r="C4" s="116" t="s">
        <v>42</v>
      </c>
      <c r="D4" s="117" t="s">
        <v>43</v>
      </c>
      <c r="E4" s="117">
        <v>1817</v>
      </c>
      <c r="F4" s="118" t="s">
        <v>48</v>
      </c>
      <c r="G4" s="115" t="s">
        <v>45</v>
      </c>
      <c r="H4" s="119">
        <v>0.33300000000000002</v>
      </c>
      <c r="I4" s="120" t="s">
        <v>46</v>
      </c>
      <c r="J4" s="121">
        <v>2179996</v>
      </c>
      <c r="K4" s="121">
        <v>1307997</v>
      </c>
      <c r="L4" s="122">
        <v>871999</v>
      </c>
      <c r="M4" s="123">
        <v>0.6</v>
      </c>
      <c r="N4" s="121">
        <v>1307997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  <c r="T4" s="105"/>
    </row>
    <row r="5" spans="1:20" ht="24" x14ac:dyDescent="0.25">
      <c r="A5" s="115">
        <v>3</v>
      </c>
      <c r="B5" s="115" t="s">
        <v>49</v>
      </c>
      <c r="C5" s="116" t="s">
        <v>42</v>
      </c>
      <c r="D5" s="117" t="s">
        <v>50</v>
      </c>
      <c r="E5" s="117">
        <v>1811</v>
      </c>
      <c r="F5" s="118" t="s">
        <v>51</v>
      </c>
      <c r="G5" s="115" t="s">
        <v>45</v>
      </c>
      <c r="H5" s="119">
        <v>2.73</v>
      </c>
      <c r="I5" s="120" t="s">
        <v>52</v>
      </c>
      <c r="J5" s="121">
        <v>2242105</v>
      </c>
      <c r="K5" s="121">
        <v>1345263</v>
      </c>
      <c r="L5" s="122">
        <v>896842</v>
      </c>
      <c r="M5" s="123">
        <v>0.6</v>
      </c>
      <c r="N5" s="121">
        <v>1345263</v>
      </c>
      <c r="O5" s="1" t="b">
        <f t="shared" ref="O5:O20" si="4">K5=SUM(N5:N5)</f>
        <v>1</v>
      </c>
      <c r="P5" s="37">
        <f t="shared" ref="P5:P20" si="5">ROUND(K5/J5,4)</f>
        <v>0.6</v>
      </c>
      <c r="Q5" s="38" t="b">
        <f t="shared" ref="Q5:Q20" si="6">P5=M5</f>
        <v>1</v>
      </c>
      <c r="R5" s="38" t="b">
        <f t="shared" ref="R5:R20" si="7">J5=K5+L5</f>
        <v>1</v>
      </c>
      <c r="T5" s="105"/>
    </row>
    <row r="6" spans="1:20" ht="36" x14ac:dyDescent="0.25">
      <c r="A6" s="115">
        <v>4</v>
      </c>
      <c r="B6" s="115" t="s">
        <v>53</v>
      </c>
      <c r="C6" s="116" t="s">
        <v>42</v>
      </c>
      <c r="D6" s="117" t="s">
        <v>50</v>
      </c>
      <c r="E6" s="117">
        <v>1811</v>
      </c>
      <c r="F6" s="118" t="s">
        <v>54</v>
      </c>
      <c r="G6" s="115" t="s">
        <v>45</v>
      </c>
      <c r="H6" s="119">
        <v>8.0589999999999993</v>
      </c>
      <c r="I6" s="120" t="s">
        <v>52</v>
      </c>
      <c r="J6" s="121">
        <v>6839964</v>
      </c>
      <c r="K6" s="121">
        <v>4103978</v>
      </c>
      <c r="L6" s="122">
        <v>2735986</v>
      </c>
      <c r="M6" s="123">
        <v>0.6</v>
      </c>
      <c r="N6" s="121">
        <v>4103978</v>
      </c>
      <c r="O6" s="1" t="b">
        <f t="shared" si="4"/>
        <v>1</v>
      </c>
      <c r="P6" s="37">
        <f t="shared" si="5"/>
        <v>0.6</v>
      </c>
      <c r="Q6" s="38" t="b">
        <f t="shared" si="6"/>
        <v>1</v>
      </c>
      <c r="R6" s="38" t="b">
        <f t="shared" si="7"/>
        <v>1</v>
      </c>
      <c r="T6" s="105"/>
    </row>
    <row r="7" spans="1:20" ht="24" x14ac:dyDescent="0.25">
      <c r="A7" s="115">
        <v>5</v>
      </c>
      <c r="B7" s="115" t="s">
        <v>55</v>
      </c>
      <c r="C7" s="116" t="s">
        <v>42</v>
      </c>
      <c r="D7" s="117" t="s">
        <v>56</v>
      </c>
      <c r="E7" s="117">
        <v>1813</v>
      </c>
      <c r="F7" s="118" t="s">
        <v>57</v>
      </c>
      <c r="G7" s="115" t="s">
        <v>45</v>
      </c>
      <c r="H7" s="119">
        <v>6.2</v>
      </c>
      <c r="I7" s="120" t="s">
        <v>58</v>
      </c>
      <c r="J7" s="121">
        <v>5994235.3399999999</v>
      </c>
      <c r="K7" s="121">
        <v>2997117</v>
      </c>
      <c r="L7" s="122">
        <v>2997118.34</v>
      </c>
      <c r="M7" s="123">
        <v>0.5</v>
      </c>
      <c r="N7" s="121">
        <v>2997117</v>
      </c>
      <c r="O7" s="1" t="b">
        <f t="shared" si="4"/>
        <v>1</v>
      </c>
      <c r="P7" s="37">
        <f t="shared" si="5"/>
        <v>0.5</v>
      </c>
      <c r="Q7" s="38" t="b">
        <f t="shared" si="6"/>
        <v>1</v>
      </c>
      <c r="R7" s="38" t="b">
        <f t="shared" si="7"/>
        <v>1</v>
      </c>
      <c r="T7" s="105"/>
    </row>
    <row r="8" spans="1:20" x14ac:dyDescent="0.25">
      <c r="A8" s="115">
        <v>6</v>
      </c>
      <c r="B8" s="115" t="s">
        <v>59</v>
      </c>
      <c r="C8" s="116" t="s">
        <v>42</v>
      </c>
      <c r="D8" s="117" t="s">
        <v>60</v>
      </c>
      <c r="E8" s="117">
        <v>1810</v>
      </c>
      <c r="F8" s="118" t="s">
        <v>61</v>
      </c>
      <c r="G8" s="115" t="s">
        <v>45</v>
      </c>
      <c r="H8" s="119">
        <v>3.7029999999999998</v>
      </c>
      <c r="I8" s="120" t="s">
        <v>46</v>
      </c>
      <c r="J8" s="121">
        <v>3000000</v>
      </c>
      <c r="K8" s="121">
        <v>1800000</v>
      </c>
      <c r="L8" s="122">
        <v>1200000</v>
      </c>
      <c r="M8" s="123">
        <v>0.6</v>
      </c>
      <c r="N8" s="121">
        <v>1800000</v>
      </c>
      <c r="O8" s="1" t="b">
        <f t="shared" si="4"/>
        <v>1</v>
      </c>
      <c r="P8" s="37">
        <f t="shared" si="5"/>
        <v>0.6</v>
      </c>
      <c r="Q8" s="38" t="b">
        <f t="shared" si="6"/>
        <v>1</v>
      </c>
      <c r="R8" s="38" t="b">
        <f t="shared" si="7"/>
        <v>1</v>
      </c>
      <c r="T8" s="105"/>
    </row>
    <row r="9" spans="1:20" x14ac:dyDescent="0.25">
      <c r="A9" s="115">
        <v>7</v>
      </c>
      <c r="B9" s="115" t="s">
        <v>62</v>
      </c>
      <c r="C9" s="116" t="s">
        <v>42</v>
      </c>
      <c r="D9" s="117" t="s">
        <v>60</v>
      </c>
      <c r="E9" s="117">
        <v>1810</v>
      </c>
      <c r="F9" s="118" t="s">
        <v>63</v>
      </c>
      <c r="G9" s="115" t="s">
        <v>45</v>
      </c>
      <c r="H9" s="119">
        <v>2.5880000000000001</v>
      </c>
      <c r="I9" s="120" t="s">
        <v>46</v>
      </c>
      <c r="J9" s="121">
        <v>1600000</v>
      </c>
      <c r="K9" s="121">
        <v>960000</v>
      </c>
      <c r="L9" s="122">
        <v>640000</v>
      </c>
      <c r="M9" s="123">
        <v>0.6</v>
      </c>
      <c r="N9" s="121">
        <v>960000</v>
      </c>
      <c r="O9" s="1" t="b">
        <f t="shared" si="4"/>
        <v>1</v>
      </c>
      <c r="P9" s="37">
        <f t="shared" si="5"/>
        <v>0.6</v>
      </c>
      <c r="Q9" s="38" t="b">
        <f t="shared" si="6"/>
        <v>1</v>
      </c>
      <c r="R9" s="38" t="b">
        <f t="shared" si="7"/>
        <v>1</v>
      </c>
      <c r="T9" s="105"/>
    </row>
    <row r="10" spans="1:20" ht="24" x14ac:dyDescent="0.25">
      <c r="A10" s="115">
        <v>8</v>
      </c>
      <c r="B10" s="115" t="s">
        <v>64</v>
      </c>
      <c r="C10" s="116" t="s">
        <v>42</v>
      </c>
      <c r="D10" s="117" t="s">
        <v>65</v>
      </c>
      <c r="E10" s="117">
        <v>1816</v>
      </c>
      <c r="F10" s="118" t="s">
        <v>66</v>
      </c>
      <c r="G10" s="115" t="s">
        <v>45</v>
      </c>
      <c r="H10" s="119">
        <v>2.1</v>
      </c>
      <c r="I10" s="120" t="s">
        <v>67</v>
      </c>
      <c r="J10" s="121">
        <v>2484938.25</v>
      </c>
      <c r="K10" s="121">
        <v>1490962</v>
      </c>
      <c r="L10" s="122">
        <v>993976.25</v>
      </c>
      <c r="M10" s="123">
        <v>0.6</v>
      </c>
      <c r="N10" s="121">
        <v>1490962</v>
      </c>
      <c r="O10" s="1" t="b">
        <f t="shared" si="4"/>
        <v>1</v>
      </c>
      <c r="P10" s="37">
        <f t="shared" si="5"/>
        <v>0.6</v>
      </c>
      <c r="Q10" s="38" t="b">
        <f t="shared" si="6"/>
        <v>1</v>
      </c>
      <c r="R10" s="38" t="b">
        <f t="shared" si="7"/>
        <v>1</v>
      </c>
      <c r="T10" s="105"/>
    </row>
    <row r="11" spans="1:20" ht="24" x14ac:dyDescent="0.25">
      <c r="A11" s="115">
        <v>9</v>
      </c>
      <c r="B11" s="115" t="s">
        <v>68</v>
      </c>
      <c r="C11" s="116" t="s">
        <v>42</v>
      </c>
      <c r="D11" s="117" t="s">
        <v>65</v>
      </c>
      <c r="E11" s="117">
        <v>1816</v>
      </c>
      <c r="F11" s="118" t="s">
        <v>69</v>
      </c>
      <c r="G11" s="115" t="s">
        <v>45</v>
      </c>
      <c r="H11" s="119">
        <v>1.75</v>
      </c>
      <c r="I11" s="120" t="s">
        <v>67</v>
      </c>
      <c r="J11" s="121">
        <v>1998842.25</v>
      </c>
      <c r="K11" s="121">
        <v>1199305</v>
      </c>
      <c r="L11" s="122">
        <v>799537.25</v>
      </c>
      <c r="M11" s="123">
        <v>0.6</v>
      </c>
      <c r="N11" s="121">
        <v>1199305</v>
      </c>
      <c r="O11" s="1" t="b">
        <f t="shared" si="4"/>
        <v>1</v>
      </c>
      <c r="P11" s="37">
        <f t="shared" si="5"/>
        <v>0.6</v>
      </c>
      <c r="Q11" s="38" t="b">
        <f t="shared" si="6"/>
        <v>1</v>
      </c>
      <c r="R11" s="38" t="b">
        <f t="shared" si="7"/>
        <v>1</v>
      </c>
      <c r="T11" s="105"/>
    </row>
    <row r="12" spans="1:20" ht="24" x14ac:dyDescent="0.25">
      <c r="A12" s="115">
        <v>10</v>
      </c>
      <c r="B12" s="115" t="s">
        <v>70</v>
      </c>
      <c r="C12" s="116" t="s">
        <v>42</v>
      </c>
      <c r="D12" s="117" t="s">
        <v>71</v>
      </c>
      <c r="E12" s="117">
        <v>1808</v>
      </c>
      <c r="F12" s="118" t="s">
        <v>72</v>
      </c>
      <c r="G12" s="115" t="s">
        <v>45</v>
      </c>
      <c r="H12" s="119">
        <v>1.179</v>
      </c>
      <c r="I12" s="120" t="s">
        <v>73</v>
      </c>
      <c r="J12" s="121">
        <v>1220150.02</v>
      </c>
      <c r="K12" s="121">
        <v>610075</v>
      </c>
      <c r="L12" s="122">
        <v>610075.02</v>
      </c>
      <c r="M12" s="123">
        <v>0.5</v>
      </c>
      <c r="N12" s="121">
        <v>610075</v>
      </c>
      <c r="O12" s="1" t="b">
        <f t="shared" si="4"/>
        <v>1</v>
      </c>
      <c r="P12" s="37">
        <f t="shared" si="5"/>
        <v>0.5</v>
      </c>
      <c r="Q12" s="38" t="b">
        <f t="shared" si="6"/>
        <v>1</v>
      </c>
      <c r="R12" s="38" t="b">
        <f t="shared" si="7"/>
        <v>1</v>
      </c>
      <c r="T12" s="105"/>
    </row>
    <row r="13" spans="1:20" ht="24" x14ac:dyDescent="0.25">
      <c r="A13" s="115">
        <v>11</v>
      </c>
      <c r="B13" s="115" t="s">
        <v>74</v>
      </c>
      <c r="C13" s="116" t="s">
        <v>42</v>
      </c>
      <c r="D13" s="117" t="s">
        <v>71</v>
      </c>
      <c r="E13" s="117">
        <v>1808</v>
      </c>
      <c r="F13" s="118" t="s">
        <v>75</v>
      </c>
      <c r="G13" s="115" t="s">
        <v>45</v>
      </c>
      <c r="H13" s="119">
        <v>0.73299999999999998</v>
      </c>
      <c r="I13" s="120" t="s">
        <v>76</v>
      </c>
      <c r="J13" s="121">
        <v>1143269.83</v>
      </c>
      <c r="K13" s="121">
        <v>571634</v>
      </c>
      <c r="L13" s="122">
        <v>571635.83000000007</v>
      </c>
      <c r="M13" s="123">
        <v>0.5</v>
      </c>
      <c r="N13" s="121">
        <v>571634</v>
      </c>
      <c r="O13" s="1" t="b">
        <f t="shared" si="4"/>
        <v>1</v>
      </c>
      <c r="P13" s="37">
        <f t="shared" si="5"/>
        <v>0.5</v>
      </c>
      <c r="Q13" s="38" t="b">
        <f t="shared" si="6"/>
        <v>1</v>
      </c>
      <c r="R13" s="38" t="b">
        <f t="shared" si="7"/>
        <v>1</v>
      </c>
      <c r="T13" s="105"/>
    </row>
    <row r="14" spans="1:20" ht="24" x14ac:dyDescent="0.25">
      <c r="A14" s="115">
        <v>12</v>
      </c>
      <c r="B14" s="115" t="s">
        <v>77</v>
      </c>
      <c r="C14" s="116" t="s">
        <v>42</v>
      </c>
      <c r="D14" s="117" t="s">
        <v>78</v>
      </c>
      <c r="E14" s="117">
        <v>1819</v>
      </c>
      <c r="F14" s="118" t="s">
        <v>79</v>
      </c>
      <c r="G14" s="115" t="s">
        <v>45</v>
      </c>
      <c r="H14" s="119">
        <v>0.60499999999999998</v>
      </c>
      <c r="I14" s="120" t="s">
        <v>67</v>
      </c>
      <c r="J14" s="121">
        <v>701100</v>
      </c>
      <c r="K14" s="121">
        <v>350550</v>
      </c>
      <c r="L14" s="122">
        <v>350550</v>
      </c>
      <c r="M14" s="123">
        <v>0.5</v>
      </c>
      <c r="N14" s="121">
        <v>350550</v>
      </c>
      <c r="O14" s="1" t="b">
        <f t="shared" si="4"/>
        <v>1</v>
      </c>
      <c r="P14" s="37">
        <f t="shared" si="5"/>
        <v>0.5</v>
      </c>
      <c r="Q14" s="38" t="b">
        <f t="shared" si="6"/>
        <v>1</v>
      </c>
      <c r="R14" s="38" t="b">
        <f t="shared" si="7"/>
        <v>1</v>
      </c>
      <c r="T14" s="105"/>
    </row>
    <row r="15" spans="1:20" ht="24" x14ac:dyDescent="0.25">
      <c r="A15" s="115">
        <v>13</v>
      </c>
      <c r="B15" s="115" t="s">
        <v>80</v>
      </c>
      <c r="C15" s="116" t="s">
        <v>42</v>
      </c>
      <c r="D15" s="117" t="s">
        <v>81</v>
      </c>
      <c r="E15" s="117">
        <v>1820</v>
      </c>
      <c r="F15" s="118" t="s">
        <v>82</v>
      </c>
      <c r="G15" s="115" t="s">
        <v>45</v>
      </c>
      <c r="H15" s="119">
        <v>0.49622000000000005</v>
      </c>
      <c r="I15" s="120" t="s">
        <v>76</v>
      </c>
      <c r="J15" s="121">
        <v>555000</v>
      </c>
      <c r="K15" s="121">
        <v>333000</v>
      </c>
      <c r="L15" s="122">
        <v>222000</v>
      </c>
      <c r="M15" s="123">
        <v>0.6</v>
      </c>
      <c r="N15" s="121">
        <v>333000</v>
      </c>
      <c r="O15" s="1" t="b">
        <f t="shared" si="4"/>
        <v>1</v>
      </c>
      <c r="P15" s="37">
        <f t="shared" si="5"/>
        <v>0.6</v>
      </c>
      <c r="Q15" s="38" t="b">
        <f t="shared" si="6"/>
        <v>1</v>
      </c>
      <c r="R15" s="38" t="b">
        <f t="shared" si="7"/>
        <v>1</v>
      </c>
      <c r="T15" s="105"/>
    </row>
    <row r="16" spans="1:20" ht="24" x14ac:dyDescent="0.25">
      <c r="A16" s="115">
        <v>14</v>
      </c>
      <c r="B16" s="115" t="s">
        <v>83</v>
      </c>
      <c r="C16" s="116" t="s">
        <v>42</v>
      </c>
      <c r="D16" s="117" t="s">
        <v>84</v>
      </c>
      <c r="E16" s="117">
        <v>1804</v>
      </c>
      <c r="F16" s="118" t="s">
        <v>85</v>
      </c>
      <c r="G16" s="115" t="s">
        <v>45</v>
      </c>
      <c r="H16" s="119">
        <v>3.0459999999999998</v>
      </c>
      <c r="I16" s="120" t="s">
        <v>86</v>
      </c>
      <c r="J16" s="121">
        <v>4510125.6500000004</v>
      </c>
      <c r="K16" s="121">
        <f>ROUNDDOWN(J16*M16,2)</f>
        <v>2931581.67</v>
      </c>
      <c r="L16" s="122">
        <f>J16-K16</f>
        <v>1578543.9800000004</v>
      </c>
      <c r="M16" s="123">
        <v>0.65</v>
      </c>
      <c r="N16" s="121">
        <f>K16</f>
        <v>2931581.67</v>
      </c>
      <c r="O16" s="1" t="b">
        <f t="shared" si="4"/>
        <v>1</v>
      </c>
      <c r="P16" s="37">
        <f t="shared" si="5"/>
        <v>0.65</v>
      </c>
      <c r="Q16" s="38" t="b">
        <f t="shared" si="6"/>
        <v>1</v>
      </c>
      <c r="R16" s="38" t="b">
        <f t="shared" si="7"/>
        <v>1</v>
      </c>
      <c r="T16" s="105"/>
    </row>
    <row r="17" spans="1:20" ht="24" x14ac:dyDescent="0.25">
      <c r="A17" s="115">
        <v>15</v>
      </c>
      <c r="B17" s="115" t="s">
        <v>87</v>
      </c>
      <c r="C17" s="116" t="s">
        <v>42</v>
      </c>
      <c r="D17" s="117" t="s">
        <v>88</v>
      </c>
      <c r="E17" s="117">
        <v>1806</v>
      </c>
      <c r="F17" s="118" t="s">
        <v>89</v>
      </c>
      <c r="G17" s="115" t="s">
        <v>45</v>
      </c>
      <c r="H17" s="119">
        <v>2.4740000000000002</v>
      </c>
      <c r="I17" s="120" t="s">
        <v>90</v>
      </c>
      <c r="J17" s="121">
        <v>1571428.55</v>
      </c>
      <c r="K17" s="121">
        <v>942857</v>
      </c>
      <c r="L17" s="122">
        <v>628571.55000000005</v>
      </c>
      <c r="M17" s="123">
        <v>0.6</v>
      </c>
      <c r="N17" s="121">
        <v>942857</v>
      </c>
      <c r="O17" s="1" t="b">
        <f t="shared" si="4"/>
        <v>1</v>
      </c>
      <c r="P17" s="37">
        <f t="shared" si="5"/>
        <v>0.6</v>
      </c>
      <c r="Q17" s="38" t="b">
        <f t="shared" si="6"/>
        <v>1</v>
      </c>
      <c r="R17" s="38" t="b">
        <f t="shared" si="7"/>
        <v>1</v>
      </c>
      <c r="T17" s="105"/>
    </row>
    <row r="18" spans="1:20" ht="24" x14ac:dyDescent="0.25">
      <c r="A18" s="115">
        <v>16</v>
      </c>
      <c r="B18" s="115" t="s">
        <v>91</v>
      </c>
      <c r="C18" s="116" t="s">
        <v>42</v>
      </c>
      <c r="D18" s="117" t="s">
        <v>84</v>
      </c>
      <c r="E18" s="117">
        <v>1804</v>
      </c>
      <c r="F18" s="118" t="s">
        <v>92</v>
      </c>
      <c r="G18" s="115" t="s">
        <v>45</v>
      </c>
      <c r="H18" s="119">
        <v>2.39</v>
      </c>
      <c r="I18" s="120" t="s">
        <v>86</v>
      </c>
      <c r="J18" s="121">
        <v>2013307.15</v>
      </c>
      <c r="K18" s="121">
        <v>1006653</v>
      </c>
      <c r="L18" s="122">
        <v>1006654.1499999999</v>
      </c>
      <c r="M18" s="123">
        <v>0.5</v>
      </c>
      <c r="N18" s="121">
        <v>1006653</v>
      </c>
      <c r="O18" s="1" t="b">
        <f t="shared" si="4"/>
        <v>1</v>
      </c>
      <c r="P18" s="37">
        <f t="shared" si="5"/>
        <v>0.5</v>
      </c>
      <c r="Q18" s="38" t="b">
        <f t="shared" si="6"/>
        <v>1</v>
      </c>
      <c r="R18" s="38" t="b">
        <f t="shared" si="7"/>
        <v>1</v>
      </c>
      <c r="T18" s="105"/>
    </row>
    <row r="19" spans="1:20" x14ac:dyDescent="0.25">
      <c r="A19" s="115">
        <v>17</v>
      </c>
      <c r="B19" s="115" t="s">
        <v>93</v>
      </c>
      <c r="C19" s="116" t="s">
        <v>42</v>
      </c>
      <c r="D19" s="117" t="s">
        <v>94</v>
      </c>
      <c r="E19" s="117">
        <v>1814</v>
      </c>
      <c r="F19" s="118" t="s">
        <v>95</v>
      </c>
      <c r="G19" s="115" t="s">
        <v>45</v>
      </c>
      <c r="H19" s="119">
        <v>2.367</v>
      </c>
      <c r="I19" s="120" t="s">
        <v>96</v>
      </c>
      <c r="J19" s="121">
        <v>1318868.73</v>
      </c>
      <c r="K19" s="121">
        <v>659434</v>
      </c>
      <c r="L19" s="122">
        <v>659434.73</v>
      </c>
      <c r="M19" s="123">
        <v>0.5</v>
      </c>
      <c r="N19" s="121">
        <v>659434</v>
      </c>
      <c r="O19" s="1" t="b">
        <f t="shared" si="4"/>
        <v>1</v>
      </c>
      <c r="P19" s="37">
        <f t="shared" si="5"/>
        <v>0.5</v>
      </c>
      <c r="Q19" s="38" t="b">
        <f t="shared" si="6"/>
        <v>1</v>
      </c>
      <c r="R19" s="38" t="b">
        <f t="shared" si="7"/>
        <v>1</v>
      </c>
      <c r="T19" s="105"/>
    </row>
    <row r="20" spans="1:20" ht="24" x14ac:dyDescent="0.25">
      <c r="A20" s="115">
        <v>18</v>
      </c>
      <c r="B20" s="117" t="s">
        <v>97</v>
      </c>
      <c r="C20" s="116" t="s">
        <v>42</v>
      </c>
      <c r="D20" s="117" t="s">
        <v>98</v>
      </c>
      <c r="E20" s="117">
        <v>1803</v>
      </c>
      <c r="F20" s="118" t="s">
        <v>99</v>
      </c>
      <c r="G20" s="115" t="s">
        <v>45</v>
      </c>
      <c r="H20" s="119">
        <v>2.08</v>
      </c>
      <c r="I20" s="120" t="s">
        <v>100</v>
      </c>
      <c r="J20" s="121">
        <v>4803272.21</v>
      </c>
      <c r="K20" s="121">
        <v>2881963</v>
      </c>
      <c r="L20" s="122">
        <v>1921309.21</v>
      </c>
      <c r="M20" s="123">
        <v>0.6</v>
      </c>
      <c r="N20" s="121">
        <v>2881963</v>
      </c>
      <c r="O20" s="1" t="b">
        <f t="shared" si="4"/>
        <v>1</v>
      </c>
      <c r="P20" s="37">
        <f t="shared" si="5"/>
        <v>0.6</v>
      </c>
      <c r="Q20" s="38" t="b">
        <f t="shared" si="6"/>
        <v>1</v>
      </c>
      <c r="R20" s="38" t="b">
        <f t="shared" si="7"/>
        <v>1</v>
      </c>
      <c r="T20" s="105"/>
    </row>
    <row r="21" spans="1:20" ht="24" x14ac:dyDescent="0.25">
      <c r="A21" s="115">
        <v>19</v>
      </c>
      <c r="B21" s="115" t="s">
        <v>101</v>
      </c>
      <c r="C21" s="116" t="s">
        <v>42</v>
      </c>
      <c r="D21" s="117" t="s">
        <v>102</v>
      </c>
      <c r="E21" s="117">
        <v>1807</v>
      </c>
      <c r="F21" s="118" t="s">
        <v>103</v>
      </c>
      <c r="G21" s="115" t="s">
        <v>45</v>
      </c>
      <c r="H21" s="119">
        <v>1.77</v>
      </c>
      <c r="I21" s="120" t="s">
        <v>104</v>
      </c>
      <c r="J21" s="121">
        <v>1328792</v>
      </c>
      <c r="K21" s="121">
        <v>797275</v>
      </c>
      <c r="L21" s="122">
        <v>531517</v>
      </c>
      <c r="M21" s="123">
        <v>0.6</v>
      </c>
      <c r="N21" s="121">
        <v>797275</v>
      </c>
      <c r="O21" s="1" t="b">
        <f t="shared" si="0"/>
        <v>1</v>
      </c>
      <c r="P21" s="37">
        <f t="shared" si="1"/>
        <v>0.6</v>
      </c>
      <c r="Q21" s="38" t="b">
        <f t="shared" si="2"/>
        <v>1</v>
      </c>
      <c r="R21" s="38" t="b">
        <f t="shared" si="3"/>
        <v>1</v>
      </c>
      <c r="T21" s="105"/>
    </row>
    <row r="22" spans="1:20" x14ac:dyDescent="0.25">
      <c r="A22" s="115">
        <v>20</v>
      </c>
      <c r="B22" s="115" t="s">
        <v>105</v>
      </c>
      <c r="C22" s="116" t="s">
        <v>42</v>
      </c>
      <c r="D22" s="117" t="s">
        <v>106</v>
      </c>
      <c r="E22" s="117">
        <v>1812</v>
      </c>
      <c r="F22" s="118" t="s">
        <v>107</v>
      </c>
      <c r="G22" s="115" t="s">
        <v>45</v>
      </c>
      <c r="H22" s="119">
        <v>1.762</v>
      </c>
      <c r="I22" s="120" t="s">
        <v>52</v>
      </c>
      <c r="J22" s="121">
        <v>942515.54</v>
      </c>
      <c r="K22" s="121">
        <v>471257</v>
      </c>
      <c r="L22" s="122">
        <v>471258.54000000004</v>
      </c>
      <c r="M22" s="123">
        <v>0.5</v>
      </c>
      <c r="N22" s="121">
        <v>471257</v>
      </c>
      <c r="O22" s="1" t="b">
        <f t="shared" si="0"/>
        <v>1</v>
      </c>
      <c r="P22" s="37">
        <f t="shared" si="1"/>
        <v>0.5</v>
      </c>
      <c r="Q22" s="38" t="b">
        <f t="shared" si="2"/>
        <v>1</v>
      </c>
      <c r="R22" s="38" t="b">
        <f t="shared" si="3"/>
        <v>1</v>
      </c>
      <c r="T22" s="105"/>
    </row>
    <row r="23" spans="1:20" ht="24" x14ac:dyDescent="0.25">
      <c r="A23" s="115">
        <v>21</v>
      </c>
      <c r="B23" s="115" t="s">
        <v>108</v>
      </c>
      <c r="C23" s="116" t="s">
        <v>42</v>
      </c>
      <c r="D23" s="117" t="s">
        <v>88</v>
      </c>
      <c r="E23" s="117">
        <v>1806</v>
      </c>
      <c r="F23" s="118" t="s">
        <v>109</v>
      </c>
      <c r="G23" s="115" t="s">
        <v>45</v>
      </c>
      <c r="H23" s="119">
        <v>1.5680000000000001</v>
      </c>
      <c r="I23" s="120" t="s">
        <v>90</v>
      </c>
      <c r="J23" s="121">
        <v>1200748.3500000001</v>
      </c>
      <c r="K23" s="121">
        <v>720449</v>
      </c>
      <c r="L23" s="122">
        <v>480299.35000000009</v>
      </c>
      <c r="M23" s="123">
        <v>0.6</v>
      </c>
      <c r="N23" s="121">
        <v>720449</v>
      </c>
      <c r="O23" s="1" t="b">
        <f t="shared" si="0"/>
        <v>1</v>
      </c>
      <c r="P23" s="37">
        <f t="shared" si="1"/>
        <v>0.6</v>
      </c>
      <c r="Q23" s="38" t="b">
        <f t="shared" si="2"/>
        <v>1</v>
      </c>
      <c r="R23" s="38" t="b">
        <f t="shared" si="3"/>
        <v>1</v>
      </c>
      <c r="T23" s="105"/>
    </row>
    <row r="24" spans="1:20" ht="24" x14ac:dyDescent="0.25">
      <c r="A24" s="115">
        <v>22</v>
      </c>
      <c r="B24" s="115" t="s">
        <v>110</v>
      </c>
      <c r="C24" s="116" t="s">
        <v>42</v>
      </c>
      <c r="D24" s="117" t="s">
        <v>78</v>
      </c>
      <c r="E24" s="117">
        <v>1819</v>
      </c>
      <c r="F24" s="118" t="s">
        <v>111</v>
      </c>
      <c r="G24" s="115" t="s">
        <v>45</v>
      </c>
      <c r="H24" s="119">
        <v>1.2</v>
      </c>
      <c r="I24" s="120" t="s">
        <v>67</v>
      </c>
      <c r="J24" s="121">
        <v>1377600</v>
      </c>
      <c r="K24" s="121">
        <v>688800</v>
      </c>
      <c r="L24" s="122">
        <v>688800</v>
      </c>
      <c r="M24" s="123">
        <v>0.5</v>
      </c>
      <c r="N24" s="121">
        <v>688800</v>
      </c>
      <c r="O24" s="1" t="b">
        <f t="shared" si="0"/>
        <v>1</v>
      </c>
      <c r="P24" s="37">
        <f t="shared" si="1"/>
        <v>0.5</v>
      </c>
      <c r="Q24" s="38" t="b">
        <f t="shared" si="2"/>
        <v>1</v>
      </c>
      <c r="R24" s="38" t="b">
        <f t="shared" si="3"/>
        <v>1</v>
      </c>
      <c r="T24" s="105"/>
    </row>
    <row r="25" spans="1:20" ht="24" x14ac:dyDescent="0.25">
      <c r="A25" s="115">
        <v>23</v>
      </c>
      <c r="B25" s="115" t="s">
        <v>112</v>
      </c>
      <c r="C25" s="116" t="s">
        <v>42</v>
      </c>
      <c r="D25" s="117" t="s">
        <v>113</v>
      </c>
      <c r="E25" s="117">
        <v>1801</v>
      </c>
      <c r="F25" s="118" t="s">
        <v>114</v>
      </c>
      <c r="G25" s="115" t="s">
        <v>45</v>
      </c>
      <c r="H25" s="119">
        <v>0.61</v>
      </c>
      <c r="I25" s="120" t="s">
        <v>115</v>
      </c>
      <c r="J25" s="121">
        <v>871988.29</v>
      </c>
      <c r="K25" s="121">
        <v>435994</v>
      </c>
      <c r="L25" s="122">
        <v>435994.29000000004</v>
      </c>
      <c r="M25" s="123">
        <v>0.5</v>
      </c>
      <c r="N25" s="121">
        <v>435994</v>
      </c>
      <c r="O25" s="1" t="b">
        <f t="shared" si="0"/>
        <v>1</v>
      </c>
      <c r="P25" s="37">
        <f t="shared" si="1"/>
        <v>0.5</v>
      </c>
      <c r="Q25" s="38" t="b">
        <f t="shared" si="2"/>
        <v>1</v>
      </c>
      <c r="R25" s="38" t="b">
        <f t="shared" si="3"/>
        <v>1</v>
      </c>
      <c r="T25" s="105"/>
    </row>
    <row r="26" spans="1:20" ht="24" x14ac:dyDescent="0.25">
      <c r="A26" s="115">
        <v>24</v>
      </c>
      <c r="B26" s="115" t="s">
        <v>116</v>
      </c>
      <c r="C26" s="116" t="s">
        <v>42</v>
      </c>
      <c r="D26" s="117" t="s">
        <v>117</v>
      </c>
      <c r="E26" s="117">
        <v>1815</v>
      </c>
      <c r="F26" s="118" t="s">
        <v>118</v>
      </c>
      <c r="G26" s="115" t="s">
        <v>45</v>
      </c>
      <c r="H26" s="119">
        <v>0.6</v>
      </c>
      <c r="I26" s="120" t="s">
        <v>52</v>
      </c>
      <c r="J26" s="121">
        <v>1123865</v>
      </c>
      <c r="K26" s="121">
        <v>561932</v>
      </c>
      <c r="L26" s="122">
        <v>561933</v>
      </c>
      <c r="M26" s="123">
        <v>0.5</v>
      </c>
      <c r="N26" s="121">
        <v>561932</v>
      </c>
      <c r="O26" s="1" t="b">
        <f t="shared" si="0"/>
        <v>1</v>
      </c>
      <c r="P26" s="37">
        <f t="shared" si="1"/>
        <v>0.5</v>
      </c>
      <c r="Q26" s="38" t="b">
        <f t="shared" si="2"/>
        <v>1</v>
      </c>
      <c r="R26" s="38" t="b">
        <f t="shared" si="3"/>
        <v>1</v>
      </c>
      <c r="T26" s="105"/>
    </row>
    <row r="27" spans="1:20" ht="24" x14ac:dyDescent="0.25">
      <c r="A27" s="115">
        <v>25</v>
      </c>
      <c r="B27" s="115" t="s">
        <v>119</v>
      </c>
      <c r="C27" s="116" t="s">
        <v>42</v>
      </c>
      <c r="D27" s="117" t="s">
        <v>120</v>
      </c>
      <c r="E27" s="117">
        <v>1805</v>
      </c>
      <c r="F27" s="118" t="s">
        <v>121</v>
      </c>
      <c r="G27" s="115" t="s">
        <v>45</v>
      </c>
      <c r="H27" s="119">
        <v>0.46500000000000002</v>
      </c>
      <c r="I27" s="120" t="s">
        <v>122</v>
      </c>
      <c r="J27" s="121">
        <v>583701.03</v>
      </c>
      <c r="K27" s="121">
        <v>350220</v>
      </c>
      <c r="L27" s="122">
        <v>233481.03000000003</v>
      </c>
      <c r="M27" s="123">
        <v>0.6</v>
      </c>
      <c r="N27" s="121">
        <v>350220</v>
      </c>
      <c r="O27" s="1" t="b">
        <f t="shared" si="0"/>
        <v>1</v>
      </c>
      <c r="P27" s="37">
        <f t="shared" si="1"/>
        <v>0.6</v>
      </c>
      <c r="Q27" s="38" t="b">
        <f t="shared" si="2"/>
        <v>1</v>
      </c>
      <c r="R27" s="38" t="b">
        <f t="shared" si="3"/>
        <v>1</v>
      </c>
      <c r="T27" s="105"/>
    </row>
    <row r="28" spans="1:20" ht="27.75" customHeight="1" x14ac:dyDescent="0.25">
      <c r="A28" s="106" t="s">
        <v>123</v>
      </c>
      <c r="B28" s="106" t="s">
        <v>255</v>
      </c>
      <c r="C28" s="107" t="s">
        <v>42</v>
      </c>
      <c r="D28" s="108" t="s">
        <v>320</v>
      </c>
      <c r="E28" s="108">
        <v>1818</v>
      </c>
      <c r="F28" s="124" t="s">
        <v>321</v>
      </c>
      <c r="G28" s="106" t="s">
        <v>45</v>
      </c>
      <c r="H28" s="125">
        <v>1.595</v>
      </c>
      <c r="I28" s="111" t="s">
        <v>322</v>
      </c>
      <c r="J28" s="126">
        <v>1842446</v>
      </c>
      <c r="K28" s="127">
        <v>1000</v>
      </c>
      <c r="L28" s="128">
        <f>J28-K28</f>
        <v>1841446</v>
      </c>
      <c r="M28" s="114">
        <v>0.6</v>
      </c>
      <c r="N28" s="112">
        <f>K28</f>
        <v>1000</v>
      </c>
      <c r="O28" s="1" t="b">
        <f t="shared" ref="O28" si="8">K28=SUM(N28:N28)</f>
        <v>1</v>
      </c>
      <c r="P28" s="37">
        <f t="shared" ref="P28" si="9">ROUND(K28/J28,4)</f>
        <v>5.0000000000000001E-4</v>
      </c>
      <c r="Q28" s="38" t="b">
        <f t="shared" ref="Q28" si="10">P28=M28</f>
        <v>0</v>
      </c>
      <c r="R28" s="38" t="b">
        <f t="shared" ref="R28" si="11">J28=K28+L28</f>
        <v>1</v>
      </c>
      <c r="T28" s="105"/>
    </row>
    <row r="29" spans="1:20" ht="24" x14ac:dyDescent="0.25">
      <c r="A29" s="106" t="s">
        <v>538</v>
      </c>
      <c r="B29" s="106" t="s">
        <v>124</v>
      </c>
      <c r="C29" s="107" t="s">
        <v>42</v>
      </c>
      <c r="D29" s="108" t="s">
        <v>43</v>
      </c>
      <c r="E29" s="108">
        <v>1817</v>
      </c>
      <c r="F29" s="109" t="s">
        <v>125</v>
      </c>
      <c r="G29" s="106" t="s">
        <v>45</v>
      </c>
      <c r="H29" s="110">
        <v>1.8520000000000001</v>
      </c>
      <c r="I29" s="111" t="s">
        <v>126</v>
      </c>
      <c r="J29" s="112">
        <v>3678094.84</v>
      </c>
      <c r="K29" s="112">
        <v>776281.28</v>
      </c>
      <c r="L29" s="113">
        <v>2901813.56</v>
      </c>
      <c r="M29" s="114">
        <v>0.6</v>
      </c>
      <c r="N29" s="113">
        <v>776281.28</v>
      </c>
      <c r="O29" s="1" t="b">
        <f t="shared" si="0"/>
        <v>1</v>
      </c>
      <c r="P29" s="37">
        <f t="shared" si="1"/>
        <v>0.21110000000000001</v>
      </c>
      <c r="Q29" s="38" t="b">
        <f t="shared" si="2"/>
        <v>0</v>
      </c>
      <c r="R29" s="38" t="b">
        <f t="shared" si="3"/>
        <v>1</v>
      </c>
      <c r="T29" s="105"/>
    </row>
    <row r="30" spans="1:20" x14ac:dyDescent="0.25">
      <c r="A30" s="146" t="s">
        <v>37</v>
      </c>
      <c r="B30" s="146"/>
      <c r="C30" s="146"/>
      <c r="D30" s="146"/>
      <c r="E30" s="146"/>
      <c r="F30" s="146"/>
      <c r="G30" s="146"/>
      <c r="H30" s="41">
        <f>SUM(H3:H29)</f>
        <v>55.245220000000003</v>
      </c>
      <c r="I30" s="42" t="s">
        <v>12</v>
      </c>
      <c r="J30" s="43">
        <f>SUM(J3:J29)</f>
        <v>58677918.189999998</v>
      </c>
      <c r="K30" s="43">
        <f>SUM(K3:K29)</f>
        <v>31226515.950000003</v>
      </c>
      <c r="L30" s="43">
        <f>SUM(L3:L29)</f>
        <v>27451402.240000002</v>
      </c>
      <c r="M30" s="45" t="s">
        <v>12</v>
      </c>
      <c r="N30" s="44">
        <f>SUM(N3:N29)</f>
        <v>31226515.950000003</v>
      </c>
      <c r="O30" s="1" t="b">
        <f t="shared" si="0"/>
        <v>1</v>
      </c>
      <c r="P30" s="37">
        <f t="shared" si="1"/>
        <v>0.53220000000000001</v>
      </c>
      <c r="Q30" s="38" t="s">
        <v>12</v>
      </c>
      <c r="R30" s="38" t="b">
        <f t="shared" si="3"/>
        <v>1</v>
      </c>
      <c r="T30" s="105"/>
    </row>
    <row r="31" spans="1:20" x14ac:dyDescent="0.25">
      <c r="A31" s="31"/>
      <c r="B31" s="31"/>
      <c r="C31" s="31"/>
      <c r="D31" s="31"/>
      <c r="E31" s="31"/>
      <c r="F31" s="31"/>
      <c r="G31" s="31"/>
    </row>
    <row r="32" spans="1:20" x14ac:dyDescent="0.25">
      <c r="A32" s="30" t="s">
        <v>38</v>
      </c>
      <c r="B32" s="30"/>
      <c r="C32" s="30"/>
      <c r="D32" s="30"/>
      <c r="E32" s="30"/>
      <c r="F32" s="30"/>
      <c r="G32" s="30"/>
      <c r="H32" s="13"/>
      <c r="I32" s="13"/>
      <c r="J32" s="5"/>
      <c r="K32" s="13"/>
      <c r="L32" s="13"/>
      <c r="N32" s="13"/>
      <c r="O32" s="1"/>
      <c r="R32" s="38"/>
    </row>
    <row r="33" spans="1:15" x14ac:dyDescent="0.25">
      <c r="A33" s="142" t="s">
        <v>34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"/>
    </row>
    <row r="34" spans="1:15" x14ac:dyDescent="0.25">
      <c r="B34" s="32"/>
      <c r="C34" s="32"/>
      <c r="D34" s="32"/>
      <c r="E34" s="32"/>
      <c r="F34" s="32"/>
      <c r="G34" s="32"/>
      <c r="J34" s="27"/>
    </row>
  </sheetData>
  <mergeCells count="15">
    <mergeCell ref="G1:G2"/>
    <mergeCell ref="A33:N33"/>
    <mergeCell ref="L1:L2"/>
    <mergeCell ref="M1:M2"/>
    <mergeCell ref="H1:H2"/>
    <mergeCell ref="I1:I2"/>
    <mergeCell ref="J1:J2"/>
    <mergeCell ref="K1:K2"/>
    <mergeCell ref="D1:D2"/>
    <mergeCell ref="E1:E2"/>
    <mergeCell ref="A30:G30"/>
    <mergeCell ref="A1:A2"/>
    <mergeCell ref="B1:B2"/>
    <mergeCell ref="C1:C2"/>
    <mergeCell ref="F1:F2"/>
  </mergeCells>
  <conditionalFormatting sqref="O3:R30">
    <cfRule type="cellIs" dxfId="15" priority="15" operator="equal">
      <formula>FALSE</formula>
    </cfRule>
  </conditionalFormatting>
  <conditionalFormatting sqref="O3:Q30">
    <cfRule type="containsText" dxfId="14" priority="13" operator="containsText" text="fałsz">
      <formula>NOT(ISERROR(SEARCH("fałsz",O3)))</formula>
    </cfRule>
  </conditionalFormatting>
  <conditionalFormatting sqref="R32">
    <cfRule type="cellIs" dxfId="13" priority="12" operator="equal">
      <formula>FALSE</formula>
    </cfRule>
  </conditionalFormatting>
  <conditionalFormatting sqref="R32">
    <cfRule type="cellIs" dxfId="12" priority="11" operator="equal">
      <formula>FALSE</formula>
    </cfRule>
  </conditionalFormatting>
  <dataValidations disablePrompts="1" count="3">
    <dataValidation type="list" allowBlank="1" showInputMessage="1" showErrorMessage="1" sqref="G3:G29" xr:uid="{00000000-0002-0000-0100-000000000000}">
      <formula1>"B,P,R"</formula1>
    </dataValidation>
    <dataValidation type="list" allowBlank="1" showInputMessage="1" showErrorMessage="1" sqref="C3:C27 C29" xr:uid="{00000000-0002-0000-0100-000001000000}">
      <formula1>"N,K,W"</formula1>
    </dataValidation>
    <dataValidation type="list" allowBlank="1" showInputMessage="1" showErrorMessage="1" sqref="C28" xr:uid="{6F5342AB-3601-482E-82C0-8A50657D039A}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73" fitToHeight="0" orientation="landscape" r:id="rId1"/>
  <headerFooter>
    <oddHeader>&amp;LWojewództwo Podkarpackie - zadania powiatowe lista podstawowa</oddHead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6" width="15.7109375" style="3" customWidth="1"/>
    <col min="7" max="7" width="74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13</v>
      </c>
      <c r="G1" s="143" t="s">
        <v>7</v>
      </c>
      <c r="H1" s="141" t="s">
        <v>22</v>
      </c>
      <c r="I1" s="141" t="s">
        <v>8</v>
      </c>
      <c r="J1" s="141" t="s">
        <v>21</v>
      </c>
      <c r="K1" s="145" t="s">
        <v>9</v>
      </c>
      <c r="L1" s="141" t="s">
        <v>14</v>
      </c>
      <c r="M1" s="143" t="s">
        <v>11</v>
      </c>
      <c r="N1" s="141" t="s">
        <v>10</v>
      </c>
      <c r="O1" s="47" t="s">
        <v>39</v>
      </c>
      <c r="P1" s="1"/>
    </row>
    <row r="2" spans="1:19" x14ac:dyDescent="0.25">
      <c r="A2" s="141"/>
      <c r="B2" s="141"/>
      <c r="C2" s="148"/>
      <c r="D2" s="144"/>
      <c r="E2" s="144"/>
      <c r="F2" s="144"/>
      <c r="G2" s="144"/>
      <c r="H2" s="141"/>
      <c r="I2" s="141"/>
      <c r="J2" s="141"/>
      <c r="K2" s="145"/>
      <c r="L2" s="141"/>
      <c r="M2" s="144"/>
      <c r="N2" s="141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24" x14ac:dyDescent="0.25">
      <c r="A3" s="97">
        <v>1</v>
      </c>
      <c r="B3" s="90" t="s">
        <v>127</v>
      </c>
      <c r="C3" s="91" t="s">
        <v>42</v>
      </c>
      <c r="D3" s="92" t="s">
        <v>128</v>
      </c>
      <c r="E3" s="92">
        <v>1808022</v>
      </c>
      <c r="F3" s="90" t="s">
        <v>129</v>
      </c>
      <c r="G3" s="39" t="s">
        <v>130</v>
      </c>
      <c r="H3" s="90" t="s">
        <v>45</v>
      </c>
      <c r="I3" s="40">
        <v>0.08</v>
      </c>
      <c r="J3" s="93" t="s">
        <v>131</v>
      </c>
      <c r="K3" s="98">
        <v>819317.64</v>
      </c>
      <c r="L3" s="94">
        <v>491590</v>
      </c>
      <c r="M3" s="95">
        <v>327727.64</v>
      </c>
      <c r="N3" s="96">
        <v>0.6</v>
      </c>
      <c r="O3" s="94">
        <v>491590</v>
      </c>
      <c r="P3" s="1" t="b">
        <f t="shared" ref="P3:P63" si="0">L3=SUM(O3:O3)</f>
        <v>1</v>
      </c>
      <c r="Q3" s="37">
        <f>ROUND(L3/K3,4)</f>
        <v>0.6</v>
      </c>
      <c r="R3" s="38" t="b">
        <f>Q3=N3</f>
        <v>1</v>
      </c>
      <c r="S3" s="38" t="b">
        <f t="shared" ref="S3:S63" si="1">K3=L3+M3</f>
        <v>1</v>
      </c>
    </row>
    <row r="4" spans="1:19" ht="24" x14ac:dyDescent="0.25">
      <c r="A4" s="97">
        <v>2</v>
      </c>
      <c r="B4" s="90" t="s">
        <v>132</v>
      </c>
      <c r="C4" s="91" t="s">
        <v>42</v>
      </c>
      <c r="D4" s="92" t="s">
        <v>133</v>
      </c>
      <c r="E4" s="92">
        <v>1810052</v>
      </c>
      <c r="F4" s="90" t="s">
        <v>134</v>
      </c>
      <c r="G4" s="39" t="s">
        <v>135</v>
      </c>
      <c r="H4" s="90" t="s">
        <v>45</v>
      </c>
      <c r="I4" s="40">
        <v>4.4800000000000004</v>
      </c>
      <c r="J4" s="93" t="s">
        <v>136</v>
      </c>
      <c r="K4" s="98">
        <v>1950380.4</v>
      </c>
      <c r="L4" s="94">
        <v>1170228</v>
      </c>
      <c r="M4" s="95">
        <v>780152.39999999991</v>
      </c>
      <c r="N4" s="96">
        <v>0.6</v>
      </c>
      <c r="O4" s="94">
        <v>1170228</v>
      </c>
      <c r="P4" s="1" t="b">
        <f t="shared" si="0"/>
        <v>1</v>
      </c>
      <c r="Q4" s="37">
        <f t="shared" ref="Q4:Q63" si="2">ROUND(L4/K4,4)</f>
        <v>0.6</v>
      </c>
      <c r="R4" s="38" t="b">
        <f t="shared" ref="R4:R62" si="3">Q4=N4</f>
        <v>1</v>
      </c>
      <c r="S4" s="38" t="b">
        <f t="shared" si="1"/>
        <v>1</v>
      </c>
    </row>
    <row r="5" spans="1:19" x14ac:dyDescent="0.25">
      <c r="A5" s="97">
        <v>3</v>
      </c>
      <c r="B5" s="90" t="s">
        <v>137</v>
      </c>
      <c r="C5" s="91" t="s">
        <v>42</v>
      </c>
      <c r="D5" s="92" t="s">
        <v>138</v>
      </c>
      <c r="E5" s="92">
        <v>1811022</v>
      </c>
      <c r="F5" s="90" t="s">
        <v>139</v>
      </c>
      <c r="G5" s="39" t="s">
        <v>140</v>
      </c>
      <c r="H5" s="90" t="s">
        <v>45</v>
      </c>
      <c r="I5" s="40">
        <v>0.76500000000000001</v>
      </c>
      <c r="J5" s="93" t="s">
        <v>141</v>
      </c>
      <c r="K5" s="98">
        <v>457492.35</v>
      </c>
      <c r="L5" s="94">
        <v>274495</v>
      </c>
      <c r="M5" s="95">
        <v>182997.34999999998</v>
      </c>
      <c r="N5" s="96">
        <v>0.6</v>
      </c>
      <c r="O5" s="94">
        <v>274495</v>
      </c>
      <c r="P5" s="1" t="b">
        <f t="shared" si="0"/>
        <v>1</v>
      </c>
      <c r="Q5" s="37">
        <f t="shared" si="2"/>
        <v>0.6</v>
      </c>
      <c r="R5" s="38" t="b">
        <f t="shared" si="3"/>
        <v>1</v>
      </c>
      <c r="S5" s="38" t="b">
        <f t="shared" si="1"/>
        <v>1</v>
      </c>
    </row>
    <row r="6" spans="1:19" ht="24" x14ac:dyDescent="0.25">
      <c r="A6" s="97">
        <v>4</v>
      </c>
      <c r="B6" s="90" t="s">
        <v>101</v>
      </c>
      <c r="C6" s="91" t="s">
        <v>42</v>
      </c>
      <c r="D6" s="92" t="s">
        <v>142</v>
      </c>
      <c r="E6" s="92">
        <v>1815052</v>
      </c>
      <c r="F6" s="90" t="s">
        <v>143</v>
      </c>
      <c r="G6" s="39" t="s">
        <v>144</v>
      </c>
      <c r="H6" s="90" t="s">
        <v>45</v>
      </c>
      <c r="I6" s="40">
        <v>0.52300000000000002</v>
      </c>
      <c r="J6" s="93" t="s">
        <v>90</v>
      </c>
      <c r="K6" s="98">
        <v>505942.48</v>
      </c>
      <c r="L6" s="94">
        <v>252971</v>
      </c>
      <c r="M6" s="95">
        <v>252971.47999999998</v>
      </c>
      <c r="N6" s="96">
        <v>0.5</v>
      </c>
      <c r="O6" s="94">
        <v>252971</v>
      </c>
      <c r="P6" s="1" t="b">
        <f t="shared" ref="P6:P47" si="4">L6=SUM(O6:O6)</f>
        <v>1</v>
      </c>
      <c r="Q6" s="37">
        <f t="shared" ref="Q6:Q47" si="5">ROUND(L6/K6,4)</f>
        <v>0.5</v>
      </c>
      <c r="R6" s="38" t="b">
        <f t="shared" ref="R6:R47" si="6">Q6=N6</f>
        <v>1</v>
      </c>
      <c r="S6" s="38" t="b">
        <f t="shared" ref="S6:S47" si="7">K6=L6+M6</f>
        <v>1</v>
      </c>
    </row>
    <row r="7" spans="1:19" ht="24" x14ac:dyDescent="0.25">
      <c r="A7" s="97">
        <v>5</v>
      </c>
      <c r="B7" s="90" t="s">
        <v>145</v>
      </c>
      <c r="C7" s="91" t="s">
        <v>42</v>
      </c>
      <c r="D7" s="92" t="s">
        <v>146</v>
      </c>
      <c r="E7" s="92">
        <v>1802013</v>
      </c>
      <c r="F7" s="90" t="s">
        <v>147</v>
      </c>
      <c r="G7" s="39" t="s">
        <v>148</v>
      </c>
      <c r="H7" s="90" t="s">
        <v>45</v>
      </c>
      <c r="I7" s="40">
        <v>0.3</v>
      </c>
      <c r="J7" s="93" t="s">
        <v>100</v>
      </c>
      <c r="K7" s="98">
        <v>641452.14</v>
      </c>
      <c r="L7" s="94">
        <v>384871</v>
      </c>
      <c r="M7" s="95">
        <v>256581.14</v>
      </c>
      <c r="N7" s="96">
        <v>0.6</v>
      </c>
      <c r="O7" s="94">
        <v>384871</v>
      </c>
      <c r="P7" s="1" t="b">
        <f t="shared" si="4"/>
        <v>1</v>
      </c>
      <c r="Q7" s="37">
        <f t="shared" si="5"/>
        <v>0.6</v>
      </c>
      <c r="R7" s="38" t="b">
        <f t="shared" si="6"/>
        <v>1</v>
      </c>
      <c r="S7" s="38" t="b">
        <f t="shared" si="7"/>
        <v>1</v>
      </c>
    </row>
    <row r="8" spans="1:19" x14ac:dyDescent="0.25">
      <c r="A8" s="97">
        <v>6</v>
      </c>
      <c r="B8" s="90" t="s">
        <v>149</v>
      </c>
      <c r="C8" s="91" t="s">
        <v>42</v>
      </c>
      <c r="D8" s="92" t="s">
        <v>150</v>
      </c>
      <c r="E8" s="92">
        <v>1812022</v>
      </c>
      <c r="F8" s="90" t="s">
        <v>151</v>
      </c>
      <c r="G8" s="39" t="s">
        <v>152</v>
      </c>
      <c r="H8" s="90" t="s">
        <v>45</v>
      </c>
      <c r="I8" s="99">
        <v>2.258</v>
      </c>
      <c r="J8" s="93" t="s">
        <v>153</v>
      </c>
      <c r="K8" s="98">
        <v>2495781.27</v>
      </c>
      <c r="L8" s="94">
        <v>1247890</v>
      </c>
      <c r="M8" s="95">
        <v>1247891.27</v>
      </c>
      <c r="N8" s="96">
        <v>0.5</v>
      </c>
      <c r="O8" s="94">
        <v>1247890</v>
      </c>
      <c r="P8" s="1" t="b">
        <f t="shared" si="4"/>
        <v>1</v>
      </c>
      <c r="Q8" s="37">
        <f t="shared" si="5"/>
        <v>0.5</v>
      </c>
      <c r="R8" s="38" t="b">
        <f t="shared" si="6"/>
        <v>1</v>
      </c>
      <c r="S8" s="38" t="b">
        <f t="shared" si="7"/>
        <v>1</v>
      </c>
    </row>
    <row r="9" spans="1:19" ht="36" x14ac:dyDescent="0.25">
      <c r="A9" s="97">
        <v>7</v>
      </c>
      <c r="B9" s="90" t="s">
        <v>154</v>
      </c>
      <c r="C9" s="91" t="s">
        <v>42</v>
      </c>
      <c r="D9" s="92" t="s">
        <v>155</v>
      </c>
      <c r="E9" s="92">
        <v>1816132</v>
      </c>
      <c r="F9" s="90" t="s">
        <v>156</v>
      </c>
      <c r="G9" s="39" t="s">
        <v>157</v>
      </c>
      <c r="H9" s="90" t="s">
        <v>45</v>
      </c>
      <c r="I9" s="40">
        <v>1.986</v>
      </c>
      <c r="J9" s="93" t="s">
        <v>58</v>
      </c>
      <c r="K9" s="98">
        <v>1704072.77</v>
      </c>
      <c r="L9" s="94">
        <v>852036</v>
      </c>
      <c r="M9" s="95">
        <v>852036.77</v>
      </c>
      <c r="N9" s="96">
        <v>0.5</v>
      </c>
      <c r="O9" s="94">
        <v>852036</v>
      </c>
      <c r="P9" s="1" t="b">
        <f t="shared" si="4"/>
        <v>1</v>
      </c>
      <c r="Q9" s="37">
        <f t="shared" si="5"/>
        <v>0.5</v>
      </c>
      <c r="R9" s="38" t="b">
        <f t="shared" si="6"/>
        <v>1</v>
      </c>
      <c r="S9" s="38" t="b">
        <f t="shared" si="7"/>
        <v>1</v>
      </c>
    </row>
    <row r="10" spans="1:19" ht="24" x14ac:dyDescent="0.25">
      <c r="A10" s="97">
        <v>8</v>
      </c>
      <c r="B10" s="90" t="s">
        <v>158</v>
      </c>
      <c r="C10" s="91" t="s">
        <v>42</v>
      </c>
      <c r="D10" s="92" t="s">
        <v>159</v>
      </c>
      <c r="E10" s="92">
        <v>1802032</v>
      </c>
      <c r="F10" s="90" t="s">
        <v>147</v>
      </c>
      <c r="G10" s="39" t="s">
        <v>160</v>
      </c>
      <c r="H10" s="90" t="s">
        <v>45</v>
      </c>
      <c r="I10" s="40">
        <v>0.75</v>
      </c>
      <c r="J10" s="93" t="s">
        <v>90</v>
      </c>
      <c r="K10" s="98">
        <v>525816.67000000004</v>
      </c>
      <c r="L10" s="94">
        <v>262908</v>
      </c>
      <c r="M10" s="95">
        <v>262908.67000000004</v>
      </c>
      <c r="N10" s="96">
        <v>0.5</v>
      </c>
      <c r="O10" s="94">
        <v>262908</v>
      </c>
      <c r="P10" s="1" t="b">
        <f t="shared" si="4"/>
        <v>1</v>
      </c>
      <c r="Q10" s="37">
        <f t="shared" si="5"/>
        <v>0.5</v>
      </c>
      <c r="R10" s="38" t="b">
        <f t="shared" si="6"/>
        <v>1</v>
      </c>
      <c r="S10" s="38" t="b">
        <f t="shared" si="7"/>
        <v>1</v>
      </c>
    </row>
    <row r="11" spans="1:19" ht="24" x14ac:dyDescent="0.25">
      <c r="A11" s="97">
        <v>9</v>
      </c>
      <c r="B11" s="90" t="s">
        <v>161</v>
      </c>
      <c r="C11" s="91" t="s">
        <v>42</v>
      </c>
      <c r="D11" s="92" t="s">
        <v>162</v>
      </c>
      <c r="E11" s="92">
        <v>1810042</v>
      </c>
      <c r="F11" s="90" t="s">
        <v>134</v>
      </c>
      <c r="G11" s="39" t="s">
        <v>163</v>
      </c>
      <c r="H11" s="90" t="s">
        <v>45</v>
      </c>
      <c r="I11" s="40">
        <v>0.57499999999999996</v>
      </c>
      <c r="J11" s="93" t="s">
        <v>164</v>
      </c>
      <c r="K11" s="98">
        <v>622850</v>
      </c>
      <c r="L11" s="94">
        <v>373710</v>
      </c>
      <c r="M11" s="95">
        <v>249140</v>
      </c>
      <c r="N11" s="96">
        <v>0.6</v>
      </c>
      <c r="O11" s="94">
        <v>373710</v>
      </c>
      <c r="P11" s="1" t="b">
        <f t="shared" si="4"/>
        <v>1</v>
      </c>
      <c r="Q11" s="37">
        <f t="shared" si="5"/>
        <v>0.6</v>
      </c>
      <c r="R11" s="38" t="b">
        <f t="shared" si="6"/>
        <v>1</v>
      </c>
      <c r="S11" s="38" t="b">
        <f t="shared" si="7"/>
        <v>1</v>
      </c>
    </row>
    <row r="12" spans="1:19" x14ac:dyDescent="0.25">
      <c r="A12" s="97">
        <v>10</v>
      </c>
      <c r="B12" s="90" t="s">
        <v>165</v>
      </c>
      <c r="C12" s="91" t="s">
        <v>42</v>
      </c>
      <c r="D12" s="92" t="s">
        <v>166</v>
      </c>
      <c r="E12" s="92">
        <v>1821033</v>
      </c>
      <c r="F12" s="90" t="s">
        <v>167</v>
      </c>
      <c r="G12" s="39" t="s">
        <v>168</v>
      </c>
      <c r="H12" s="90" t="s">
        <v>45</v>
      </c>
      <c r="I12" s="40">
        <v>0.13693</v>
      </c>
      <c r="J12" s="93" t="s">
        <v>67</v>
      </c>
      <c r="K12" s="98">
        <v>450024.42</v>
      </c>
      <c r="L12" s="94">
        <v>225012</v>
      </c>
      <c r="M12" s="95">
        <v>225012.41999999998</v>
      </c>
      <c r="N12" s="96">
        <v>0.5</v>
      </c>
      <c r="O12" s="94">
        <v>225012</v>
      </c>
      <c r="P12" s="1" t="b">
        <f t="shared" si="4"/>
        <v>1</v>
      </c>
      <c r="Q12" s="37">
        <f t="shared" si="5"/>
        <v>0.5</v>
      </c>
      <c r="R12" s="38" t="b">
        <f t="shared" si="6"/>
        <v>1</v>
      </c>
      <c r="S12" s="38" t="b">
        <f t="shared" si="7"/>
        <v>1</v>
      </c>
    </row>
    <row r="13" spans="1:19" ht="24" x14ac:dyDescent="0.25">
      <c r="A13" s="97">
        <v>11</v>
      </c>
      <c r="B13" s="90" t="s">
        <v>169</v>
      </c>
      <c r="C13" s="91" t="s">
        <v>42</v>
      </c>
      <c r="D13" s="92" t="s">
        <v>170</v>
      </c>
      <c r="E13" s="92">
        <v>1815033</v>
      </c>
      <c r="F13" s="90" t="s">
        <v>143</v>
      </c>
      <c r="G13" s="39" t="s">
        <v>171</v>
      </c>
      <c r="H13" s="90" t="s">
        <v>45</v>
      </c>
      <c r="I13" s="40">
        <v>2.6459999999999999</v>
      </c>
      <c r="J13" s="93" t="s">
        <v>172</v>
      </c>
      <c r="K13" s="98">
        <v>5610032.46</v>
      </c>
      <c r="L13" s="94">
        <v>3366019</v>
      </c>
      <c r="M13" s="95">
        <v>2244013.46</v>
      </c>
      <c r="N13" s="96">
        <v>0.6</v>
      </c>
      <c r="O13" s="94">
        <v>3366019</v>
      </c>
      <c r="P13" s="1" t="b">
        <f t="shared" si="4"/>
        <v>1</v>
      </c>
      <c r="Q13" s="37">
        <f t="shared" si="5"/>
        <v>0.6</v>
      </c>
      <c r="R13" s="38" t="b">
        <f t="shared" si="6"/>
        <v>1</v>
      </c>
      <c r="S13" s="38" t="b">
        <f t="shared" si="7"/>
        <v>1</v>
      </c>
    </row>
    <row r="14" spans="1:19" x14ac:dyDescent="0.25">
      <c r="A14" s="97">
        <v>12</v>
      </c>
      <c r="B14" s="90" t="s">
        <v>173</v>
      </c>
      <c r="C14" s="91" t="s">
        <v>42</v>
      </c>
      <c r="D14" s="92" t="s">
        <v>174</v>
      </c>
      <c r="E14" s="92">
        <v>1804042</v>
      </c>
      <c r="F14" s="90" t="s">
        <v>175</v>
      </c>
      <c r="G14" s="39" t="s">
        <v>176</v>
      </c>
      <c r="H14" s="90" t="s">
        <v>45</v>
      </c>
      <c r="I14" s="40">
        <v>2.5</v>
      </c>
      <c r="J14" s="93" t="s">
        <v>177</v>
      </c>
      <c r="K14" s="98">
        <v>1358419.08</v>
      </c>
      <c r="L14" s="94">
        <v>815051</v>
      </c>
      <c r="M14" s="95">
        <v>543368.08000000007</v>
      </c>
      <c r="N14" s="96">
        <v>0.6</v>
      </c>
      <c r="O14" s="94">
        <v>815051</v>
      </c>
      <c r="P14" s="1" t="b">
        <f t="shared" si="4"/>
        <v>1</v>
      </c>
      <c r="Q14" s="37">
        <f t="shared" si="5"/>
        <v>0.6</v>
      </c>
      <c r="R14" s="38" t="b">
        <f t="shared" si="6"/>
        <v>1</v>
      </c>
      <c r="S14" s="38" t="b">
        <f t="shared" si="7"/>
        <v>1</v>
      </c>
    </row>
    <row r="15" spans="1:19" ht="24" x14ac:dyDescent="0.25">
      <c r="A15" s="97">
        <v>13</v>
      </c>
      <c r="B15" s="90" t="s">
        <v>178</v>
      </c>
      <c r="C15" s="91" t="s">
        <v>42</v>
      </c>
      <c r="D15" s="92" t="s">
        <v>179</v>
      </c>
      <c r="E15" s="92">
        <v>1816033</v>
      </c>
      <c r="F15" s="90" t="s">
        <v>156</v>
      </c>
      <c r="G15" s="39" t="s">
        <v>180</v>
      </c>
      <c r="H15" s="90" t="s">
        <v>45</v>
      </c>
      <c r="I15" s="40">
        <v>2.242</v>
      </c>
      <c r="J15" s="93" t="s">
        <v>181</v>
      </c>
      <c r="K15" s="98">
        <v>718996.39</v>
      </c>
      <c r="L15" s="94">
        <v>431397</v>
      </c>
      <c r="M15" s="95">
        <v>287599.39</v>
      </c>
      <c r="N15" s="96">
        <v>0.6</v>
      </c>
      <c r="O15" s="94">
        <v>431397</v>
      </c>
      <c r="P15" s="1" t="b">
        <f t="shared" si="4"/>
        <v>1</v>
      </c>
      <c r="Q15" s="37">
        <f t="shared" si="5"/>
        <v>0.6</v>
      </c>
      <c r="R15" s="38" t="b">
        <f t="shared" si="6"/>
        <v>1</v>
      </c>
      <c r="S15" s="38" t="b">
        <f t="shared" si="7"/>
        <v>1</v>
      </c>
    </row>
    <row r="16" spans="1:19" x14ac:dyDescent="0.25">
      <c r="A16" s="97">
        <v>14</v>
      </c>
      <c r="B16" s="90" t="s">
        <v>182</v>
      </c>
      <c r="C16" s="91" t="s">
        <v>42</v>
      </c>
      <c r="D16" s="92" t="s">
        <v>183</v>
      </c>
      <c r="E16" s="92">
        <v>1818032</v>
      </c>
      <c r="F16" s="90" t="s">
        <v>184</v>
      </c>
      <c r="G16" s="39" t="s">
        <v>185</v>
      </c>
      <c r="H16" s="90" t="s">
        <v>45</v>
      </c>
      <c r="I16" s="40">
        <v>1.8320000000000001</v>
      </c>
      <c r="J16" s="93" t="s">
        <v>76</v>
      </c>
      <c r="K16" s="98">
        <v>1301141.68</v>
      </c>
      <c r="L16" s="94">
        <v>650570</v>
      </c>
      <c r="M16" s="95">
        <v>650571.67999999993</v>
      </c>
      <c r="N16" s="96">
        <v>0.5</v>
      </c>
      <c r="O16" s="94">
        <v>650570</v>
      </c>
      <c r="P16" s="1" t="b">
        <f t="shared" si="4"/>
        <v>1</v>
      </c>
      <c r="Q16" s="37">
        <f t="shared" si="5"/>
        <v>0.5</v>
      </c>
      <c r="R16" s="38" t="b">
        <f t="shared" si="6"/>
        <v>1</v>
      </c>
      <c r="S16" s="38" t="b">
        <f t="shared" si="7"/>
        <v>1</v>
      </c>
    </row>
    <row r="17" spans="1:19" ht="24" x14ac:dyDescent="0.25">
      <c r="A17" s="97">
        <v>15</v>
      </c>
      <c r="B17" s="90" t="s">
        <v>97</v>
      </c>
      <c r="C17" s="91" t="s">
        <v>42</v>
      </c>
      <c r="D17" s="92" t="s">
        <v>186</v>
      </c>
      <c r="E17" s="92">
        <v>1815022</v>
      </c>
      <c r="F17" s="90" t="s">
        <v>143</v>
      </c>
      <c r="G17" s="39" t="s">
        <v>187</v>
      </c>
      <c r="H17" s="90" t="s">
        <v>45</v>
      </c>
      <c r="I17" s="40">
        <v>1.3440000000000001</v>
      </c>
      <c r="J17" s="93" t="s">
        <v>188</v>
      </c>
      <c r="K17" s="98">
        <v>1218213.17</v>
      </c>
      <c r="L17" s="94">
        <v>609106</v>
      </c>
      <c r="M17" s="95">
        <v>609107.16999999993</v>
      </c>
      <c r="N17" s="96">
        <v>0.5</v>
      </c>
      <c r="O17" s="94">
        <v>609106</v>
      </c>
      <c r="P17" s="1" t="b">
        <f t="shared" si="4"/>
        <v>1</v>
      </c>
      <c r="Q17" s="37">
        <f t="shared" si="5"/>
        <v>0.5</v>
      </c>
      <c r="R17" s="38" t="b">
        <f t="shared" si="6"/>
        <v>1</v>
      </c>
      <c r="S17" s="38" t="b">
        <f t="shared" si="7"/>
        <v>1</v>
      </c>
    </row>
    <row r="18" spans="1:19" ht="24" x14ac:dyDescent="0.25">
      <c r="A18" s="97">
        <v>16</v>
      </c>
      <c r="B18" s="90" t="s">
        <v>189</v>
      </c>
      <c r="C18" s="91" t="s">
        <v>42</v>
      </c>
      <c r="D18" s="92" t="s">
        <v>190</v>
      </c>
      <c r="E18" s="92">
        <v>1807092</v>
      </c>
      <c r="F18" s="90" t="s">
        <v>191</v>
      </c>
      <c r="G18" s="39" t="s">
        <v>192</v>
      </c>
      <c r="H18" s="90" t="s">
        <v>45</v>
      </c>
      <c r="I18" s="40">
        <v>1.3</v>
      </c>
      <c r="J18" s="93" t="s">
        <v>141</v>
      </c>
      <c r="K18" s="98">
        <v>592553.81999999995</v>
      </c>
      <c r="L18" s="94">
        <v>355532</v>
      </c>
      <c r="M18" s="95">
        <v>237021.81999999995</v>
      </c>
      <c r="N18" s="96">
        <v>0.6</v>
      </c>
      <c r="O18" s="94">
        <v>355532</v>
      </c>
      <c r="P18" s="1" t="b">
        <f t="shared" si="4"/>
        <v>1</v>
      </c>
      <c r="Q18" s="37">
        <f t="shared" si="5"/>
        <v>0.6</v>
      </c>
      <c r="R18" s="38" t="b">
        <f t="shared" si="6"/>
        <v>1</v>
      </c>
      <c r="S18" s="38" t="b">
        <f t="shared" si="7"/>
        <v>1</v>
      </c>
    </row>
    <row r="19" spans="1:19" ht="24" x14ac:dyDescent="0.25">
      <c r="A19" s="97">
        <v>17</v>
      </c>
      <c r="B19" s="90" t="s">
        <v>193</v>
      </c>
      <c r="C19" s="91" t="s">
        <v>42</v>
      </c>
      <c r="D19" s="92" t="s">
        <v>194</v>
      </c>
      <c r="E19" s="92">
        <v>1810032</v>
      </c>
      <c r="F19" s="90" t="s">
        <v>134</v>
      </c>
      <c r="G19" s="39" t="s">
        <v>195</v>
      </c>
      <c r="H19" s="90" t="s">
        <v>45</v>
      </c>
      <c r="I19" s="40">
        <v>1.0900000000000001</v>
      </c>
      <c r="J19" s="93" t="s">
        <v>196</v>
      </c>
      <c r="K19" s="98">
        <v>1476682.82</v>
      </c>
      <c r="L19" s="94">
        <v>886009</v>
      </c>
      <c r="M19" s="95">
        <v>590673.82000000007</v>
      </c>
      <c r="N19" s="96">
        <v>0.6</v>
      </c>
      <c r="O19" s="94">
        <v>886009</v>
      </c>
      <c r="P19" s="1" t="b">
        <f t="shared" si="4"/>
        <v>1</v>
      </c>
      <c r="Q19" s="37">
        <f t="shared" si="5"/>
        <v>0.6</v>
      </c>
      <c r="R19" s="38" t="b">
        <f t="shared" si="6"/>
        <v>1</v>
      </c>
      <c r="S19" s="38" t="b">
        <f t="shared" si="7"/>
        <v>1</v>
      </c>
    </row>
    <row r="20" spans="1:19" ht="24" x14ac:dyDescent="0.25">
      <c r="A20" s="97">
        <v>18</v>
      </c>
      <c r="B20" s="90" t="s">
        <v>110</v>
      </c>
      <c r="C20" s="91" t="s">
        <v>42</v>
      </c>
      <c r="D20" s="92" t="s">
        <v>197</v>
      </c>
      <c r="E20" s="92">
        <v>1812012</v>
      </c>
      <c r="F20" s="90" t="s">
        <v>151</v>
      </c>
      <c r="G20" s="39" t="s">
        <v>198</v>
      </c>
      <c r="H20" s="90" t="s">
        <v>45</v>
      </c>
      <c r="I20" s="40">
        <v>1.044</v>
      </c>
      <c r="J20" s="93" t="s">
        <v>90</v>
      </c>
      <c r="K20" s="98">
        <v>909466.24</v>
      </c>
      <c r="L20" s="94">
        <v>454733</v>
      </c>
      <c r="M20" s="95">
        <v>454733.24</v>
      </c>
      <c r="N20" s="96">
        <v>0.5</v>
      </c>
      <c r="O20" s="94">
        <v>454733</v>
      </c>
      <c r="P20" s="1" t="b">
        <f t="shared" si="4"/>
        <v>1</v>
      </c>
      <c r="Q20" s="37">
        <f t="shared" si="5"/>
        <v>0.5</v>
      </c>
      <c r="R20" s="38" t="b">
        <f t="shared" si="6"/>
        <v>1</v>
      </c>
      <c r="S20" s="38" t="b">
        <f t="shared" si="7"/>
        <v>1</v>
      </c>
    </row>
    <row r="21" spans="1:19" x14ac:dyDescent="0.25">
      <c r="A21" s="97">
        <v>19</v>
      </c>
      <c r="B21" s="90" t="s">
        <v>199</v>
      </c>
      <c r="C21" s="91" t="s">
        <v>42</v>
      </c>
      <c r="D21" s="92" t="s">
        <v>200</v>
      </c>
      <c r="E21" s="92">
        <v>1803042</v>
      </c>
      <c r="F21" s="90" t="s">
        <v>201</v>
      </c>
      <c r="G21" s="39" t="s">
        <v>202</v>
      </c>
      <c r="H21" s="90" t="s">
        <v>45</v>
      </c>
      <c r="I21" s="40">
        <v>1.0249999999999999</v>
      </c>
      <c r="J21" s="93" t="s">
        <v>46</v>
      </c>
      <c r="K21" s="98">
        <v>1028196.34</v>
      </c>
      <c r="L21" s="94">
        <v>514098</v>
      </c>
      <c r="M21" s="95">
        <v>514098.33999999997</v>
      </c>
      <c r="N21" s="96">
        <v>0.5</v>
      </c>
      <c r="O21" s="94">
        <v>514098</v>
      </c>
      <c r="P21" s="1" t="b">
        <f t="shared" si="4"/>
        <v>1</v>
      </c>
      <c r="Q21" s="37">
        <f t="shared" si="5"/>
        <v>0.5</v>
      </c>
      <c r="R21" s="38" t="b">
        <f t="shared" si="6"/>
        <v>1</v>
      </c>
      <c r="S21" s="38" t="b">
        <f t="shared" si="7"/>
        <v>1</v>
      </c>
    </row>
    <row r="22" spans="1:19" x14ac:dyDescent="0.25">
      <c r="A22" s="97">
        <v>20</v>
      </c>
      <c r="B22" s="90" t="s">
        <v>203</v>
      </c>
      <c r="C22" s="91" t="s">
        <v>42</v>
      </c>
      <c r="D22" s="92" t="s">
        <v>204</v>
      </c>
      <c r="E22" s="92">
        <v>1813082</v>
      </c>
      <c r="F22" s="90" t="s">
        <v>205</v>
      </c>
      <c r="G22" s="39" t="s">
        <v>206</v>
      </c>
      <c r="H22" s="90" t="s">
        <v>45</v>
      </c>
      <c r="I22" s="40">
        <v>0.90400000000000003</v>
      </c>
      <c r="J22" s="93" t="s">
        <v>207</v>
      </c>
      <c r="K22" s="98">
        <v>889569.35</v>
      </c>
      <c r="L22" s="94">
        <v>444784</v>
      </c>
      <c r="M22" s="95">
        <v>444785.35</v>
      </c>
      <c r="N22" s="96">
        <v>0.5</v>
      </c>
      <c r="O22" s="94">
        <v>444784</v>
      </c>
      <c r="P22" s="1" t="b">
        <f t="shared" si="4"/>
        <v>1</v>
      </c>
      <c r="Q22" s="37">
        <f t="shared" si="5"/>
        <v>0.5</v>
      </c>
      <c r="R22" s="38" t="b">
        <f t="shared" si="6"/>
        <v>1</v>
      </c>
      <c r="S22" s="38" t="b">
        <f t="shared" si="7"/>
        <v>1</v>
      </c>
    </row>
    <row r="23" spans="1:19" ht="24" x14ac:dyDescent="0.25">
      <c r="A23" s="97">
        <v>21</v>
      </c>
      <c r="B23" s="90" t="s">
        <v>208</v>
      </c>
      <c r="C23" s="91" t="s">
        <v>42</v>
      </c>
      <c r="D23" s="92" t="s">
        <v>209</v>
      </c>
      <c r="E23" s="92">
        <v>1805053</v>
      </c>
      <c r="F23" s="90" t="s">
        <v>210</v>
      </c>
      <c r="G23" s="39" t="s">
        <v>211</v>
      </c>
      <c r="H23" s="90" t="s">
        <v>45</v>
      </c>
      <c r="I23" s="40">
        <v>0.90100000000000002</v>
      </c>
      <c r="J23" s="93" t="s">
        <v>67</v>
      </c>
      <c r="K23" s="98">
        <v>1772644.35</v>
      </c>
      <c r="L23" s="94">
        <v>1063586</v>
      </c>
      <c r="M23" s="95">
        <v>709058.35000000009</v>
      </c>
      <c r="N23" s="96">
        <v>0.6</v>
      </c>
      <c r="O23" s="94">
        <v>1063586</v>
      </c>
      <c r="P23" s="1" t="b">
        <f t="shared" si="4"/>
        <v>1</v>
      </c>
      <c r="Q23" s="37">
        <f t="shared" si="5"/>
        <v>0.6</v>
      </c>
      <c r="R23" s="38" t="b">
        <f t="shared" si="6"/>
        <v>1</v>
      </c>
      <c r="S23" s="38" t="b">
        <f t="shared" si="7"/>
        <v>1</v>
      </c>
    </row>
    <row r="24" spans="1:19" ht="24" x14ac:dyDescent="0.25">
      <c r="A24" s="97">
        <v>22</v>
      </c>
      <c r="B24" s="90" t="s">
        <v>212</v>
      </c>
      <c r="C24" s="91" t="s">
        <v>42</v>
      </c>
      <c r="D24" s="92" t="s">
        <v>213</v>
      </c>
      <c r="E24" s="92">
        <v>1811052</v>
      </c>
      <c r="F24" s="90" t="s">
        <v>139</v>
      </c>
      <c r="G24" s="39" t="s">
        <v>214</v>
      </c>
      <c r="H24" s="90" t="s">
        <v>45</v>
      </c>
      <c r="I24" s="40">
        <v>0.86739999999999995</v>
      </c>
      <c r="J24" s="93" t="s">
        <v>215</v>
      </c>
      <c r="K24" s="98">
        <v>537331</v>
      </c>
      <c r="L24" s="94">
        <v>322398</v>
      </c>
      <c r="M24" s="95">
        <v>214933</v>
      </c>
      <c r="N24" s="96">
        <v>0.6</v>
      </c>
      <c r="O24" s="94">
        <v>322398</v>
      </c>
      <c r="P24" s="1" t="b">
        <f t="shared" si="4"/>
        <v>1</v>
      </c>
      <c r="Q24" s="37">
        <f t="shared" si="5"/>
        <v>0.6</v>
      </c>
      <c r="R24" s="38" t="b">
        <f t="shared" si="6"/>
        <v>1</v>
      </c>
      <c r="S24" s="38" t="b">
        <f t="shared" si="7"/>
        <v>1</v>
      </c>
    </row>
    <row r="25" spans="1:19" ht="24" x14ac:dyDescent="0.25">
      <c r="A25" s="97">
        <v>23</v>
      </c>
      <c r="B25" s="90" t="s">
        <v>216</v>
      </c>
      <c r="C25" s="91" t="s">
        <v>42</v>
      </c>
      <c r="D25" s="92" t="s">
        <v>217</v>
      </c>
      <c r="E25" s="92">
        <v>1812032</v>
      </c>
      <c r="F25" s="90" t="s">
        <v>218</v>
      </c>
      <c r="G25" s="39" t="s">
        <v>219</v>
      </c>
      <c r="H25" s="90" t="s">
        <v>45</v>
      </c>
      <c r="I25" s="40">
        <v>0.77100000000000002</v>
      </c>
      <c r="J25" s="93" t="s">
        <v>67</v>
      </c>
      <c r="K25" s="98">
        <v>650333.47</v>
      </c>
      <c r="L25" s="94">
        <v>390200</v>
      </c>
      <c r="M25" s="95">
        <v>260133.46999999997</v>
      </c>
      <c r="N25" s="96">
        <v>0.6</v>
      </c>
      <c r="O25" s="94">
        <v>390200</v>
      </c>
      <c r="P25" s="1" t="b">
        <f t="shared" si="4"/>
        <v>1</v>
      </c>
      <c r="Q25" s="37">
        <f t="shared" si="5"/>
        <v>0.6</v>
      </c>
      <c r="R25" s="38" t="b">
        <f t="shared" si="6"/>
        <v>1</v>
      </c>
      <c r="S25" s="38" t="b">
        <f t="shared" si="7"/>
        <v>1</v>
      </c>
    </row>
    <row r="26" spans="1:19" ht="24" x14ac:dyDescent="0.25">
      <c r="A26" s="97">
        <v>24</v>
      </c>
      <c r="B26" s="90" t="s">
        <v>220</v>
      </c>
      <c r="C26" s="91" t="s">
        <v>42</v>
      </c>
      <c r="D26" s="92" t="s">
        <v>221</v>
      </c>
      <c r="E26" s="92">
        <v>1814022</v>
      </c>
      <c r="F26" s="90" t="s">
        <v>222</v>
      </c>
      <c r="G26" s="39" t="s">
        <v>223</v>
      </c>
      <c r="H26" s="90" t="s">
        <v>45</v>
      </c>
      <c r="I26" s="40">
        <v>0.66</v>
      </c>
      <c r="J26" s="93" t="s">
        <v>52</v>
      </c>
      <c r="K26" s="98">
        <v>390420</v>
      </c>
      <c r="L26" s="94">
        <v>195210</v>
      </c>
      <c r="M26" s="95">
        <v>195210</v>
      </c>
      <c r="N26" s="96">
        <v>0.5</v>
      </c>
      <c r="O26" s="94">
        <v>195210</v>
      </c>
      <c r="P26" s="1" t="b">
        <f t="shared" si="4"/>
        <v>1</v>
      </c>
      <c r="Q26" s="37">
        <f t="shared" si="5"/>
        <v>0.5</v>
      </c>
      <c r="R26" s="38" t="b">
        <f t="shared" si="6"/>
        <v>1</v>
      </c>
      <c r="S26" s="38" t="b">
        <f t="shared" si="7"/>
        <v>1</v>
      </c>
    </row>
    <row r="27" spans="1:19" x14ac:dyDescent="0.25">
      <c r="A27" s="97">
        <v>25</v>
      </c>
      <c r="B27" s="90" t="s">
        <v>224</v>
      </c>
      <c r="C27" s="91" t="s">
        <v>42</v>
      </c>
      <c r="D27" s="92" t="s">
        <v>225</v>
      </c>
      <c r="E27" s="92">
        <v>1809042</v>
      </c>
      <c r="F27" s="90" t="s">
        <v>226</v>
      </c>
      <c r="G27" s="39" t="s">
        <v>227</v>
      </c>
      <c r="H27" s="90" t="s">
        <v>45</v>
      </c>
      <c r="I27" s="40">
        <v>0.65400000000000003</v>
      </c>
      <c r="J27" s="93" t="s">
        <v>228</v>
      </c>
      <c r="K27" s="98">
        <v>467146.34</v>
      </c>
      <c r="L27" s="94">
        <v>233573</v>
      </c>
      <c r="M27" s="95">
        <v>233573.34000000003</v>
      </c>
      <c r="N27" s="96">
        <v>0.5</v>
      </c>
      <c r="O27" s="94">
        <v>233573</v>
      </c>
      <c r="P27" s="1" t="b">
        <f t="shared" si="4"/>
        <v>1</v>
      </c>
      <c r="Q27" s="37">
        <f t="shared" si="5"/>
        <v>0.5</v>
      </c>
      <c r="R27" s="38" t="b">
        <f t="shared" si="6"/>
        <v>1</v>
      </c>
      <c r="S27" s="38" t="b">
        <f t="shared" si="7"/>
        <v>1</v>
      </c>
    </row>
    <row r="28" spans="1:19" ht="24" x14ac:dyDescent="0.25">
      <c r="A28" s="97">
        <v>26</v>
      </c>
      <c r="B28" s="90" t="s">
        <v>229</v>
      </c>
      <c r="C28" s="91" t="s">
        <v>42</v>
      </c>
      <c r="D28" s="92" t="s">
        <v>230</v>
      </c>
      <c r="E28" s="92">
        <v>1805042</v>
      </c>
      <c r="F28" s="90" t="s">
        <v>210</v>
      </c>
      <c r="G28" s="39" t="s">
        <v>231</v>
      </c>
      <c r="H28" s="90" t="s">
        <v>45</v>
      </c>
      <c r="I28" s="40">
        <v>0.58499999999999996</v>
      </c>
      <c r="J28" s="93" t="s">
        <v>58</v>
      </c>
      <c r="K28" s="98">
        <v>707388.19</v>
      </c>
      <c r="L28" s="94">
        <v>424432</v>
      </c>
      <c r="M28" s="95">
        <v>282956.18999999994</v>
      </c>
      <c r="N28" s="96">
        <v>0.6</v>
      </c>
      <c r="O28" s="94">
        <v>424432</v>
      </c>
      <c r="P28" s="1" t="b">
        <f t="shared" si="4"/>
        <v>1</v>
      </c>
      <c r="Q28" s="37">
        <f t="shared" si="5"/>
        <v>0.6</v>
      </c>
      <c r="R28" s="38" t="b">
        <f t="shared" si="6"/>
        <v>1</v>
      </c>
      <c r="S28" s="38" t="b">
        <f t="shared" si="7"/>
        <v>1</v>
      </c>
    </row>
    <row r="29" spans="1:19" x14ac:dyDescent="0.25">
      <c r="A29" s="97">
        <v>27</v>
      </c>
      <c r="B29" s="90" t="s">
        <v>232</v>
      </c>
      <c r="C29" s="91" t="s">
        <v>42</v>
      </c>
      <c r="D29" s="92" t="s">
        <v>233</v>
      </c>
      <c r="E29" s="92">
        <v>1814082</v>
      </c>
      <c r="F29" s="90" t="s">
        <v>222</v>
      </c>
      <c r="G29" s="39" t="s">
        <v>234</v>
      </c>
      <c r="H29" s="90" t="s">
        <v>45</v>
      </c>
      <c r="I29" s="40">
        <v>0.55700000000000005</v>
      </c>
      <c r="J29" s="93" t="s">
        <v>86</v>
      </c>
      <c r="K29" s="98">
        <v>389465.38</v>
      </c>
      <c r="L29" s="94">
        <v>233679</v>
      </c>
      <c r="M29" s="95">
        <v>155786.38</v>
      </c>
      <c r="N29" s="96">
        <v>0.6</v>
      </c>
      <c r="O29" s="94">
        <v>233679</v>
      </c>
      <c r="P29" s="1" t="b">
        <f t="shared" si="4"/>
        <v>1</v>
      </c>
      <c r="Q29" s="37">
        <f t="shared" si="5"/>
        <v>0.6</v>
      </c>
      <c r="R29" s="38" t="b">
        <f t="shared" si="6"/>
        <v>1</v>
      </c>
      <c r="S29" s="38" t="b">
        <f t="shared" si="7"/>
        <v>1</v>
      </c>
    </row>
    <row r="30" spans="1:19" ht="24" x14ac:dyDescent="0.25">
      <c r="A30" s="97">
        <v>28</v>
      </c>
      <c r="B30" s="90" t="s">
        <v>62</v>
      </c>
      <c r="C30" s="91" t="s">
        <v>42</v>
      </c>
      <c r="D30" s="92" t="s">
        <v>235</v>
      </c>
      <c r="E30" s="92">
        <v>1814042</v>
      </c>
      <c r="F30" s="90" t="s">
        <v>222</v>
      </c>
      <c r="G30" s="39" t="s">
        <v>236</v>
      </c>
      <c r="H30" s="90" t="s">
        <v>45</v>
      </c>
      <c r="I30" s="40">
        <v>0.43</v>
      </c>
      <c r="J30" s="93" t="s">
        <v>67</v>
      </c>
      <c r="K30" s="98">
        <v>369709.03</v>
      </c>
      <c r="L30" s="94">
        <v>184854</v>
      </c>
      <c r="M30" s="95">
        <v>184855.03000000003</v>
      </c>
      <c r="N30" s="96">
        <v>0.5</v>
      </c>
      <c r="O30" s="94">
        <v>184854</v>
      </c>
      <c r="P30" s="1" t="b">
        <f t="shared" si="4"/>
        <v>1</v>
      </c>
      <c r="Q30" s="37">
        <f t="shared" si="5"/>
        <v>0.5</v>
      </c>
      <c r="R30" s="38" t="b">
        <f t="shared" si="6"/>
        <v>1</v>
      </c>
      <c r="S30" s="38" t="b">
        <f t="shared" si="7"/>
        <v>1</v>
      </c>
    </row>
    <row r="31" spans="1:19" ht="24" x14ac:dyDescent="0.25">
      <c r="A31" s="97">
        <v>29</v>
      </c>
      <c r="B31" s="90" t="s">
        <v>237</v>
      </c>
      <c r="C31" s="91" t="s">
        <v>42</v>
      </c>
      <c r="D31" s="92" t="s">
        <v>238</v>
      </c>
      <c r="E31" s="92">
        <v>1810062</v>
      </c>
      <c r="F31" s="90" t="s">
        <v>134</v>
      </c>
      <c r="G31" s="39" t="s">
        <v>239</v>
      </c>
      <c r="H31" s="90" t="s">
        <v>45</v>
      </c>
      <c r="I31" s="40">
        <v>0.34</v>
      </c>
      <c r="J31" s="93" t="s">
        <v>240</v>
      </c>
      <c r="K31" s="98">
        <v>640000</v>
      </c>
      <c r="L31" s="94">
        <v>320000</v>
      </c>
      <c r="M31" s="95">
        <v>320000</v>
      </c>
      <c r="N31" s="96">
        <v>0.5</v>
      </c>
      <c r="O31" s="94">
        <v>320000</v>
      </c>
      <c r="P31" s="1" t="b">
        <f t="shared" si="4"/>
        <v>1</v>
      </c>
      <c r="Q31" s="37">
        <f t="shared" si="5"/>
        <v>0.5</v>
      </c>
      <c r="R31" s="38" t="b">
        <f t="shared" si="6"/>
        <v>1</v>
      </c>
      <c r="S31" s="38" t="b">
        <f t="shared" si="7"/>
        <v>1</v>
      </c>
    </row>
    <row r="32" spans="1:19" ht="24" x14ac:dyDescent="0.25">
      <c r="A32" s="97">
        <v>30</v>
      </c>
      <c r="B32" s="90" t="s">
        <v>241</v>
      </c>
      <c r="C32" s="91" t="s">
        <v>42</v>
      </c>
      <c r="D32" s="92" t="s">
        <v>242</v>
      </c>
      <c r="E32" s="92">
        <v>1801083</v>
      </c>
      <c r="F32" s="90" t="s">
        <v>243</v>
      </c>
      <c r="G32" s="39" t="s">
        <v>244</v>
      </c>
      <c r="H32" s="90" t="s">
        <v>45</v>
      </c>
      <c r="I32" s="40">
        <v>0.308</v>
      </c>
      <c r="J32" s="93" t="s">
        <v>172</v>
      </c>
      <c r="K32" s="98">
        <v>611605.22</v>
      </c>
      <c r="L32" s="94">
        <v>305802</v>
      </c>
      <c r="M32" s="95">
        <v>305803.21999999997</v>
      </c>
      <c r="N32" s="96">
        <v>0.5</v>
      </c>
      <c r="O32" s="94">
        <v>305802</v>
      </c>
      <c r="P32" s="1" t="b">
        <f t="shared" si="4"/>
        <v>1</v>
      </c>
      <c r="Q32" s="37">
        <f t="shared" si="5"/>
        <v>0.5</v>
      </c>
      <c r="R32" s="38" t="b">
        <f t="shared" si="6"/>
        <v>1</v>
      </c>
      <c r="S32" s="38" t="b">
        <f t="shared" si="7"/>
        <v>1</v>
      </c>
    </row>
    <row r="33" spans="1:19" ht="24" x14ac:dyDescent="0.25">
      <c r="A33" s="97">
        <v>31</v>
      </c>
      <c r="B33" s="90" t="s">
        <v>245</v>
      </c>
      <c r="C33" s="91" t="s">
        <v>42</v>
      </c>
      <c r="D33" s="92" t="s">
        <v>246</v>
      </c>
      <c r="E33" s="92">
        <v>1804073</v>
      </c>
      <c r="F33" s="90" t="s">
        <v>175</v>
      </c>
      <c r="G33" s="39" t="s">
        <v>247</v>
      </c>
      <c r="H33" s="90" t="s">
        <v>45</v>
      </c>
      <c r="I33" s="40">
        <v>0.21</v>
      </c>
      <c r="J33" s="93" t="s">
        <v>115</v>
      </c>
      <c r="K33" s="98">
        <v>506467.53</v>
      </c>
      <c r="L33" s="94">
        <v>303880</v>
      </c>
      <c r="M33" s="95">
        <v>202587.53000000003</v>
      </c>
      <c r="N33" s="96">
        <v>0.6</v>
      </c>
      <c r="O33" s="94">
        <v>303880</v>
      </c>
      <c r="P33" s="1" t="b">
        <f t="shared" si="4"/>
        <v>1</v>
      </c>
      <c r="Q33" s="37">
        <f t="shared" si="5"/>
        <v>0.6</v>
      </c>
      <c r="R33" s="38" t="b">
        <f t="shared" si="6"/>
        <v>1</v>
      </c>
      <c r="S33" s="38" t="b">
        <f t="shared" si="7"/>
        <v>1</v>
      </c>
    </row>
    <row r="34" spans="1:19" ht="24" x14ac:dyDescent="0.25">
      <c r="A34" s="97">
        <v>32</v>
      </c>
      <c r="B34" s="90" t="s">
        <v>47</v>
      </c>
      <c r="C34" s="91" t="s">
        <v>42</v>
      </c>
      <c r="D34" s="92" t="s">
        <v>248</v>
      </c>
      <c r="E34" s="92">
        <v>1862011</v>
      </c>
      <c r="F34" s="90" t="s">
        <v>249</v>
      </c>
      <c r="G34" s="39" t="s">
        <v>250</v>
      </c>
      <c r="H34" s="90" t="s">
        <v>45</v>
      </c>
      <c r="I34" s="40">
        <v>0.188</v>
      </c>
      <c r="J34" s="93" t="s">
        <v>96</v>
      </c>
      <c r="K34" s="98">
        <v>1379708</v>
      </c>
      <c r="L34" s="94">
        <v>689854</v>
      </c>
      <c r="M34" s="95">
        <v>689854</v>
      </c>
      <c r="N34" s="96">
        <v>0.5</v>
      </c>
      <c r="O34" s="94">
        <v>689854</v>
      </c>
      <c r="P34" s="1" t="b">
        <f t="shared" si="4"/>
        <v>1</v>
      </c>
      <c r="Q34" s="37">
        <f t="shared" si="5"/>
        <v>0.5</v>
      </c>
      <c r="R34" s="38" t="b">
        <f t="shared" si="6"/>
        <v>1</v>
      </c>
      <c r="S34" s="38" t="b">
        <f t="shared" si="7"/>
        <v>1</v>
      </c>
    </row>
    <row r="35" spans="1:19" ht="24" x14ac:dyDescent="0.25">
      <c r="A35" s="97">
        <v>33</v>
      </c>
      <c r="B35" s="90" t="s">
        <v>251</v>
      </c>
      <c r="C35" s="91" t="s">
        <v>42</v>
      </c>
      <c r="D35" s="92" t="s">
        <v>252</v>
      </c>
      <c r="E35" s="92">
        <v>1802062</v>
      </c>
      <c r="F35" s="90" t="s">
        <v>147</v>
      </c>
      <c r="G35" s="39" t="s">
        <v>253</v>
      </c>
      <c r="H35" s="90" t="s">
        <v>45</v>
      </c>
      <c r="I35" s="40">
        <v>2.8</v>
      </c>
      <c r="J35" s="93" t="s">
        <v>254</v>
      </c>
      <c r="K35" s="98">
        <v>290652.2</v>
      </c>
      <c r="L35" s="94">
        <v>145326</v>
      </c>
      <c r="M35" s="95">
        <v>145326.20000000001</v>
      </c>
      <c r="N35" s="96">
        <v>0.5</v>
      </c>
      <c r="O35" s="94">
        <v>145326</v>
      </c>
      <c r="P35" s="1" t="b">
        <f t="shared" si="4"/>
        <v>1</v>
      </c>
      <c r="Q35" s="37">
        <f t="shared" si="5"/>
        <v>0.5</v>
      </c>
      <c r="R35" s="38" t="b">
        <f t="shared" si="6"/>
        <v>1</v>
      </c>
      <c r="S35" s="38" t="b">
        <f t="shared" si="7"/>
        <v>1</v>
      </c>
    </row>
    <row r="36" spans="1:19" ht="24" x14ac:dyDescent="0.25">
      <c r="A36" s="97">
        <v>34</v>
      </c>
      <c r="B36" s="90" t="s">
        <v>255</v>
      </c>
      <c r="C36" s="91" t="s">
        <v>42</v>
      </c>
      <c r="D36" s="92" t="s">
        <v>256</v>
      </c>
      <c r="E36" s="92">
        <v>1816102</v>
      </c>
      <c r="F36" s="90" t="s">
        <v>156</v>
      </c>
      <c r="G36" s="39" t="s">
        <v>257</v>
      </c>
      <c r="H36" s="90" t="s">
        <v>45</v>
      </c>
      <c r="I36" s="40">
        <v>1.8169999999999999</v>
      </c>
      <c r="J36" s="93" t="s">
        <v>52</v>
      </c>
      <c r="K36" s="98">
        <v>1871249.8</v>
      </c>
      <c r="L36" s="94">
        <v>1122749</v>
      </c>
      <c r="M36" s="95">
        <v>748500.8</v>
      </c>
      <c r="N36" s="96">
        <v>0.6</v>
      </c>
      <c r="O36" s="94">
        <v>1122749</v>
      </c>
      <c r="P36" s="1" t="b">
        <f t="shared" si="4"/>
        <v>1</v>
      </c>
      <c r="Q36" s="37">
        <f t="shared" si="5"/>
        <v>0.6</v>
      </c>
      <c r="R36" s="38" t="b">
        <f t="shared" si="6"/>
        <v>1</v>
      </c>
      <c r="S36" s="38" t="b">
        <f t="shared" si="7"/>
        <v>1</v>
      </c>
    </row>
    <row r="37" spans="1:19" ht="24" x14ac:dyDescent="0.25">
      <c r="A37" s="97">
        <v>35</v>
      </c>
      <c r="B37" s="90" t="s">
        <v>258</v>
      </c>
      <c r="C37" s="91" t="s">
        <v>42</v>
      </c>
      <c r="D37" s="92" t="s">
        <v>259</v>
      </c>
      <c r="E37" s="92">
        <v>1816082</v>
      </c>
      <c r="F37" s="90" t="s">
        <v>156</v>
      </c>
      <c r="G37" s="39" t="s">
        <v>260</v>
      </c>
      <c r="H37" s="90" t="s">
        <v>45</v>
      </c>
      <c r="I37" s="40">
        <v>1.1000000000000001</v>
      </c>
      <c r="J37" s="93" t="s">
        <v>261</v>
      </c>
      <c r="K37" s="98">
        <v>781025.4</v>
      </c>
      <c r="L37" s="94">
        <v>468615</v>
      </c>
      <c r="M37" s="95">
        <v>312410.40000000002</v>
      </c>
      <c r="N37" s="96">
        <v>0.6</v>
      </c>
      <c r="O37" s="94">
        <v>468615</v>
      </c>
      <c r="P37" s="1" t="b">
        <f t="shared" si="4"/>
        <v>1</v>
      </c>
      <c r="Q37" s="37">
        <f t="shared" si="5"/>
        <v>0.6</v>
      </c>
      <c r="R37" s="38" t="b">
        <f t="shared" si="6"/>
        <v>1</v>
      </c>
      <c r="S37" s="38" t="b">
        <f t="shared" si="7"/>
        <v>1</v>
      </c>
    </row>
    <row r="38" spans="1:19" ht="24" x14ac:dyDescent="0.25">
      <c r="A38" s="97">
        <v>36</v>
      </c>
      <c r="B38" s="90" t="s">
        <v>262</v>
      </c>
      <c r="C38" s="91" t="s">
        <v>42</v>
      </c>
      <c r="D38" s="92" t="s">
        <v>263</v>
      </c>
      <c r="E38" s="92">
        <v>1804112</v>
      </c>
      <c r="F38" s="90" t="s">
        <v>175</v>
      </c>
      <c r="G38" s="39" t="s">
        <v>264</v>
      </c>
      <c r="H38" s="90" t="s">
        <v>45</v>
      </c>
      <c r="I38" s="40">
        <v>0.751</v>
      </c>
      <c r="J38" s="93" t="s">
        <v>52</v>
      </c>
      <c r="K38" s="98">
        <v>536722.09</v>
      </c>
      <c r="L38" s="94">
        <v>268361</v>
      </c>
      <c r="M38" s="95">
        <v>268361.08999999997</v>
      </c>
      <c r="N38" s="96">
        <v>0.5</v>
      </c>
      <c r="O38" s="94">
        <v>268361</v>
      </c>
      <c r="P38" s="1" t="b">
        <f t="shared" si="4"/>
        <v>1</v>
      </c>
      <c r="Q38" s="37">
        <f t="shared" si="5"/>
        <v>0.5</v>
      </c>
      <c r="R38" s="38" t="b">
        <f t="shared" si="6"/>
        <v>1</v>
      </c>
      <c r="S38" s="38" t="b">
        <f t="shared" si="7"/>
        <v>1</v>
      </c>
    </row>
    <row r="39" spans="1:19" ht="24" x14ac:dyDescent="0.25">
      <c r="A39" s="97">
        <v>37</v>
      </c>
      <c r="B39" s="90" t="s">
        <v>265</v>
      </c>
      <c r="C39" s="91" t="s">
        <v>42</v>
      </c>
      <c r="D39" s="92" t="s">
        <v>266</v>
      </c>
      <c r="E39" s="92">
        <v>1814062</v>
      </c>
      <c r="F39" s="90" t="s">
        <v>222</v>
      </c>
      <c r="G39" s="39" t="s">
        <v>267</v>
      </c>
      <c r="H39" s="90" t="s">
        <v>45</v>
      </c>
      <c r="I39" s="40">
        <v>0.73</v>
      </c>
      <c r="J39" s="93" t="s">
        <v>58</v>
      </c>
      <c r="K39" s="98">
        <v>683585.49</v>
      </c>
      <c r="L39" s="94">
        <v>410151</v>
      </c>
      <c r="M39" s="95">
        <v>273434.49</v>
      </c>
      <c r="N39" s="96">
        <v>0.6</v>
      </c>
      <c r="O39" s="94">
        <v>410151</v>
      </c>
      <c r="P39" s="1" t="b">
        <f t="shared" si="4"/>
        <v>1</v>
      </c>
      <c r="Q39" s="37">
        <f t="shared" si="5"/>
        <v>0.6</v>
      </c>
      <c r="R39" s="38" t="b">
        <f t="shared" si="6"/>
        <v>1</v>
      </c>
      <c r="S39" s="38" t="b">
        <f t="shared" si="7"/>
        <v>1</v>
      </c>
    </row>
    <row r="40" spans="1:19" ht="24" x14ac:dyDescent="0.25">
      <c r="A40" s="97">
        <v>38</v>
      </c>
      <c r="B40" s="90" t="s">
        <v>268</v>
      </c>
      <c r="C40" s="91" t="s">
        <v>42</v>
      </c>
      <c r="D40" s="92" t="s">
        <v>269</v>
      </c>
      <c r="E40" s="92">
        <v>1803011</v>
      </c>
      <c r="F40" s="90" t="s">
        <v>201</v>
      </c>
      <c r="G40" s="39" t="s">
        <v>270</v>
      </c>
      <c r="H40" s="90" t="s">
        <v>45</v>
      </c>
      <c r="I40" s="40">
        <v>0.65249999999999997</v>
      </c>
      <c r="J40" s="93" t="s">
        <v>240</v>
      </c>
      <c r="K40" s="98">
        <v>3429855</v>
      </c>
      <c r="L40" s="94">
        <v>1714927</v>
      </c>
      <c r="M40" s="95">
        <v>1714928</v>
      </c>
      <c r="N40" s="96">
        <v>0.5</v>
      </c>
      <c r="O40" s="94">
        <v>1714927</v>
      </c>
      <c r="P40" s="1" t="b">
        <f t="shared" si="4"/>
        <v>1</v>
      </c>
      <c r="Q40" s="37">
        <f t="shared" si="5"/>
        <v>0.5</v>
      </c>
      <c r="R40" s="38" t="b">
        <f t="shared" si="6"/>
        <v>1</v>
      </c>
      <c r="S40" s="38" t="b">
        <f t="shared" si="7"/>
        <v>1</v>
      </c>
    </row>
    <row r="41" spans="1:19" ht="24" x14ac:dyDescent="0.25">
      <c r="A41" s="97">
        <v>39</v>
      </c>
      <c r="B41" s="90" t="s">
        <v>271</v>
      </c>
      <c r="C41" s="91" t="s">
        <v>42</v>
      </c>
      <c r="D41" s="92" t="s">
        <v>272</v>
      </c>
      <c r="E41" s="92">
        <v>1804021</v>
      </c>
      <c r="F41" s="90" t="s">
        <v>175</v>
      </c>
      <c r="G41" s="39" t="s">
        <v>273</v>
      </c>
      <c r="H41" s="90" t="s">
        <v>45</v>
      </c>
      <c r="I41" s="40">
        <v>0.53900000000000003</v>
      </c>
      <c r="J41" s="93" t="s">
        <v>58</v>
      </c>
      <c r="K41" s="98">
        <v>1420269.57</v>
      </c>
      <c r="L41" s="94">
        <f>ROUNDDOWN(K41*N41,2)</f>
        <v>1136215.6499999999</v>
      </c>
      <c r="M41" s="95">
        <f>K41-L41</f>
        <v>284053.92000000016</v>
      </c>
      <c r="N41" s="96">
        <v>0.8</v>
      </c>
      <c r="O41" s="94">
        <f>L41</f>
        <v>1136215.6499999999</v>
      </c>
      <c r="P41" s="1" t="b">
        <f t="shared" si="4"/>
        <v>1</v>
      </c>
      <c r="Q41" s="37">
        <f t="shared" si="5"/>
        <v>0.8</v>
      </c>
      <c r="R41" s="38" t="b">
        <f t="shared" si="6"/>
        <v>1</v>
      </c>
      <c r="S41" s="38" t="b">
        <f t="shared" si="7"/>
        <v>1</v>
      </c>
    </row>
    <row r="42" spans="1:19" x14ac:dyDescent="0.25">
      <c r="A42" s="97">
        <v>40</v>
      </c>
      <c r="B42" s="90" t="s">
        <v>274</v>
      </c>
      <c r="C42" s="91" t="s">
        <v>42</v>
      </c>
      <c r="D42" s="92" t="s">
        <v>275</v>
      </c>
      <c r="E42" s="92">
        <v>1803072</v>
      </c>
      <c r="F42" s="90" t="s">
        <v>201</v>
      </c>
      <c r="G42" s="39" t="s">
        <v>276</v>
      </c>
      <c r="H42" s="90" t="s">
        <v>45</v>
      </c>
      <c r="I42" s="40">
        <v>0.48399999999999999</v>
      </c>
      <c r="J42" s="93" t="s">
        <v>86</v>
      </c>
      <c r="K42" s="98">
        <v>519165</v>
      </c>
      <c r="L42" s="94">
        <v>311499</v>
      </c>
      <c r="M42" s="95">
        <v>207666</v>
      </c>
      <c r="N42" s="96">
        <v>0.6</v>
      </c>
      <c r="O42" s="94">
        <v>311499</v>
      </c>
      <c r="P42" s="1" t="b">
        <f t="shared" si="4"/>
        <v>1</v>
      </c>
      <c r="Q42" s="37">
        <f t="shared" si="5"/>
        <v>0.6</v>
      </c>
      <c r="R42" s="38" t="b">
        <f t="shared" si="6"/>
        <v>1</v>
      </c>
      <c r="S42" s="38" t="b">
        <f t="shared" si="7"/>
        <v>1</v>
      </c>
    </row>
    <row r="43" spans="1:19" ht="24" x14ac:dyDescent="0.25">
      <c r="A43" s="97">
        <v>41</v>
      </c>
      <c r="B43" s="90" t="s">
        <v>80</v>
      </c>
      <c r="C43" s="91" t="s">
        <v>42</v>
      </c>
      <c r="D43" s="92" t="s">
        <v>277</v>
      </c>
      <c r="E43" s="92">
        <v>1816011</v>
      </c>
      <c r="F43" s="90" t="s">
        <v>156</v>
      </c>
      <c r="G43" s="39" t="s">
        <v>278</v>
      </c>
      <c r="H43" s="90" t="s">
        <v>45</v>
      </c>
      <c r="I43" s="40">
        <v>0.47</v>
      </c>
      <c r="J43" s="93" t="s">
        <v>279</v>
      </c>
      <c r="K43" s="98">
        <v>1897000</v>
      </c>
      <c r="L43" s="94">
        <v>1138200</v>
      </c>
      <c r="M43" s="95">
        <v>758800</v>
      </c>
      <c r="N43" s="96">
        <v>0.6</v>
      </c>
      <c r="O43" s="94">
        <v>1138200</v>
      </c>
      <c r="P43" s="1" t="b">
        <f t="shared" si="4"/>
        <v>1</v>
      </c>
      <c r="Q43" s="37">
        <f t="shared" si="5"/>
        <v>0.6</v>
      </c>
      <c r="R43" s="38" t="b">
        <f t="shared" si="6"/>
        <v>1</v>
      </c>
      <c r="S43" s="38" t="b">
        <f t="shared" si="7"/>
        <v>1</v>
      </c>
    </row>
    <row r="44" spans="1:19" ht="24" x14ac:dyDescent="0.25">
      <c r="A44" s="97">
        <v>42</v>
      </c>
      <c r="B44" s="90" t="s">
        <v>280</v>
      </c>
      <c r="C44" s="91" t="s">
        <v>42</v>
      </c>
      <c r="D44" s="92" t="s">
        <v>281</v>
      </c>
      <c r="E44" s="92">
        <v>1807062</v>
      </c>
      <c r="F44" s="90" t="s">
        <v>191</v>
      </c>
      <c r="G44" s="39" t="s">
        <v>282</v>
      </c>
      <c r="H44" s="90" t="s">
        <v>45</v>
      </c>
      <c r="I44" s="40">
        <v>0.36</v>
      </c>
      <c r="J44" s="93" t="s">
        <v>131</v>
      </c>
      <c r="K44" s="98">
        <v>387282.9</v>
      </c>
      <c r="L44" s="94">
        <v>232369</v>
      </c>
      <c r="M44" s="95">
        <v>154913.90000000002</v>
      </c>
      <c r="N44" s="96">
        <v>0.6</v>
      </c>
      <c r="O44" s="94">
        <v>232369</v>
      </c>
      <c r="P44" s="1" t="b">
        <f t="shared" si="4"/>
        <v>1</v>
      </c>
      <c r="Q44" s="37">
        <f t="shared" si="5"/>
        <v>0.6</v>
      </c>
      <c r="R44" s="38" t="b">
        <f t="shared" si="6"/>
        <v>1</v>
      </c>
      <c r="S44" s="38" t="b">
        <f t="shared" si="7"/>
        <v>1</v>
      </c>
    </row>
    <row r="45" spans="1:19" ht="24" x14ac:dyDescent="0.25">
      <c r="A45" s="97">
        <v>43</v>
      </c>
      <c r="B45" s="90" t="s">
        <v>283</v>
      </c>
      <c r="C45" s="91" t="s">
        <v>42</v>
      </c>
      <c r="D45" s="92" t="s">
        <v>284</v>
      </c>
      <c r="E45" s="92">
        <v>1821042</v>
      </c>
      <c r="F45" s="90" t="s">
        <v>167</v>
      </c>
      <c r="G45" s="39" t="s">
        <v>285</v>
      </c>
      <c r="H45" s="90" t="s">
        <v>45</v>
      </c>
      <c r="I45" s="40">
        <v>0.29499999999999998</v>
      </c>
      <c r="J45" s="93" t="s">
        <v>153</v>
      </c>
      <c r="K45" s="98">
        <v>821197.5</v>
      </c>
      <c r="L45" s="94">
        <v>410598</v>
      </c>
      <c r="M45" s="95">
        <v>410599.5</v>
      </c>
      <c r="N45" s="96">
        <v>0.5</v>
      </c>
      <c r="O45" s="94">
        <v>410598</v>
      </c>
      <c r="P45" s="1" t="b">
        <f t="shared" si="4"/>
        <v>1</v>
      </c>
      <c r="Q45" s="37">
        <f t="shared" si="5"/>
        <v>0.5</v>
      </c>
      <c r="R45" s="38" t="b">
        <f t="shared" si="6"/>
        <v>1</v>
      </c>
      <c r="S45" s="38" t="b">
        <f t="shared" si="7"/>
        <v>1</v>
      </c>
    </row>
    <row r="46" spans="1:19" ht="24" x14ac:dyDescent="0.25">
      <c r="A46" s="97">
        <v>44</v>
      </c>
      <c r="B46" s="90" t="s">
        <v>286</v>
      </c>
      <c r="C46" s="91" t="s">
        <v>42</v>
      </c>
      <c r="D46" s="92" t="s">
        <v>287</v>
      </c>
      <c r="E46" s="92">
        <v>1801032</v>
      </c>
      <c r="F46" s="90" t="s">
        <v>243</v>
      </c>
      <c r="G46" s="39" t="s">
        <v>288</v>
      </c>
      <c r="H46" s="90" t="s">
        <v>45</v>
      </c>
      <c r="I46" s="40">
        <v>0.19</v>
      </c>
      <c r="J46" s="93" t="s">
        <v>76</v>
      </c>
      <c r="K46" s="98">
        <v>196451.47</v>
      </c>
      <c r="L46" s="94">
        <v>98225</v>
      </c>
      <c r="M46" s="95">
        <v>98226.47</v>
      </c>
      <c r="N46" s="96">
        <v>0.5</v>
      </c>
      <c r="O46" s="94">
        <v>98225</v>
      </c>
      <c r="P46" s="1" t="b">
        <f t="shared" si="4"/>
        <v>1</v>
      </c>
      <c r="Q46" s="37">
        <f t="shared" si="5"/>
        <v>0.5</v>
      </c>
      <c r="R46" s="38" t="b">
        <f t="shared" si="6"/>
        <v>1</v>
      </c>
      <c r="S46" s="38" t="b">
        <f t="shared" si="7"/>
        <v>1</v>
      </c>
    </row>
    <row r="47" spans="1:19" ht="24" x14ac:dyDescent="0.25">
      <c r="A47" s="97">
        <v>45</v>
      </c>
      <c r="B47" s="90" t="s">
        <v>83</v>
      </c>
      <c r="C47" s="91" t="s">
        <v>42</v>
      </c>
      <c r="D47" s="92" t="s">
        <v>289</v>
      </c>
      <c r="E47" s="92">
        <v>1814011</v>
      </c>
      <c r="F47" s="90" t="s">
        <v>222</v>
      </c>
      <c r="G47" s="39" t="s">
        <v>290</v>
      </c>
      <c r="H47" s="90" t="s">
        <v>45</v>
      </c>
      <c r="I47" s="40">
        <v>0.15</v>
      </c>
      <c r="J47" s="93" t="s">
        <v>228</v>
      </c>
      <c r="K47" s="98">
        <v>599900</v>
      </c>
      <c r="L47" s="94">
        <v>299950</v>
      </c>
      <c r="M47" s="95">
        <v>299950</v>
      </c>
      <c r="N47" s="96">
        <v>0.5</v>
      </c>
      <c r="O47" s="94">
        <v>299950</v>
      </c>
      <c r="P47" s="1" t="b">
        <f t="shared" si="4"/>
        <v>1</v>
      </c>
      <c r="Q47" s="37">
        <f t="shared" si="5"/>
        <v>0.5</v>
      </c>
      <c r="R47" s="38" t="b">
        <f t="shared" si="6"/>
        <v>1</v>
      </c>
      <c r="S47" s="38" t="b">
        <f t="shared" si="7"/>
        <v>1</v>
      </c>
    </row>
    <row r="48" spans="1:19" ht="24" x14ac:dyDescent="0.25">
      <c r="A48" s="97">
        <v>46</v>
      </c>
      <c r="B48" s="90" t="s">
        <v>291</v>
      </c>
      <c r="C48" s="91" t="s">
        <v>42</v>
      </c>
      <c r="D48" s="92" t="s">
        <v>292</v>
      </c>
      <c r="E48" s="92">
        <v>1811062</v>
      </c>
      <c r="F48" s="90" t="s">
        <v>139</v>
      </c>
      <c r="G48" s="39" t="s">
        <v>293</v>
      </c>
      <c r="H48" s="90" t="s">
        <v>45</v>
      </c>
      <c r="I48" s="40">
        <v>2.4279999999999999</v>
      </c>
      <c r="J48" s="93" t="s">
        <v>153</v>
      </c>
      <c r="K48" s="98">
        <v>1022228.67</v>
      </c>
      <c r="L48" s="94">
        <v>511114</v>
      </c>
      <c r="M48" s="95">
        <v>511114.67000000004</v>
      </c>
      <c r="N48" s="96">
        <v>0.5</v>
      </c>
      <c r="O48" s="94">
        <v>511114</v>
      </c>
      <c r="P48" s="1" t="b">
        <f t="shared" si="0"/>
        <v>1</v>
      </c>
      <c r="Q48" s="37">
        <f t="shared" si="2"/>
        <v>0.5</v>
      </c>
      <c r="R48" s="38" t="b">
        <f t="shared" si="3"/>
        <v>1</v>
      </c>
      <c r="S48" s="38" t="b">
        <f t="shared" si="1"/>
        <v>1</v>
      </c>
    </row>
    <row r="49" spans="1:19" ht="24" x14ac:dyDescent="0.25">
      <c r="A49" s="97">
        <v>47</v>
      </c>
      <c r="B49" s="90" t="s">
        <v>294</v>
      </c>
      <c r="C49" s="91" t="s">
        <v>42</v>
      </c>
      <c r="D49" s="92" t="s">
        <v>295</v>
      </c>
      <c r="E49" s="92">
        <v>1808042</v>
      </c>
      <c r="F49" s="90" t="s">
        <v>129</v>
      </c>
      <c r="G49" s="39" t="s">
        <v>296</v>
      </c>
      <c r="H49" s="90" t="s">
        <v>45</v>
      </c>
      <c r="I49" s="40">
        <v>2.008</v>
      </c>
      <c r="J49" s="93" t="s">
        <v>188</v>
      </c>
      <c r="K49" s="98">
        <v>1500063.62</v>
      </c>
      <c r="L49" s="94">
        <v>750031</v>
      </c>
      <c r="M49" s="95">
        <v>750032.62000000011</v>
      </c>
      <c r="N49" s="96">
        <v>0.5</v>
      </c>
      <c r="O49" s="94">
        <v>750031</v>
      </c>
      <c r="P49" s="1" t="b">
        <f t="shared" si="0"/>
        <v>1</v>
      </c>
      <c r="Q49" s="37">
        <f t="shared" si="2"/>
        <v>0.5</v>
      </c>
      <c r="R49" s="38" t="b">
        <f t="shared" si="3"/>
        <v>1</v>
      </c>
      <c r="S49" s="38" t="b">
        <f t="shared" si="1"/>
        <v>1</v>
      </c>
    </row>
    <row r="50" spans="1:19" ht="24" x14ac:dyDescent="0.25">
      <c r="A50" s="97">
        <v>48</v>
      </c>
      <c r="B50" s="90" t="s">
        <v>49</v>
      </c>
      <c r="C50" s="91" t="s">
        <v>42</v>
      </c>
      <c r="D50" s="92" t="s">
        <v>297</v>
      </c>
      <c r="E50" s="92">
        <v>1815043</v>
      </c>
      <c r="F50" s="90" t="s">
        <v>143</v>
      </c>
      <c r="G50" s="39" t="s">
        <v>298</v>
      </c>
      <c r="H50" s="90" t="s">
        <v>45</v>
      </c>
      <c r="I50" s="40">
        <v>1.7749999999999999</v>
      </c>
      <c r="J50" s="93" t="s">
        <v>299</v>
      </c>
      <c r="K50" s="98">
        <v>1723501.7</v>
      </c>
      <c r="L50" s="94">
        <v>1034101</v>
      </c>
      <c r="M50" s="95">
        <v>689400.7</v>
      </c>
      <c r="N50" s="96">
        <v>0.6</v>
      </c>
      <c r="O50" s="94">
        <v>1034101</v>
      </c>
      <c r="P50" s="1" t="b">
        <f t="shared" si="0"/>
        <v>1</v>
      </c>
      <c r="Q50" s="37">
        <f t="shared" si="2"/>
        <v>0.6</v>
      </c>
      <c r="R50" s="38" t="b">
        <f t="shared" si="3"/>
        <v>1</v>
      </c>
      <c r="S50" s="38" t="b">
        <f t="shared" si="1"/>
        <v>1</v>
      </c>
    </row>
    <row r="51" spans="1:19" ht="24" x14ac:dyDescent="0.25">
      <c r="A51" s="97">
        <v>49</v>
      </c>
      <c r="B51" s="90" t="s">
        <v>300</v>
      </c>
      <c r="C51" s="91" t="s">
        <v>42</v>
      </c>
      <c r="D51" s="92" t="s">
        <v>301</v>
      </c>
      <c r="E51" s="92">
        <v>1816063</v>
      </c>
      <c r="F51" s="90" t="s">
        <v>156</v>
      </c>
      <c r="G51" s="39" t="s">
        <v>302</v>
      </c>
      <c r="H51" s="90" t="s">
        <v>45</v>
      </c>
      <c r="I51" s="40">
        <v>1.615</v>
      </c>
      <c r="J51" s="93" t="s">
        <v>86</v>
      </c>
      <c r="K51" s="98">
        <v>920637</v>
      </c>
      <c r="L51" s="94">
        <v>460318</v>
      </c>
      <c r="M51" s="95">
        <v>460319</v>
      </c>
      <c r="N51" s="96">
        <v>0.5</v>
      </c>
      <c r="O51" s="94">
        <v>460318</v>
      </c>
      <c r="P51" s="1" t="b">
        <f t="shared" si="0"/>
        <v>1</v>
      </c>
      <c r="Q51" s="37">
        <f t="shared" si="2"/>
        <v>0.5</v>
      </c>
      <c r="R51" s="38" t="b">
        <f t="shared" si="3"/>
        <v>1</v>
      </c>
      <c r="S51" s="38" t="b">
        <f t="shared" si="1"/>
        <v>1</v>
      </c>
    </row>
    <row r="52" spans="1:19" ht="24" x14ac:dyDescent="0.25">
      <c r="A52" s="97">
        <v>50</v>
      </c>
      <c r="B52" s="90" t="s">
        <v>303</v>
      </c>
      <c r="C52" s="91" t="s">
        <v>42</v>
      </c>
      <c r="D52" s="92" t="s">
        <v>304</v>
      </c>
      <c r="E52" s="92">
        <v>1803023</v>
      </c>
      <c r="F52" s="90" t="s">
        <v>201</v>
      </c>
      <c r="G52" s="39" t="s">
        <v>305</v>
      </c>
      <c r="H52" s="90" t="s">
        <v>45</v>
      </c>
      <c r="I52" s="40">
        <v>1.0349999999999999</v>
      </c>
      <c r="J52" s="93" t="s">
        <v>164</v>
      </c>
      <c r="K52" s="98">
        <v>1463191.59</v>
      </c>
      <c r="L52" s="94">
        <v>877914</v>
      </c>
      <c r="M52" s="95">
        <v>585277.59000000008</v>
      </c>
      <c r="N52" s="96">
        <v>0.6</v>
      </c>
      <c r="O52" s="94">
        <v>877914</v>
      </c>
      <c r="P52" s="1" t="b">
        <f t="shared" si="0"/>
        <v>1</v>
      </c>
      <c r="Q52" s="37">
        <f t="shared" si="2"/>
        <v>0.6</v>
      </c>
      <c r="R52" s="38" t="b">
        <f t="shared" si="3"/>
        <v>1</v>
      </c>
      <c r="S52" s="38" t="b">
        <f t="shared" si="1"/>
        <v>1</v>
      </c>
    </row>
    <row r="53" spans="1:19" x14ac:dyDescent="0.25">
      <c r="A53" s="97">
        <v>51</v>
      </c>
      <c r="B53" s="90" t="s">
        <v>306</v>
      </c>
      <c r="C53" s="91" t="s">
        <v>42</v>
      </c>
      <c r="D53" s="92" t="s">
        <v>307</v>
      </c>
      <c r="E53" s="92">
        <v>1803063</v>
      </c>
      <c r="F53" s="90" t="s">
        <v>201</v>
      </c>
      <c r="G53" s="39" t="s">
        <v>308</v>
      </c>
      <c r="H53" s="90" t="s">
        <v>45</v>
      </c>
      <c r="I53" s="40">
        <v>0.72599999999999998</v>
      </c>
      <c r="J53" s="93" t="s">
        <v>254</v>
      </c>
      <c r="K53" s="98">
        <v>1078370.73</v>
      </c>
      <c r="L53" s="94">
        <v>647022</v>
      </c>
      <c r="M53" s="95">
        <v>431348.73</v>
      </c>
      <c r="N53" s="96">
        <v>0.6</v>
      </c>
      <c r="O53" s="94">
        <v>647022</v>
      </c>
      <c r="P53" s="1" t="b">
        <f t="shared" si="0"/>
        <v>1</v>
      </c>
      <c r="Q53" s="37">
        <f t="shared" si="2"/>
        <v>0.6</v>
      </c>
      <c r="R53" s="38" t="b">
        <f t="shared" si="3"/>
        <v>1</v>
      </c>
      <c r="S53" s="38" t="b">
        <f t="shared" si="1"/>
        <v>1</v>
      </c>
    </row>
    <row r="54" spans="1:19" ht="24" x14ac:dyDescent="0.25">
      <c r="A54" s="97">
        <v>52</v>
      </c>
      <c r="B54" s="90" t="s">
        <v>471</v>
      </c>
      <c r="C54" s="91" t="s">
        <v>42</v>
      </c>
      <c r="D54" s="92" t="s">
        <v>472</v>
      </c>
      <c r="E54" s="92">
        <v>1811092</v>
      </c>
      <c r="F54" s="90" t="s">
        <v>139</v>
      </c>
      <c r="G54" s="39" t="s">
        <v>473</v>
      </c>
      <c r="H54" s="90" t="s">
        <v>45</v>
      </c>
      <c r="I54" s="40">
        <v>0.53249999999999997</v>
      </c>
      <c r="J54" s="93" t="s">
        <v>429</v>
      </c>
      <c r="K54" s="98">
        <v>576932.81999999995</v>
      </c>
      <c r="L54" s="94">
        <f>ROUNDDOWN(K54*N54,2)</f>
        <v>461546.25</v>
      </c>
      <c r="M54" s="95">
        <f>K54-L54</f>
        <v>115386.56999999995</v>
      </c>
      <c r="N54" s="96">
        <v>0.8</v>
      </c>
      <c r="O54" s="94">
        <f>L54</f>
        <v>461546.25</v>
      </c>
      <c r="P54" s="1" t="b">
        <f t="shared" ref="P54:P57" si="8">L54=SUM(O54:O54)</f>
        <v>1</v>
      </c>
      <c r="Q54" s="37">
        <f t="shared" ref="Q54:Q57" si="9">ROUND(L54/K54,4)</f>
        <v>0.8</v>
      </c>
      <c r="R54" s="38" t="b">
        <f t="shared" ref="R54:R57" si="10">Q54=N54</f>
        <v>1</v>
      </c>
      <c r="S54" s="38" t="b">
        <f t="shared" ref="S54:S57" si="11">K54=L54+M54</f>
        <v>1</v>
      </c>
    </row>
    <row r="55" spans="1:19" ht="24" x14ac:dyDescent="0.25">
      <c r="A55" s="97">
        <v>53</v>
      </c>
      <c r="B55" s="90" t="s">
        <v>477</v>
      </c>
      <c r="C55" s="91" t="s">
        <v>42</v>
      </c>
      <c r="D55" s="92" t="s">
        <v>478</v>
      </c>
      <c r="E55" s="92">
        <v>1818011</v>
      </c>
      <c r="F55" s="90" t="s">
        <v>184</v>
      </c>
      <c r="G55" s="39" t="s">
        <v>479</v>
      </c>
      <c r="H55" s="90" t="s">
        <v>45</v>
      </c>
      <c r="I55" s="40">
        <v>0.52900000000000003</v>
      </c>
      <c r="J55" s="93" t="s">
        <v>172</v>
      </c>
      <c r="K55" s="98">
        <v>5622934.4500000002</v>
      </c>
      <c r="L55" s="94">
        <v>2811467</v>
      </c>
      <c r="M55" s="95">
        <v>2811467.45</v>
      </c>
      <c r="N55" s="96">
        <v>0.5</v>
      </c>
      <c r="O55" s="94">
        <v>2811467</v>
      </c>
      <c r="P55" s="1" t="b">
        <f t="shared" si="8"/>
        <v>1</v>
      </c>
      <c r="Q55" s="37">
        <f t="shared" si="9"/>
        <v>0.5</v>
      </c>
      <c r="R55" s="38" t="b">
        <f t="shared" si="10"/>
        <v>1</v>
      </c>
      <c r="S55" s="38" t="b">
        <f t="shared" si="11"/>
        <v>1</v>
      </c>
    </row>
    <row r="56" spans="1:19" ht="24" x14ac:dyDescent="0.25">
      <c r="A56" s="97">
        <v>54</v>
      </c>
      <c r="B56" s="90" t="s">
        <v>394</v>
      </c>
      <c r="C56" s="91" t="s">
        <v>42</v>
      </c>
      <c r="D56" s="92" t="s">
        <v>395</v>
      </c>
      <c r="E56" s="92">
        <v>1818062</v>
      </c>
      <c r="F56" s="90" t="s">
        <v>184</v>
      </c>
      <c r="G56" s="39" t="s">
        <v>396</v>
      </c>
      <c r="H56" s="90" t="s">
        <v>45</v>
      </c>
      <c r="I56" s="40">
        <v>0.89200000000000002</v>
      </c>
      <c r="J56" s="93" t="s">
        <v>378</v>
      </c>
      <c r="K56" s="98">
        <v>445148.82</v>
      </c>
      <c r="L56" s="94">
        <v>222574</v>
      </c>
      <c r="M56" s="95">
        <v>222574.82</v>
      </c>
      <c r="N56" s="96">
        <v>0.5</v>
      </c>
      <c r="O56" s="94">
        <v>222574</v>
      </c>
      <c r="P56" s="1" t="b">
        <f t="shared" si="8"/>
        <v>1</v>
      </c>
      <c r="Q56" s="37">
        <f t="shared" si="9"/>
        <v>0.5</v>
      </c>
      <c r="R56" s="38" t="b">
        <f t="shared" si="10"/>
        <v>1</v>
      </c>
      <c r="S56" s="38" t="b">
        <f t="shared" si="11"/>
        <v>1</v>
      </c>
    </row>
    <row r="57" spans="1:19" ht="24" x14ac:dyDescent="0.25">
      <c r="A57" s="97">
        <v>55</v>
      </c>
      <c r="B57" s="90" t="s">
        <v>483</v>
      </c>
      <c r="C57" s="91" t="s">
        <v>42</v>
      </c>
      <c r="D57" s="92" t="s">
        <v>484</v>
      </c>
      <c r="E57" s="92">
        <v>1818042</v>
      </c>
      <c r="F57" s="90" t="s">
        <v>184</v>
      </c>
      <c r="G57" s="39" t="s">
        <v>485</v>
      </c>
      <c r="H57" s="90" t="s">
        <v>45</v>
      </c>
      <c r="I57" s="40">
        <v>0.44500000000000001</v>
      </c>
      <c r="J57" s="93" t="s">
        <v>131</v>
      </c>
      <c r="K57" s="98">
        <v>284618.52</v>
      </c>
      <c r="L57" s="94">
        <v>142309</v>
      </c>
      <c r="M57" s="95">
        <v>142309.52000000002</v>
      </c>
      <c r="N57" s="96">
        <v>0.5</v>
      </c>
      <c r="O57" s="94">
        <v>142309</v>
      </c>
      <c r="P57" s="1" t="b">
        <f t="shared" si="8"/>
        <v>1</v>
      </c>
      <c r="Q57" s="37">
        <f t="shared" si="9"/>
        <v>0.5</v>
      </c>
      <c r="R57" s="38" t="b">
        <f t="shared" si="10"/>
        <v>1</v>
      </c>
      <c r="S57" s="38" t="b">
        <f t="shared" si="11"/>
        <v>1</v>
      </c>
    </row>
    <row r="58" spans="1:19" ht="24" x14ac:dyDescent="0.25">
      <c r="A58" s="97">
        <v>56</v>
      </c>
      <c r="B58" s="90" t="s">
        <v>369</v>
      </c>
      <c r="C58" s="91" t="s">
        <v>42</v>
      </c>
      <c r="D58" s="92" t="s">
        <v>370</v>
      </c>
      <c r="E58" s="92">
        <v>1812073</v>
      </c>
      <c r="F58" s="90" t="s">
        <v>151</v>
      </c>
      <c r="G58" s="39" t="s">
        <v>371</v>
      </c>
      <c r="H58" s="90" t="s">
        <v>45</v>
      </c>
      <c r="I58" s="40">
        <v>0.23799999999999999</v>
      </c>
      <c r="J58" s="93" t="s">
        <v>254</v>
      </c>
      <c r="K58" s="98">
        <v>370269.57</v>
      </c>
      <c r="L58" s="94">
        <v>185134</v>
      </c>
      <c r="M58" s="95">
        <v>185135.57</v>
      </c>
      <c r="N58" s="96">
        <v>0.5</v>
      </c>
      <c r="O58" s="94">
        <v>185134</v>
      </c>
      <c r="P58" s="1" t="b">
        <f t="shared" ref="P58:P59" si="12">L58=SUM(O58:O58)</f>
        <v>1</v>
      </c>
      <c r="Q58" s="37">
        <f t="shared" ref="Q58:Q59" si="13">ROUND(L58/K58,4)</f>
        <v>0.5</v>
      </c>
      <c r="R58" s="38" t="b">
        <f t="shared" ref="R58:R59" si="14">Q58=N58</f>
        <v>1</v>
      </c>
      <c r="S58" s="38" t="b">
        <f t="shared" ref="S58:S59" si="15">K58=L58+M58</f>
        <v>1</v>
      </c>
    </row>
    <row r="59" spans="1:19" ht="24" x14ac:dyDescent="0.25">
      <c r="A59" s="97">
        <v>57</v>
      </c>
      <c r="B59" s="90" t="s">
        <v>315</v>
      </c>
      <c r="C59" s="91" t="s">
        <v>42</v>
      </c>
      <c r="D59" s="92" t="s">
        <v>403</v>
      </c>
      <c r="E59" s="92">
        <v>1818022</v>
      </c>
      <c r="F59" s="90" t="s">
        <v>184</v>
      </c>
      <c r="G59" s="39" t="s">
        <v>404</v>
      </c>
      <c r="H59" s="90" t="s">
        <v>45</v>
      </c>
      <c r="I59" s="40">
        <v>0.59</v>
      </c>
      <c r="J59" s="93" t="s">
        <v>405</v>
      </c>
      <c r="K59" s="98">
        <v>271194</v>
      </c>
      <c r="L59" s="94">
        <f>ROUNDDOWN(K59*N59,2)</f>
        <v>162716.4</v>
      </c>
      <c r="M59" s="95">
        <f>K59-L59</f>
        <v>108477.6</v>
      </c>
      <c r="N59" s="96">
        <v>0.6</v>
      </c>
      <c r="O59" s="94">
        <f>L59</f>
        <v>162716.4</v>
      </c>
      <c r="P59" s="1" t="b">
        <f t="shared" si="12"/>
        <v>1</v>
      </c>
      <c r="Q59" s="37">
        <f t="shared" si="13"/>
        <v>0.6</v>
      </c>
      <c r="R59" s="38" t="b">
        <f t="shared" si="14"/>
        <v>1</v>
      </c>
      <c r="S59" s="38" t="b">
        <f t="shared" si="15"/>
        <v>1</v>
      </c>
    </row>
    <row r="60" spans="1:19" ht="36" x14ac:dyDescent="0.25">
      <c r="A60" s="129" t="s">
        <v>539</v>
      </c>
      <c r="B60" s="106" t="s">
        <v>501</v>
      </c>
      <c r="C60" s="107" t="s">
        <v>42</v>
      </c>
      <c r="D60" s="108" t="s">
        <v>502</v>
      </c>
      <c r="E60" s="108">
        <v>1812063</v>
      </c>
      <c r="F60" s="106" t="s">
        <v>151</v>
      </c>
      <c r="G60" s="109" t="s">
        <v>503</v>
      </c>
      <c r="H60" s="106" t="s">
        <v>45</v>
      </c>
      <c r="I60" s="110">
        <v>0.27800000000000002</v>
      </c>
      <c r="J60" s="111" t="s">
        <v>313</v>
      </c>
      <c r="K60" s="130">
        <v>766729.61</v>
      </c>
      <c r="L60" s="112">
        <v>1000</v>
      </c>
      <c r="M60" s="113">
        <f>K60-L60</f>
        <v>765729.61</v>
      </c>
      <c r="N60" s="114">
        <v>0.6</v>
      </c>
      <c r="O60" s="112">
        <f>L60</f>
        <v>1000</v>
      </c>
      <c r="P60" s="1" t="b">
        <f t="shared" ref="P60:P61" si="16">L60=SUM(O60:O60)</f>
        <v>1</v>
      </c>
      <c r="Q60" s="37">
        <f t="shared" ref="Q60:Q61" si="17">ROUND(L60/K60,4)</f>
        <v>1.2999999999999999E-3</v>
      </c>
      <c r="R60" s="38" t="b">
        <f>Q60=N60</f>
        <v>0</v>
      </c>
      <c r="S60" s="38" t="b">
        <f t="shared" ref="S60:S61" si="18">K60=L60+M60</f>
        <v>1</v>
      </c>
    </row>
    <row r="61" spans="1:19" ht="24" x14ac:dyDescent="0.25">
      <c r="A61" s="129" t="s">
        <v>540</v>
      </c>
      <c r="B61" s="106" t="s">
        <v>520</v>
      </c>
      <c r="C61" s="107" t="s">
        <v>42</v>
      </c>
      <c r="D61" s="108" t="s">
        <v>521</v>
      </c>
      <c r="E61" s="108">
        <v>1806032</v>
      </c>
      <c r="F61" s="106" t="s">
        <v>359</v>
      </c>
      <c r="G61" s="109" t="s">
        <v>522</v>
      </c>
      <c r="H61" s="106" t="s">
        <v>45</v>
      </c>
      <c r="I61" s="110">
        <v>1.1000000000000001</v>
      </c>
      <c r="J61" s="111" t="s">
        <v>52</v>
      </c>
      <c r="K61" s="130">
        <v>859080.1</v>
      </c>
      <c r="L61" s="112">
        <v>1000</v>
      </c>
      <c r="M61" s="113">
        <f>K61-L61</f>
        <v>858080.1</v>
      </c>
      <c r="N61" s="114">
        <v>0.5</v>
      </c>
      <c r="O61" s="112">
        <f>L61</f>
        <v>1000</v>
      </c>
      <c r="P61" s="1" t="b">
        <f t="shared" si="16"/>
        <v>1</v>
      </c>
      <c r="Q61" s="37">
        <f t="shared" si="17"/>
        <v>1.1999999999999999E-3</v>
      </c>
      <c r="R61" s="38" t="b">
        <f t="shared" ref="R61" si="19">Q61=N61</f>
        <v>0</v>
      </c>
      <c r="S61" s="38" t="b">
        <f t="shared" si="18"/>
        <v>1</v>
      </c>
    </row>
    <row r="62" spans="1:19" ht="24" x14ac:dyDescent="0.25">
      <c r="A62" s="129" t="s">
        <v>532</v>
      </c>
      <c r="B62" s="106" t="s">
        <v>310</v>
      </c>
      <c r="C62" s="107" t="s">
        <v>42</v>
      </c>
      <c r="D62" s="108" t="s">
        <v>311</v>
      </c>
      <c r="E62" s="108">
        <v>1807052</v>
      </c>
      <c r="F62" s="106" t="s">
        <v>191</v>
      </c>
      <c r="G62" s="109" t="s">
        <v>312</v>
      </c>
      <c r="H62" s="106" t="s">
        <v>45</v>
      </c>
      <c r="I62" s="110">
        <v>0.72499999999999998</v>
      </c>
      <c r="J62" s="111" t="s">
        <v>313</v>
      </c>
      <c r="K62" s="130">
        <v>1168895.53</v>
      </c>
      <c r="L62" s="112">
        <v>206914.29</v>
      </c>
      <c r="M62" s="113">
        <v>961981.24</v>
      </c>
      <c r="N62" s="114">
        <v>0.6</v>
      </c>
      <c r="O62" s="130">
        <v>206914.29</v>
      </c>
      <c r="P62" s="1" t="b">
        <f t="shared" si="0"/>
        <v>1</v>
      </c>
      <c r="Q62" s="37">
        <f t="shared" si="2"/>
        <v>0.17699999999999999</v>
      </c>
      <c r="R62" s="38" t="b">
        <f t="shared" si="3"/>
        <v>0</v>
      </c>
      <c r="S62" s="38" t="b">
        <f t="shared" si="1"/>
        <v>1</v>
      </c>
    </row>
    <row r="63" spans="1:19" x14ac:dyDescent="0.25">
      <c r="A63" s="146" t="s">
        <v>37</v>
      </c>
      <c r="B63" s="146"/>
      <c r="C63" s="146"/>
      <c r="D63" s="146"/>
      <c r="E63" s="146"/>
      <c r="F63" s="146"/>
      <c r="G63" s="146"/>
      <c r="H63" s="146"/>
      <c r="I63" s="41">
        <f>SUM(I3:I62)</f>
        <v>59.50733000000001</v>
      </c>
      <c r="J63" s="42" t="s">
        <v>12</v>
      </c>
      <c r="K63" s="43">
        <f>SUM(K3:K62)</f>
        <v>65206773.150000013</v>
      </c>
      <c r="L63" s="43">
        <f>SUM(L3:L62)</f>
        <v>34962824.589999996</v>
      </c>
      <c r="M63" s="43">
        <f>SUM(M3:M62)</f>
        <v>30243948.560000002</v>
      </c>
      <c r="N63" s="45" t="s">
        <v>12</v>
      </c>
      <c r="O63" s="44">
        <f>SUM(O3:O62)</f>
        <v>34962824.589999996</v>
      </c>
      <c r="P63" s="1" t="b">
        <f t="shared" si="0"/>
        <v>1</v>
      </c>
      <c r="Q63" s="37">
        <f t="shared" si="2"/>
        <v>0.53620000000000001</v>
      </c>
      <c r="R63" s="38" t="s">
        <v>12</v>
      </c>
      <c r="S63" s="38" t="b">
        <f t="shared" si="1"/>
        <v>1</v>
      </c>
    </row>
    <row r="64" spans="1:19" x14ac:dyDescent="0.25">
      <c r="A64" s="31"/>
      <c r="B64" s="31"/>
      <c r="C64" s="31"/>
      <c r="D64" s="31"/>
      <c r="E64" s="31"/>
      <c r="F64" s="31"/>
      <c r="G64" s="31"/>
      <c r="H64" s="31"/>
    </row>
    <row r="65" spans="1:19" x14ac:dyDescent="0.25">
      <c r="A65" s="30" t="s">
        <v>38</v>
      </c>
      <c r="B65" s="30"/>
      <c r="C65" s="30"/>
      <c r="D65" s="30"/>
      <c r="E65" s="30"/>
      <c r="F65" s="30"/>
      <c r="G65" s="30"/>
      <c r="H65" s="30"/>
      <c r="I65" s="13"/>
      <c r="J65" s="13"/>
      <c r="K65" s="5"/>
      <c r="L65" s="13"/>
      <c r="M65" s="13"/>
      <c r="O65" s="13"/>
      <c r="P65" s="1"/>
      <c r="S65" s="38"/>
    </row>
    <row r="66" spans="1:19" x14ac:dyDescent="0.25">
      <c r="A66" s="142" t="s">
        <v>34</v>
      </c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"/>
    </row>
    <row r="67" spans="1:19" x14ac:dyDescent="0.25">
      <c r="B67" s="32"/>
      <c r="C67" s="32"/>
      <c r="D67" s="32"/>
      <c r="E67" s="32"/>
      <c r="F67" s="32"/>
      <c r="G67" s="32"/>
      <c r="H67" s="32"/>
      <c r="K67" s="27"/>
    </row>
  </sheetData>
  <mergeCells count="16">
    <mergeCell ref="N1:N2"/>
    <mergeCell ref="A63:H63"/>
    <mergeCell ref="A66:O66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63">
    <cfRule type="cellIs" dxfId="11" priority="5" operator="equal">
      <formula>FALSE</formula>
    </cfRule>
  </conditionalFormatting>
  <conditionalFormatting sqref="P3:R63">
    <cfRule type="containsText" dxfId="10" priority="3" operator="containsText" text="fałsz">
      <formula>NOT(ISERROR(SEARCH("fałsz",P3)))</formula>
    </cfRule>
  </conditionalFormatting>
  <conditionalFormatting sqref="S65">
    <cfRule type="cellIs" dxfId="9" priority="2" operator="equal">
      <formula>FALSE</formula>
    </cfRule>
  </conditionalFormatting>
  <conditionalFormatting sqref="S65">
    <cfRule type="cellIs" dxfId="8" priority="1" operator="equal">
      <formula>FALSE</formula>
    </cfRule>
  </conditionalFormatting>
  <dataValidations count="2">
    <dataValidation type="list" allowBlank="1" showInputMessage="1" showErrorMessage="1" sqref="C3:C62" xr:uid="{00000000-0002-0000-0200-000000000000}">
      <formula1>"N,K,W"</formula1>
    </dataValidation>
    <dataValidation type="list" allowBlank="1" showInputMessage="1" showErrorMessage="1" sqref="H3:H53 H62 G54:G61" xr:uid="{00000000-0002-0000-02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Header>&amp;LWojewództwo Podkarpackie - zadania gminne lista podstawowa</oddHeader>
    <oddFooter>Strona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5" width="15.7109375" style="3" customWidth="1"/>
    <col min="6" max="6" width="60.570312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7</v>
      </c>
      <c r="G1" s="141" t="s">
        <v>22</v>
      </c>
      <c r="H1" s="141" t="s">
        <v>8</v>
      </c>
      <c r="I1" s="141" t="s">
        <v>21</v>
      </c>
      <c r="J1" s="145" t="s">
        <v>9</v>
      </c>
      <c r="K1" s="141" t="s">
        <v>14</v>
      </c>
      <c r="L1" s="143" t="s">
        <v>11</v>
      </c>
      <c r="M1" s="141" t="s">
        <v>10</v>
      </c>
      <c r="N1" s="47" t="s">
        <v>39</v>
      </c>
      <c r="O1" s="1"/>
    </row>
    <row r="2" spans="1:18" ht="33.75" customHeight="1" x14ac:dyDescent="0.25">
      <c r="A2" s="141"/>
      <c r="B2" s="141"/>
      <c r="C2" s="148"/>
      <c r="D2" s="144"/>
      <c r="E2" s="144"/>
      <c r="F2" s="144"/>
      <c r="G2" s="141"/>
      <c r="H2" s="141"/>
      <c r="I2" s="141"/>
      <c r="J2" s="145"/>
      <c r="K2" s="141"/>
      <c r="L2" s="144"/>
      <c r="M2" s="141"/>
      <c r="N2" s="47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0" customHeight="1" x14ac:dyDescent="0.25">
      <c r="A3" s="90">
        <v>1</v>
      </c>
      <c r="B3" s="90" t="s">
        <v>300</v>
      </c>
      <c r="C3" s="91" t="s">
        <v>42</v>
      </c>
      <c r="D3" s="92" t="s">
        <v>81</v>
      </c>
      <c r="E3" s="92">
        <v>1820</v>
      </c>
      <c r="F3" s="100" t="s">
        <v>314</v>
      </c>
      <c r="G3" s="90" t="s">
        <v>45</v>
      </c>
      <c r="H3" s="99">
        <v>0.99038000000000004</v>
      </c>
      <c r="I3" s="93" t="s">
        <v>76</v>
      </c>
      <c r="J3" s="101">
        <v>1300000</v>
      </c>
      <c r="K3" s="102">
        <v>780000</v>
      </c>
      <c r="L3" s="103">
        <v>520000</v>
      </c>
      <c r="M3" s="96">
        <v>0.6</v>
      </c>
      <c r="N3" s="94">
        <v>780000</v>
      </c>
      <c r="O3" s="1" t="b">
        <f t="shared" ref="O3:O4" si="0">K3=SUM(N3:N3)</f>
        <v>1</v>
      </c>
      <c r="P3" s="37">
        <f t="shared" ref="P3:P4" si="1">ROUND(K3/J3,4)</f>
        <v>0.6</v>
      </c>
      <c r="Q3" s="38" t="b">
        <f t="shared" ref="Q3:Q4" si="2">P3=M3</f>
        <v>1</v>
      </c>
      <c r="R3" s="38" t="b">
        <f t="shared" ref="R3:R4" si="3">J3=K3+L3</f>
        <v>1</v>
      </c>
    </row>
    <row r="4" spans="1:18" ht="30" customHeight="1" x14ac:dyDescent="0.25">
      <c r="A4" s="90">
        <v>2</v>
      </c>
      <c r="B4" s="90" t="s">
        <v>315</v>
      </c>
      <c r="C4" s="91" t="s">
        <v>42</v>
      </c>
      <c r="D4" s="92" t="s">
        <v>102</v>
      </c>
      <c r="E4" s="92">
        <v>1807</v>
      </c>
      <c r="F4" s="100" t="s">
        <v>316</v>
      </c>
      <c r="G4" s="90" t="s">
        <v>45</v>
      </c>
      <c r="H4" s="99">
        <v>0.97899999999999998</v>
      </c>
      <c r="I4" s="93" t="s">
        <v>104</v>
      </c>
      <c r="J4" s="101">
        <v>787900</v>
      </c>
      <c r="K4" s="102">
        <v>472740</v>
      </c>
      <c r="L4" s="103">
        <v>315160</v>
      </c>
      <c r="M4" s="96">
        <v>0.6</v>
      </c>
      <c r="N4" s="94">
        <v>472740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</row>
    <row r="5" spans="1:18" ht="30" customHeight="1" x14ac:dyDescent="0.25">
      <c r="A5" s="90">
        <v>3</v>
      </c>
      <c r="B5" s="90" t="s">
        <v>229</v>
      </c>
      <c r="C5" s="91" t="s">
        <v>42</v>
      </c>
      <c r="D5" s="92" t="s">
        <v>117</v>
      </c>
      <c r="E5" s="92">
        <v>1815</v>
      </c>
      <c r="F5" s="100" t="s">
        <v>317</v>
      </c>
      <c r="G5" s="90" t="s">
        <v>45</v>
      </c>
      <c r="H5" s="99">
        <v>0.56100000000000005</v>
      </c>
      <c r="I5" s="93" t="s">
        <v>52</v>
      </c>
      <c r="J5" s="101">
        <v>1095547</v>
      </c>
      <c r="K5" s="102">
        <v>547773</v>
      </c>
      <c r="L5" s="103">
        <v>547774</v>
      </c>
      <c r="M5" s="96">
        <v>0.5</v>
      </c>
      <c r="N5" s="94">
        <v>547773</v>
      </c>
      <c r="O5" s="1" t="b">
        <f t="shared" ref="O5:O22" si="4">K5=SUM(N5:N5)</f>
        <v>1</v>
      </c>
      <c r="P5" s="37">
        <f t="shared" ref="P5:P22" si="5">ROUND(K5/J5,4)</f>
        <v>0.5</v>
      </c>
      <c r="Q5" s="38" t="b">
        <f t="shared" ref="Q5:Q21" si="6">P5=M5</f>
        <v>1</v>
      </c>
      <c r="R5" s="38" t="b">
        <f t="shared" ref="R5:R22" si="7">J5=K5+L5</f>
        <v>1</v>
      </c>
    </row>
    <row r="6" spans="1:18" ht="30" customHeight="1" x14ac:dyDescent="0.25">
      <c r="A6" s="90">
        <v>4</v>
      </c>
      <c r="B6" s="90" t="s">
        <v>318</v>
      </c>
      <c r="C6" s="91" t="s">
        <v>42</v>
      </c>
      <c r="D6" s="92" t="s">
        <v>102</v>
      </c>
      <c r="E6" s="92">
        <v>1807</v>
      </c>
      <c r="F6" s="100" t="s">
        <v>319</v>
      </c>
      <c r="G6" s="90" t="s">
        <v>45</v>
      </c>
      <c r="H6" s="99">
        <v>2.383</v>
      </c>
      <c r="I6" s="93" t="s">
        <v>104</v>
      </c>
      <c r="J6" s="101">
        <v>1541573</v>
      </c>
      <c r="K6" s="102">
        <v>924943</v>
      </c>
      <c r="L6" s="103">
        <v>616630</v>
      </c>
      <c r="M6" s="96">
        <v>0.6</v>
      </c>
      <c r="N6" s="94">
        <v>924943</v>
      </c>
      <c r="O6" s="1" t="b">
        <f t="shared" si="4"/>
        <v>1</v>
      </c>
      <c r="P6" s="37">
        <f t="shared" si="5"/>
        <v>0.6</v>
      </c>
      <c r="Q6" s="38" t="b">
        <f t="shared" si="6"/>
        <v>1</v>
      </c>
      <c r="R6" s="38" t="b">
        <f t="shared" si="7"/>
        <v>1</v>
      </c>
    </row>
    <row r="7" spans="1:18" ht="30" customHeight="1" x14ac:dyDescent="0.25">
      <c r="A7" s="90">
        <v>5</v>
      </c>
      <c r="B7" s="90" t="s">
        <v>323</v>
      </c>
      <c r="C7" s="91" t="s">
        <v>42</v>
      </c>
      <c r="D7" s="92" t="s">
        <v>324</v>
      </c>
      <c r="E7" s="92">
        <v>1809</v>
      </c>
      <c r="F7" s="100" t="s">
        <v>325</v>
      </c>
      <c r="G7" s="90" t="s">
        <v>45</v>
      </c>
      <c r="H7" s="99">
        <v>1.177</v>
      </c>
      <c r="I7" s="93" t="s">
        <v>172</v>
      </c>
      <c r="J7" s="101">
        <v>1276862.57</v>
      </c>
      <c r="K7" s="102">
        <v>638431</v>
      </c>
      <c r="L7" s="103">
        <v>638431.57000000007</v>
      </c>
      <c r="M7" s="96">
        <v>0.5</v>
      </c>
      <c r="N7" s="94">
        <v>638431</v>
      </c>
      <c r="O7" s="1" t="b">
        <f t="shared" ref="O7:O18" si="8">K7=SUM(N7:N7)</f>
        <v>1</v>
      </c>
      <c r="P7" s="37">
        <f t="shared" ref="P7:P18" si="9">ROUND(K7/J7,4)</f>
        <v>0.5</v>
      </c>
      <c r="Q7" s="38" t="b">
        <f t="shared" ref="Q7:Q18" si="10">P7=M7</f>
        <v>1</v>
      </c>
      <c r="R7" s="38" t="b">
        <f t="shared" ref="R7:R18" si="11">J7=K7+L7</f>
        <v>1</v>
      </c>
    </row>
    <row r="8" spans="1:18" ht="30" customHeight="1" x14ac:dyDescent="0.25">
      <c r="A8" s="90">
        <v>6</v>
      </c>
      <c r="B8" s="90" t="s">
        <v>326</v>
      </c>
      <c r="C8" s="91" t="s">
        <v>42</v>
      </c>
      <c r="D8" s="92" t="s">
        <v>120</v>
      </c>
      <c r="E8" s="92">
        <v>1805</v>
      </c>
      <c r="F8" s="100" t="s">
        <v>327</v>
      </c>
      <c r="G8" s="90" t="s">
        <v>45</v>
      </c>
      <c r="H8" s="99">
        <v>0.5</v>
      </c>
      <c r="I8" s="93" t="s">
        <v>122</v>
      </c>
      <c r="J8" s="101">
        <v>408899.87</v>
      </c>
      <c r="K8" s="102">
        <v>245339</v>
      </c>
      <c r="L8" s="103">
        <v>163560.87</v>
      </c>
      <c r="M8" s="96">
        <v>0.6</v>
      </c>
      <c r="N8" s="94">
        <v>245339</v>
      </c>
      <c r="O8" s="1" t="b">
        <f t="shared" si="8"/>
        <v>1</v>
      </c>
      <c r="P8" s="37">
        <f t="shared" si="9"/>
        <v>0.6</v>
      </c>
      <c r="Q8" s="38" t="b">
        <f t="shared" si="10"/>
        <v>1</v>
      </c>
      <c r="R8" s="38" t="b">
        <f t="shared" si="11"/>
        <v>1</v>
      </c>
    </row>
    <row r="9" spans="1:18" ht="30" customHeight="1" x14ac:dyDescent="0.25">
      <c r="A9" s="90">
        <v>7</v>
      </c>
      <c r="B9" s="90" t="s">
        <v>328</v>
      </c>
      <c r="C9" s="91" t="s">
        <v>42</v>
      </c>
      <c r="D9" s="92" t="s">
        <v>329</v>
      </c>
      <c r="E9" s="92">
        <v>1862</v>
      </c>
      <c r="F9" s="100" t="s">
        <v>330</v>
      </c>
      <c r="G9" s="90" t="s">
        <v>45</v>
      </c>
      <c r="H9" s="99">
        <v>0.26</v>
      </c>
      <c r="I9" s="93" t="s">
        <v>96</v>
      </c>
      <c r="J9" s="101">
        <v>1062970</v>
      </c>
      <c r="K9" s="102">
        <v>531485</v>
      </c>
      <c r="L9" s="103">
        <v>531485</v>
      </c>
      <c r="M9" s="96">
        <v>0.5</v>
      </c>
      <c r="N9" s="94">
        <v>531485</v>
      </c>
      <c r="O9" s="1" t="b">
        <f t="shared" si="8"/>
        <v>1</v>
      </c>
      <c r="P9" s="37">
        <f t="shared" si="9"/>
        <v>0.5</v>
      </c>
      <c r="Q9" s="38" t="b">
        <f t="shared" si="10"/>
        <v>1</v>
      </c>
      <c r="R9" s="38" t="b">
        <f t="shared" si="11"/>
        <v>1</v>
      </c>
    </row>
    <row r="10" spans="1:18" ht="30" customHeight="1" x14ac:dyDescent="0.25">
      <c r="A10" s="90">
        <v>8</v>
      </c>
      <c r="B10" s="90" t="s">
        <v>331</v>
      </c>
      <c r="C10" s="91" t="s">
        <v>42</v>
      </c>
      <c r="D10" s="92" t="s">
        <v>106</v>
      </c>
      <c r="E10" s="92">
        <v>1812</v>
      </c>
      <c r="F10" s="100" t="s">
        <v>332</v>
      </c>
      <c r="G10" s="90" t="s">
        <v>45</v>
      </c>
      <c r="H10" s="99">
        <v>2.3919999999999999</v>
      </c>
      <c r="I10" s="93" t="s">
        <v>131</v>
      </c>
      <c r="J10" s="101">
        <v>1591817.93</v>
      </c>
      <c r="K10" s="102">
        <v>795908</v>
      </c>
      <c r="L10" s="103">
        <v>795909.92999999993</v>
      </c>
      <c r="M10" s="96">
        <v>0.5</v>
      </c>
      <c r="N10" s="94">
        <v>795908</v>
      </c>
      <c r="O10" s="1" t="b">
        <f t="shared" si="8"/>
        <v>1</v>
      </c>
      <c r="P10" s="37">
        <f t="shared" si="9"/>
        <v>0.5</v>
      </c>
      <c r="Q10" s="38" t="b">
        <f t="shared" si="10"/>
        <v>1</v>
      </c>
      <c r="R10" s="38" t="b">
        <f t="shared" si="11"/>
        <v>1</v>
      </c>
    </row>
    <row r="11" spans="1:18" ht="30" customHeight="1" x14ac:dyDescent="0.25">
      <c r="A11" s="90">
        <v>9</v>
      </c>
      <c r="B11" s="90" t="s">
        <v>333</v>
      </c>
      <c r="C11" s="91" t="s">
        <v>42</v>
      </c>
      <c r="D11" s="92" t="s">
        <v>94</v>
      </c>
      <c r="E11" s="92">
        <v>1814</v>
      </c>
      <c r="F11" s="100" t="s">
        <v>334</v>
      </c>
      <c r="G11" s="90" t="s">
        <v>45</v>
      </c>
      <c r="H11" s="99">
        <v>1.7410000000000001</v>
      </c>
      <c r="I11" s="93" t="s">
        <v>96</v>
      </c>
      <c r="J11" s="101">
        <v>1186990.22</v>
      </c>
      <c r="K11" s="102">
        <v>593495</v>
      </c>
      <c r="L11" s="103">
        <v>593495.22</v>
      </c>
      <c r="M11" s="96">
        <v>0.5</v>
      </c>
      <c r="N11" s="94">
        <v>593495</v>
      </c>
      <c r="O11" s="1" t="b">
        <f t="shared" si="8"/>
        <v>1</v>
      </c>
      <c r="P11" s="37">
        <f t="shared" si="9"/>
        <v>0.5</v>
      </c>
      <c r="Q11" s="38" t="b">
        <f t="shared" si="10"/>
        <v>1</v>
      </c>
      <c r="R11" s="38" t="b">
        <f t="shared" si="11"/>
        <v>1</v>
      </c>
    </row>
    <row r="12" spans="1:18" ht="30" customHeight="1" x14ac:dyDescent="0.25">
      <c r="A12" s="90">
        <v>10</v>
      </c>
      <c r="B12" s="90" t="s">
        <v>335</v>
      </c>
      <c r="C12" s="91" t="s">
        <v>42</v>
      </c>
      <c r="D12" s="92" t="s">
        <v>336</v>
      </c>
      <c r="E12" s="92">
        <v>1821</v>
      </c>
      <c r="F12" s="100" t="s">
        <v>337</v>
      </c>
      <c r="G12" s="90" t="s">
        <v>45</v>
      </c>
      <c r="H12" s="99">
        <v>0.63</v>
      </c>
      <c r="I12" s="93" t="s">
        <v>181</v>
      </c>
      <c r="J12" s="101">
        <v>857074.34</v>
      </c>
      <c r="K12" s="102">
        <v>428537</v>
      </c>
      <c r="L12" s="103">
        <v>428537.33999999997</v>
      </c>
      <c r="M12" s="96">
        <v>0.5</v>
      </c>
      <c r="N12" s="94">
        <v>428537</v>
      </c>
      <c r="O12" s="1" t="b">
        <f t="shared" si="8"/>
        <v>1</v>
      </c>
      <c r="P12" s="37">
        <f t="shared" si="9"/>
        <v>0.5</v>
      </c>
      <c r="Q12" s="38" t="b">
        <f t="shared" si="10"/>
        <v>1</v>
      </c>
      <c r="R12" s="38" t="b">
        <f t="shared" si="11"/>
        <v>1</v>
      </c>
    </row>
    <row r="13" spans="1:18" ht="30" customHeight="1" x14ac:dyDescent="0.25">
      <c r="A13" s="90">
        <v>11</v>
      </c>
      <c r="B13" s="90" t="s">
        <v>338</v>
      </c>
      <c r="C13" s="91" t="s">
        <v>42</v>
      </c>
      <c r="D13" s="92" t="s">
        <v>339</v>
      </c>
      <c r="E13" s="92">
        <v>1861</v>
      </c>
      <c r="F13" s="100" t="s">
        <v>340</v>
      </c>
      <c r="G13" s="90" t="s">
        <v>45</v>
      </c>
      <c r="H13" s="99">
        <v>0.53600000000000003</v>
      </c>
      <c r="I13" s="93" t="s">
        <v>67</v>
      </c>
      <c r="J13" s="101">
        <v>2046797.22</v>
      </c>
      <c r="K13" s="102">
        <v>1023398</v>
      </c>
      <c r="L13" s="103">
        <v>1023399.22</v>
      </c>
      <c r="M13" s="96">
        <v>0.5</v>
      </c>
      <c r="N13" s="94">
        <v>1023398</v>
      </c>
      <c r="O13" s="1" t="b">
        <f t="shared" si="8"/>
        <v>1</v>
      </c>
      <c r="P13" s="37">
        <f t="shared" si="9"/>
        <v>0.5</v>
      </c>
      <c r="Q13" s="38" t="b">
        <f t="shared" si="10"/>
        <v>1</v>
      </c>
      <c r="R13" s="38" t="b">
        <f t="shared" si="11"/>
        <v>1</v>
      </c>
    </row>
    <row r="14" spans="1:18" ht="30" customHeight="1" x14ac:dyDescent="0.25">
      <c r="A14" s="90">
        <v>12</v>
      </c>
      <c r="B14" s="90" t="s">
        <v>341</v>
      </c>
      <c r="C14" s="91" t="s">
        <v>42</v>
      </c>
      <c r="D14" s="92" t="s">
        <v>329</v>
      </c>
      <c r="E14" s="92">
        <v>1862</v>
      </c>
      <c r="F14" s="100" t="s">
        <v>342</v>
      </c>
      <c r="G14" s="90" t="s">
        <v>45</v>
      </c>
      <c r="H14" s="99">
        <v>0.24399999999999999</v>
      </c>
      <c r="I14" s="93" t="s">
        <v>96</v>
      </c>
      <c r="J14" s="101">
        <v>1732720</v>
      </c>
      <c r="K14" s="102">
        <v>866360</v>
      </c>
      <c r="L14" s="103">
        <v>866360</v>
      </c>
      <c r="M14" s="96">
        <v>0.5</v>
      </c>
      <c r="N14" s="94">
        <v>866360</v>
      </c>
      <c r="O14" s="1" t="b">
        <f t="shared" si="8"/>
        <v>1</v>
      </c>
      <c r="P14" s="37">
        <f t="shared" si="9"/>
        <v>0.5</v>
      </c>
      <c r="Q14" s="38" t="b">
        <f t="shared" si="10"/>
        <v>1</v>
      </c>
      <c r="R14" s="38" t="b">
        <f t="shared" si="11"/>
        <v>1</v>
      </c>
    </row>
    <row r="15" spans="1:18" ht="30" customHeight="1" x14ac:dyDescent="0.25">
      <c r="A15" s="90">
        <v>13</v>
      </c>
      <c r="B15" s="90" t="s">
        <v>343</v>
      </c>
      <c r="C15" s="91" t="s">
        <v>42</v>
      </c>
      <c r="D15" s="92" t="s">
        <v>81</v>
      </c>
      <c r="E15" s="92">
        <v>1820</v>
      </c>
      <c r="F15" s="100" t="s">
        <v>344</v>
      </c>
      <c r="G15" s="90" t="s">
        <v>45</v>
      </c>
      <c r="H15" s="99">
        <v>0.44800000000000001</v>
      </c>
      <c r="I15" s="93" t="s">
        <v>76</v>
      </c>
      <c r="J15" s="101">
        <v>300000</v>
      </c>
      <c r="K15" s="102">
        <v>180000</v>
      </c>
      <c r="L15" s="103">
        <v>120000</v>
      </c>
      <c r="M15" s="96">
        <v>0.6</v>
      </c>
      <c r="N15" s="94">
        <v>180000</v>
      </c>
      <c r="O15" s="1" t="b">
        <f t="shared" si="8"/>
        <v>1</v>
      </c>
      <c r="P15" s="37">
        <f t="shared" si="9"/>
        <v>0.6</v>
      </c>
      <c r="Q15" s="38" t="b">
        <f t="shared" si="10"/>
        <v>1</v>
      </c>
      <c r="R15" s="38" t="b">
        <f t="shared" si="11"/>
        <v>1</v>
      </c>
    </row>
    <row r="16" spans="1:18" ht="30" customHeight="1" x14ac:dyDescent="0.25">
      <c r="A16" s="90">
        <v>14</v>
      </c>
      <c r="B16" s="90" t="s">
        <v>345</v>
      </c>
      <c r="C16" s="91" t="s">
        <v>42</v>
      </c>
      <c r="D16" s="92" t="s">
        <v>320</v>
      </c>
      <c r="E16" s="92">
        <v>1818</v>
      </c>
      <c r="F16" s="100" t="s">
        <v>346</v>
      </c>
      <c r="G16" s="90" t="s">
        <v>45</v>
      </c>
      <c r="H16" s="99">
        <v>0.96684999999999999</v>
      </c>
      <c r="I16" s="93" t="s">
        <v>90</v>
      </c>
      <c r="J16" s="101">
        <v>2036630</v>
      </c>
      <c r="K16" s="102">
        <v>1221978</v>
      </c>
      <c r="L16" s="103">
        <v>814652</v>
      </c>
      <c r="M16" s="96">
        <v>0.6</v>
      </c>
      <c r="N16" s="94">
        <v>1221978</v>
      </c>
      <c r="O16" s="1" t="b">
        <f t="shared" si="8"/>
        <v>1</v>
      </c>
      <c r="P16" s="37">
        <f t="shared" si="9"/>
        <v>0.6</v>
      </c>
      <c r="Q16" s="38" t="b">
        <f t="shared" si="10"/>
        <v>1</v>
      </c>
      <c r="R16" s="38" t="b">
        <f t="shared" si="11"/>
        <v>1</v>
      </c>
    </row>
    <row r="17" spans="1:18" ht="30" customHeight="1" x14ac:dyDescent="0.25">
      <c r="A17" s="90">
        <v>15</v>
      </c>
      <c r="B17" s="90" t="s">
        <v>280</v>
      </c>
      <c r="C17" s="91" t="s">
        <v>42</v>
      </c>
      <c r="D17" s="92" t="s">
        <v>336</v>
      </c>
      <c r="E17" s="92">
        <v>1821</v>
      </c>
      <c r="F17" s="100" t="s">
        <v>347</v>
      </c>
      <c r="G17" s="90" t="s">
        <v>45</v>
      </c>
      <c r="H17" s="99">
        <v>0.39300000000000002</v>
      </c>
      <c r="I17" s="93" t="s">
        <v>181</v>
      </c>
      <c r="J17" s="101">
        <v>520961.95</v>
      </c>
      <c r="K17" s="102">
        <v>260480</v>
      </c>
      <c r="L17" s="103">
        <v>260481.95</v>
      </c>
      <c r="M17" s="96">
        <v>0.5</v>
      </c>
      <c r="N17" s="94">
        <v>260480</v>
      </c>
      <c r="O17" s="1" t="b">
        <f t="shared" si="8"/>
        <v>1</v>
      </c>
      <c r="P17" s="37">
        <f t="shared" si="9"/>
        <v>0.5</v>
      </c>
      <c r="Q17" s="38" t="b">
        <f t="shared" si="10"/>
        <v>1</v>
      </c>
      <c r="R17" s="38" t="b">
        <f t="shared" si="11"/>
        <v>1</v>
      </c>
    </row>
    <row r="18" spans="1:18" ht="30" customHeight="1" x14ac:dyDescent="0.25">
      <c r="A18" s="90">
        <v>16</v>
      </c>
      <c r="B18" s="90" t="s">
        <v>149</v>
      </c>
      <c r="C18" s="91" t="s">
        <v>42</v>
      </c>
      <c r="D18" s="92" t="s">
        <v>120</v>
      </c>
      <c r="E18" s="92">
        <v>1805</v>
      </c>
      <c r="F18" s="100" t="s">
        <v>348</v>
      </c>
      <c r="G18" s="90" t="s">
        <v>45</v>
      </c>
      <c r="H18" s="99">
        <v>0.34</v>
      </c>
      <c r="I18" s="93" t="s">
        <v>122</v>
      </c>
      <c r="J18" s="101">
        <v>516207.26</v>
      </c>
      <c r="K18" s="102">
        <v>309724</v>
      </c>
      <c r="L18" s="103">
        <v>206483.26</v>
      </c>
      <c r="M18" s="96">
        <v>0.6</v>
      </c>
      <c r="N18" s="94">
        <v>309724</v>
      </c>
      <c r="O18" s="1" t="b">
        <f t="shared" si="8"/>
        <v>1</v>
      </c>
      <c r="P18" s="37">
        <f t="shared" si="9"/>
        <v>0.6</v>
      </c>
      <c r="Q18" s="38" t="b">
        <f t="shared" si="10"/>
        <v>1</v>
      </c>
      <c r="R18" s="38" t="b">
        <f t="shared" si="11"/>
        <v>1</v>
      </c>
    </row>
    <row r="19" spans="1:18" ht="30" customHeight="1" x14ac:dyDescent="0.25">
      <c r="A19" s="90">
        <v>17</v>
      </c>
      <c r="B19" s="90" t="s">
        <v>349</v>
      </c>
      <c r="C19" s="91" t="s">
        <v>42</v>
      </c>
      <c r="D19" s="92" t="s">
        <v>324</v>
      </c>
      <c r="E19" s="92">
        <v>1809</v>
      </c>
      <c r="F19" s="100" t="s">
        <v>350</v>
      </c>
      <c r="G19" s="90" t="s">
        <v>45</v>
      </c>
      <c r="H19" s="99">
        <v>0.14699999999999999</v>
      </c>
      <c r="I19" s="93" t="s">
        <v>279</v>
      </c>
      <c r="J19" s="101">
        <v>421724.64</v>
      </c>
      <c r="K19" s="102">
        <v>210862</v>
      </c>
      <c r="L19" s="103">
        <v>210862.64</v>
      </c>
      <c r="M19" s="96">
        <v>0.5</v>
      </c>
      <c r="N19" s="94">
        <v>210862</v>
      </c>
      <c r="O19" s="1" t="b">
        <f t="shared" si="4"/>
        <v>1</v>
      </c>
      <c r="P19" s="37">
        <f t="shared" si="5"/>
        <v>0.5</v>
      </c>
      <c r="Q19" s="38" t="b">
        <f t="shared" si="6"/>
        <v>1</v>
      </c>
      <c r="R19" s="38" t="b">
        <f t="shared" si="7"/>
        <v>1</v>
      </c>
    </row>
    <row r="20" spans="1:18" ht="30" customHeight="1" x14ac:dyDescent="0.25">
      <c r="A20" s="90">
        <v>18</v>
      </c>
      <c r="B20" s="90" t="s">
        <v>351</v>
      </c>
      <c r="C20" s="91" t="s">
        <v>42</v>
      </c>
      <c r="D20" s="92" t="s">
        <v>324</v>
      </c>
      <c r="E20" s="92">
        <v>1809</v>
      </c>
      <c r="F20" s="100" t="s">
        <v>352</v>
      </c>
      <c r="G20" s="90" t="s">
        <v>45</v>
      </c>
      <c r="H20" s="99">
        <v>0.5</v>
      </c>
      <c r="I20" s="93" t="s">
        <v>172</v>
      </c>
      <c r="J20" s="101">
        <v>382204.72</v>
      </c>
      <c r="K20" s="102">
        <v>191102</v>
      </c>
      <c r="L20" s="103">
        <v>191102.71999999997</v>
      </c>
      <c r="M20" s="96">
        <v>0.5</v>
      </c>
      <c r="N20" s="94">
        <v>191102</v>
      </c>
      <c r="O20" s="1" t="b">
        <f t="shared" si="4"/>
        <v>1</v>
      </c>
      <c r="P20" s="37">
        <f t="shared" si="5"/>
        <v>0.5</v>
      </c>
      <c r="Q20" s="38" t="b">
        <f t="shared" si="6"/>
        <v>1</v>
      </c>
      <c r="R20" s="38" t="b">
        <f t="shared" si="7"/>
        <v>1</v>
      </c>
    </row>
    <row r="21" spans="1:18" ht="30" customHeight="1" x14ac:dyDescent="0.25">
      <c r="A21" s="106" t="s">
        <v>541</v>
      </c>
      <c r="B21" s="106" t="s">
        <v>353</v>
      </c>
      <c r="C21" s="107" t="s">
        <v>42</v>
      </c>
      <c r="D21" s="108" t="s">
        <v>339</v>
      </c>
      <c r="E21" s="108">
        <v>1861</v>
      </c>
      <c r="F21" s="124" t="s">
        <v>354</v>
      </c>
      <c r="G21" s="106" t="s">
        <v>45</v>
      </c>
      <c r="H21" s="125">
        <v>0.191</v>
      </c>
      <c r="I21" s="111" t="s">
        <v>67</v>
      </c>
      <c r="J21" s="126">
        <v>1098838.21</v>
      </c>
      <c r="K21" s="127">
        <v>549419</v>
      </c>
      <c r="L21" s="128">
        <v>549419.21</v>
      </c>
      <c r="M21" s="114">
        <v>0.5</v>
      </c>
      <c r="N21" s="112">
        <v>549419</v>
      </c>
      <c r="O21" s="1" t="b">
        <f t="shared" si="4"/>
        <v>1</v>
      </c>
      <c r="P21" s="37">
        <f t="shared" si="5"/>
        <v>0.5</v>
      </c>
      <c r="Q21" s="38" t="b">
        <f t="shared" si="6"/>
        <v>1</v>
      </c>
      <c r="R21" s="38" t="b">
        <f t="shared" si="7"/>
        <v>1</v>
      </c>
    </row>
    <row r="22" spans="1:18" ht="20.100000000000001" customHeight="1" x14ac:dyDescent="0.25">
      <c r="A22" s="146" t="s">
        <v>37</v>
      </c>
      <c r="B22" s="146"/>
      <c r="C22" s="146"/>
      <c r="D22" s="146"/>
      <c r="E22" s="146"/>
      <c r="F22" s="146"/>
      <c r="G22" s="146"/>
      <c r="H22" s="41">
        <f>SUM(H3:H21)</f>
        <v>15.37923</v>
      </c>
      <c r="I22" s="42" t="s">
        <v>12</v>
      </c>
      <c r="J22" s="43">
        <f>SUM(J3:J21)</f>
        <v>20165718.930000003</v>
      </c>
      <c r="K22" s="43">
        <f>SUM(K3:K21)</f>
        <v>10771974</v>
      </c>
      <c r="L22" s="43">
        <f>SUM(L3:L21)</f>
        <v>9393744.9299999997</v>
      </c>
      <c r="M22" s="45" t="s">
        <v>12</v>
      </c>
      <c r="N22" s="44">
        <f>SUM(N3:N21)</f>
        <v>10771974</v>
      </c>
      <c r="O22" s="1" t="b">
        <f t="shared" si="4"/>
        <v>1</v>
      </c>
      <c r="P22" s="37">
        <f t="shared" si="5"/>
        <v>0.53420000000000001</v>
      </c>
      <c r="Q22" s="38" t="s">
        <v>12</v>
      </c>
      <c r="R22" s="38" t="b">
        <f t="shared" si="7"/>
        <v>1</v>
      </c>
    </row>
    <row r="23" spans="1:18" x14ac:dyDescent="0.25">
      <c r="A23" s="31"/>
      <c r="B23" s="31"/>
      <c r="C23" s="31"/>
      <c r="D23" s="31"/>
      <c r="E23" s="31"/>
      <c r="F23" s="31"/>
      <c r="G23" s="31"/>
    </row>
    <row r="24" spans="1:18" x14ac:dyDescent="0.25">
      <c r="A24" s="30" t="s">
        <v>38</v>
      </c>
      <c r="B24" s="30"/>
      <c r="C24" s="30"/>
      <c r="D24" s="30"/>
      <c r="E24" s="30"/>
      <c r="F24" s="30"/>
      <c r="G24" s="30"/>
      <c r="H24" s="13"/>
      <c r="I24" s="13"/>
      <c r="J24" s="5"/>
      <c r="K24" s="13"/>
      <c r="L24" s="13"/>
      <c r="N24" s="13"/>
      <c r="O24" s="1"/>
      <c r="R24" s="38"/>
    </row>
    <row r="25" spans="1:18" ht="28.5" customHeight="1" x14ac:dyDescent="0.25">
      <c r="A25" s="142" t="s">
        <v>34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"/>
    </row>
    <row r="26" spans="1:18" x14ac:dyDescent="0.25">
      <c r="B26" s="32"/>
      <c r="C26" s="32"/>
      <c r="D26" s="32"/>
      <c r="E26" s="32"/>
      <c r="F26" s="32"/>
      <c r="G26" s="32"/>
      <c r="J26" s="27"/>
    </row>
  </sheetData>
  <mergeCells count="15">
    <mergeCell ref="M1:M2"/>
    <mergeCell ref="A22:G22"/>
    <mergeCell ref="A25:N2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R22">
    <cfRule type="cellIs" dxfId="7" priority="5" operator="equal">
      <formula>FALSE</formula>
    </cfRule>
  </conditionalFormatting>
  <conditionalFormatting sqref="O3:Q22">
    <cfRule type="containsText" dxfId="6" priority="3" operator="containsText" text="fałsz">
      <formula>NOT(ISERROR(SEARCH("fałsz",O3)))</formula>
    </cfRule>
  </conditionalFormatting>
  <conditionalFormatting sqref="R24">
    <cfRule type="cellIs" dxfId="5" priority="2" operator="equal">
      <formula>FALSE</formula>
    </cfRule>
  </conditionalFormatting>
  <conditionalFormatting sqref="R24">
    <cfRule type="cellIs" dxfId="4" priority="1" operator="equal">
      <formula>FALSE</formula>
    </cfRule>
  </conditionalFormatting>
  <dataValidations count="2">
    <dataValidation type="list" allowBlank="1" showInputMessage="1" showErrorMessage="1" sqref="G3:G21" xr:uid="{00000000-0002-0000-0300-000000000000}">
      <formula1>"B,P,R"</formula1>
    </dataValidation>
    <dataValidation type="list" allowBlank="1" showInputMessage="1" showErrorMessage="1" sqref="C3:C21" xr:uid="{00000000-0002-0000-0300-000001000000}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77" fitToHeight="0" orientation="landscape" r:id="rId1"/>
  <headerFooter>
    <oddHeader>&amp;L&amp;K000000Województwo Podkarpackie - za&amp;K01+000dania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6" width="15.7109375" style="3" customWidth="1"/>
    <col min="7" max="7" width="73.42578125" style="3" customWidth="1"/>
    <col min="8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x14ac:dyDescent="0.25">
      <c r="A1" s="141" t="s">
        <v>4</v>
      </c>
      <c r="B1" s="141" t="s">
        <v>5</v>
      </c>
      <c r="C1" s="147" t="s">
        <v>40</v>
      </c>
      <c r="D1" s="143" t="s">
        <v>6</v>
      </c>
      <c r="E1" s="143" t="s">
        <v>27</v>
      </c>
      <c r="F1" s="143" t="s">
        <v>13</v>
      </c>
      <c r="G1" s="143" t="s">
        <v>7</v>
      </c>
      <c r="H1" s="141" t="s">
        <v>22</v>
      </c>
      <c r="I1" s="141" t="s">
        <v>8</v>
      </c>
      <c r="J1" s="141" t="s">
        <v>21</v>
      </c>
      <c r="K1" s="145" t="s">
        <v>9</v>
      </c>
      <c r="L1" s="141" t="s">
        <v>14</v>
      </c>
      <c r="M1" s="143" t="s">
        <v>11</v>
      </c>
      <c r="N1" s="141" t="s">
        <v>10</v>
      </c>
      <c r="O1" s="47" t="s">
        <v>39</v>
      </c>
      <c r="P1" s="1"/>
    </row>
    <row r="2" spans="1:19" x14ac:dyDescent="0.25">
      <c r="A2" s="141"/>
      <c r="B2" s="141"/>
      <c r="C2" s="148"/>
      <c r="D2" s="144"/>
      <c r="E2" s="144"/>
      <c r="F2" s="144"/>
      <c r="G2" s="144"/>
      <c r="H2" s="141"/>
      <c r="I2" s="141"/>
      <c r="J2" s="141"/>
      <c r="K2" s="145"/>
      <c r="L2" s="141"/>
      <c r="M2" s="144"/>
      <c r="N2" s="141"/>
      <c r="O2" s="47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x14ac:dyDescent="0.25">
      <c r="A3" s="104">
        <v>1</v>
      </c>
      <c r="B3" s="90" t="s">
        <v>355</v>
      </c>
      <c r="C3" s="91" t="s">
        <v>42</v>
      </c>
      <c r="D3" s="92" t="s">
        <v>356</v>
      </c>
      <c r="E3" s="92">
        <v>1817082</v>
      </c>
      <c r="F3" s="90" t="s">
        <v>222</v>
      </c>
      <c r="G3" s="39" t="s">
        <v>357</v>
      </c>
      <c r="H3" s="90" t="s">
        <v>45</v>
      </c>
      <c r="I3" s="40">
        <v>0.64500000000000002</v>
      </c>
      <c r="J3" s="93" t="s">
        <v>131</v>
      </c>
      <c r="K3" s="98">
        <v>471676.02</v>
      </c>
      <c r="L3" s="94">
        <v>283005</v>
      </c>
      <c r="M3" s="95">
        <v>188671.02000000002</v>
      </c>
      <c r="N3" s="96">
        <v>0.6</v>
      </c>
      <c r="O3" s="94">
        <v>283005</v>
      </c>
      <c r="P3" s="1" t="b">
        <f t="shared" ref="P3" si="0">L3=SUM(O3:O3)</f>
        <v>1</v>
      </c>
      <c r="Q3" s="37">
        <f t="shared" ref="Q3" si="1">ROUND(L3/K3,4)</f>
        <v>0.6</v>
      </c>
      <c r="R3" s="38" t="b">
        <f t="shared" ref="R3" si="2">Q3=N3</f>
        <v>1</v>
      </c>
      <c r="S3" s="38" t="b">
        <f t="shared" ref="S3" si="3">K3=L3+M3</f>
        <v>1</v>
      </c>
    </row>
    <row r="4" spans="1:19" ht="24" x14ac:dyDescent="0.25">
      <c r="A4" s="104">
        <v>2</v>
      </c>
      <c r="B4" s="90" t="s">
        <v>341</v>
      </c>
      <c r="C4" s="91" t="s">
        <v>42</v>
      </c>
      <c r="D4" s="92" t="s">
        <v>358</v>
      </c>
      <c r="E4" s="92">
        <v>1806012</v>
      </c>
      <c r="F4" s="90" t="s">
        <v>359</v>
      </c>
      <c r="G4" s="39" t="s">
        <v>360</v>
      </c>
      <c r="H4" s="90" t="s">
        <v>45</v>
      </c>
      <c r="I4" s="40">
        <v>0.61199999999999999</v>
      </c>
      <c r="J4" s="93" t="s">
        <v>361</v>
      </c>
      <c r="K4" s="98">
        <v>285481.92</v>
      </c>
      <c r="L4" s="94">
        <v>142740</v>
      </c>
      <c r="M4" s="95">
        <v>142741.91999999998</v>
      </c>
      <c r="N4" s="96">
        <v>0.5</v>
      </c>
      <c r="O4" s="94">
        <v>142740</v>
      </c>
      <c r="P4" s="1" t="b">
        <f t="shared" ref="P4:P55" si="4">L4=SUM(O4:O4)</f>
        <v>1</v>
      </c>
      <c r="Q4" s="37">
        <f t="shared" ref="Q4:Q55" si="5">ROUND(L4/K4,4)</f>
        <v>0.5</v>
      </c>
      <c r="R4" s="38" t="b">
        <f t="shared" ref="R4" si="6">Q4=N4</f>
        <v>1</v>
      </c>
      <c r="S4" s="38" t="b">
        <f t="shared" ref="S4:S55" si="7">K4=L4+M4</f>
        <v>1</v>
      </c>
    </row>
    <row r="5" spans="1:19" x14ac:dyDescent="0.25">
      <c r="A5" s="104">
        <v>3</v>
      </c>
      <c r="B5" s="90" t="s">
        <v>406</v>
      </c>
      <c r="C5" s="91" t="s">
        <v>42</v>
      </c>
      <c r="D5" s="92" t="s">
        <v>407</v>
      </c>
      <c r="E5" s="92">
        <v>1812042</v>
      </c>
      <c r="F5" s="90" t="s">
        <v>151</v>
      </c>
      <c r="G5" s="39" t="s">
        <v>408</v>
      </c>
      <c r="H5" s="90" t="s">
        <v>45</v>
      </c>
      <c r="I5" s="40">
        <v>0.45600000000000002</v>
      </c>
      <c r="J5" s="93" t="s">
        <v>90</v>
      </c>
      <c r="K5" s="98">
        <v>340606.16</v>
      </c>
      <c r="L5" s="94">
        <v>170303</v>
      </c>
      <c r="M5" s="95">
        <v>170303.15999999997</v>
      </c>
      <c r="N5" s="96">
        <v>0.5</v>
      </c>
      <c r="O5" s="94">
        <v>170303</v>
      </c>
      <c r="P5" s="1"/>
      <c r="Q5" s="37"/>
      <c r="R5" s="38"/>
      <c r="S5" s="38"/>
    </row>
    <row r="6" spans="1:19" ht="24" x14ac:dyDescent="0.25">
      <c r="A6" s="104">
        <v>4</v>
      </c>
      <c r="B6" s="90" t="s">
        <v>362</v>
      </c>
      <c r="C6" s="91" t="s">
        <v>42</v>
      </c>
      <c r="D6" s="92" t="s">
        <v>363</v>
      </c>
      <c r="E6" s="92">
        <v>1817032</v>
      </c>
      <c r="F6" s="90" t="s">
        <v>364</v>
      </c>
      <c r="G6" s="39" t="s">
        <v>365</v>
      </c>
      <c r="H6" s="90" t="s">
        <v>45</v>
      </c>
      <c r="I6" s="40">
        <v>0.40799999999999997</v>
      </c>
      <c r="J6" s="93" t="s">
        <v>58</v>
      </c>
      <c r="K6" s="98">
        <v>764003.09</v>
      </c>
      <c r="L6" s="94">
        <v>382001</v>
      </c>
      <c r="M6" s="95">
        <v>382002.08999999997</v>
      </c>
      <c r="N6" s="96">
        <v>0.5</v>
      </c>
      <c r="O6" s="94">
        <v>382001</v>
      </c>
      <c r="P6" s="1" t="b">
        <f t="shared" ref="P6:P54" si="8">L6=SUM(O6:O6)</f>
        <v>1</v>
      </c>
      <c r="Q6" s="37">
        <f t="shared" ref="Q6:Q54" si="9">ROUND(L6/K6,4)</f>
        <v>0.5</v>
      </c>
      <c r="R6" s="38" t="b">
        <f t="shared" ref="R6:R54" si="10">Q6=N6</f>
        <v>1</v>
      </c>
      <c r="S6" s="38" t="b">
        <f t="shared" ref="S6:S54" si="11">K6=L6+M6</f>
        <v>1</v>
      </c>
    </row>
    <row r="7" spans="1:19" x14ac:dyDescent="0.25">
      <c r="A7" s="104">
        <v>5</v>
      </c>
      <c r="B7" s="90" t="s">
        <v>366</v>
      </c>
      <c r="C7" s="91" t="s">
        <v>42</v>
      </c>
      <c r="D7" s="92" t="s">
        <v>367</v>
      </c>
      <c r="E7" s="92">
        <v>1804092</v>
      </c>
      <c r="F7" s="90" t="s">
        <v>175</v>
      </c>
      <c r="G7" s="39" t="s">
        <v>368</v>
      </c>
      <c r="H7" s="90" t="s">
        <v>45</v>
      </c>
      <c r="I7" s="40">
        <v>0.39500000000000002</v>
      </c>
      <c r="J7" s="93" t="s">
        <v>153</v>
      </c>
      <c r="K7" s="98">
        <v>442421.78</v>
      </c>
      <c r="L7" s="94">
        <v>221210</v>
      </c>
      <c r="M7" s="95">
        <v>221211.78000000003</v>
      </c>
      <c r="N7" s="96">
        <v>0.5</v>
      </c>
      <c r="O7" s="94">
        <v>221210</v>
      </c>
      <c r="P7" s="1" t="b">
        <f t="shared" si="8"/>
        <v>1</v>
      </c>
      <c r="Q7" s="37">
        <f t="shared" si="9"/>
        <v>0.5</v>
      </c>
      <c r="R7" s="38" t="b">
        <f t="shared" si="10"/>
        <v>1</v>
      </c>
      <c r="S7" s="38" t="b">
        <f t="shared" si="11"/>
        <v>1</v>
      </c>
    </row>
    <row r="8" spans="1:19" ht="24" x14ac:dyDescent="0.25">
      <c r="A8" s="104">
        <v>6</v>
      </c>
      <c r="B8" s="90" t="s">
        <v>465</v>
      </c>
      <c r="C8" s="91" t="s">
        <v>42</v>
      </c>
      <c r="D8" s="92" t="s">
        <v>466</v>
      </c>
      <c r="E8" s="92">
        <v>1812053</v>
      </c>
      <c r="F8" s="90" t="s">
        <v>151</v>
      </c>
      <c r="G8" s="39" t="s">
        <v>467</v>
      </c>
      <c r="H8" s="90" t="s">
        <v>45</v>
      </c>
      <c r="I8" s="40">
        <v>0.65</v>
      </c>
      <c r="J8" s="93" t="s">
        <v>313</v>
      </c>
      <c r="K8" s="98">
        <v>492930.02</v>
      </c>
      <c r="L8" s="94">
        <v>295758</v>
      </c>
      <c r="M8" s="95">
        <v>197172.02000000002</v>
      </c>
      <c r="N8" s="96">
        <v>0.6</v>
      </c>
      <c r="O8" s="94">
        <v>295758</v>
      </c>
      <c r="P8" s="1"/>
      <c r="Q8" s="37"/>
      <c r="R8" s="38"/>
      <c r="S8" s="38"/>
    </row>
    <row r="9" spans="1:19" x14ac:dyDescent="0.25">
      <c r="A9" s="104">
        <v>7</v>
      </c>
      <c r="B9" s="90" t="s">
        <v>372</v>
      </c>
      <c r="C9" s="91" t="s">
        <v>42</v>
      </c>
      <c r="D9" s="92" t="s">
        <v>373</v>
      </c>
      <c r="E9" s="92">
        <v>1809053</v>
      </c>
      <c r="F9" s="90" t="s">
        <v>226</v>
      </c>
      <c r="G9" s="39" t="s">
        <v>374</v>
      </c>
      <c r="H9" s="90" t="s">
        <v>45</v>
      </c>
      <c r="I9" s="40">
        <v>0.16300000000000001</v>
      </c>
      <c r="J9" s="93" t="s">
        <v>375</v>
      </c>
      <c r="K9" s="98">
        <v>264666.84999999998</v>
      </c>
      <c r="L9" s="94">
        <v>132333</v>
      </c>
      <c r="M9" s="95">
        <v>132333.84999999998</v>
      </c>
      <c r="N9" s="96">
        <v>0.5</v>
      </c>
      <c r="O9" s="94">
        <v>132333</v>
      </c>
      <c r="P9" s="1" t="b">
        <f t="shared" si="8"/>
        <v>1</v>
      </c>
      <c r="Q9" s="37">
        <f t="shared" si="9"/>
        <v>0.5</v>
      </c>
      <c r="R9" s="38" t="b">
        <f t="shared" si="10"/>
        <v>1</v>
      </c>
      <c r="S9" s="38" t="b">
        <f t="shared" si="11"/>
        <v>1</v>
      </c>
    </row>
    <row r="10" spans="1:19" ht="24" x14ac:dyDescent="0.25">
      <c r="A10" s="104">
        <v>8</v>
      </c>
      <c r="B10" s="90" t="s">
        <v>318</v>
      </c>
      <c r="C10" s="91" t="s">
        <v>42</v>
      </c>
      <c r="D10" s="92" t="s">
        <v>376</v>
      </c>
      <c r="E10" s="92">
        <v>1810011</v>
      </c>
      <c r="F10" s="90" t="s">
        <v>134</v>
      </c>
      <c r="G10" s="39" t="s">
        <v>377</v>
      </c>
      <c r="H10" s="90" t="s">
        <v>45</v>
      </c>
      <c r="I10" s="40">
        <v>0.09</v>
      </c>
      <c r="J10" s="93" t="s">
        <v>378</v>
      </c>
      <c r="K10" s="98">
        <v>116161.2</v>
      </c>
      <c r="L10" s="94">
        <v>58080</v>
      </c>
      <c r="M10" s="95">
        <v>58081.2</v>
      </c>
      <c r="N10" s="96">
        <v>0.5</v>
      </c>
      <c r="O10" s="94">
        <v>58080</v>
      </c>
      <c r="P10" s="1" t="b">
        <f t="shared" si="8"/>
        <v>1</v>
      </c>
      <c r="Q10" s="37">
        <f t="shared" si="9"/>
        <v>0.5</v>
      </c>
      <c r="R10" s="38" t="b">
        <f t="shared" si="10"/>
        <v>1</v>
      </c>
      <c r="S10" s="38" t="b">
        <f t="shared" si="11"/>
        <v>1</v>
      </c>
    </row>
    <row r="11" spans="1:19" ht="24" x14ac:dyDescent="0.25">
      <c r="A11" s="104">
        <v>9</v>
      </c>
      <c r="B11" s="90" t="s">
        <v>379</v>
      </c>
      <c r="C11" s="91" t="s">
        <v>42</v>
      </c>
      <c r="D11" s="92" t="s">
        <v>380</v>
      </c>
      <c r="E11" s="92">
        <v>1816122</v>
      </c>
      <c r="F11" s="90" t="s">
        <v>156</v>
      </c>
      <c r="G11" s="39" t="s">
        <v>381</v>
      </c>
      <c r="H11" s="90" t="s">
        <v>45</v>
      </c>
      <c r="I11" s="40">
        <v>1.4179999999999999</v>
      </c>
      <c r="J11" s="93" t="s">
        <v>382</v>
      </c>
      <c r="K11" s="98">
        <v>1079766.5900000001</v>
      </c>
      <c r="L11" s="94">
        <v>647859</v>
      </c>
      <c r="M11" s="95">
        <v>431907.59000000008</v>
      </c>
      <c r="N11" s="96">
        <v>0.6</v>
      </c>
      <c r="O11" s="94">
        <v>647859</v>
      </c>
      <c r="P11" s="1" t="b">
        <f t="shared" si="8"/>
        <v>1</v>
      </c>
      <c r="Q11" s="37">
        <f t="shared" si="9"/>
        <v>0.6</v>
      </c>
      <c r="R11" s="38" t="b">
        <f t="shared" si="10"/>
        <v>1</v>
      </c>
      <c r="S11" s="38" t="b">
        <f t="shared" si="11"/>
        <v>1</v>
      </c>
    </row>
    <row r="12" spans="1:19" ht="24" x14ac:dyDescent="0.25">
      <c r="A12" s="104">
        <v>10</v>
      </c>
      <c r="B12" s="90" t="s">
        <v>383</v>
      </c>
      <c r="C12" s="91" t="s">
        <v>42</v>
      </c>
      <c r="D12" s="92" t="s">
        <v>384</v>
      </c>
      <c r="E12" s="92">
        <v>1817052</v>
      </c>
      <c r="F12" s="90" t="s">
        <v>364</v>
      </c>
      <c r="G12" s="39" t="s">
        <v>385</v>
      </c>
      <c r="H12" s="90" t="s">
        <v>45</v>
      </c>
      <c r="I12" s="40">
        <v>1.135</v>
      </c>
      <c r="J12" s="93" t="s">
        <v>131</v>
      </c>
      <c r="K12" s="98">
        <v>1775403</v>
      </c>
      <c r="L12" s="94">
        <v>887701</v>
      </c>
      <c r="M12" s="95">
        <v>887702</v>
      </c>
      <c r="N12" s="96">
        <v>0.5</v>
      </c>
      <c r="O12" s="94">
        <v>887701</v>
      </c>
      <c r="P12" s="1" t="b">
        <f t="shared" si="8"/>
        <v>1</v>
      </c>
      <c r="Q12" s="37">
        <f t="shared" si="9"/>
        <v>0.5</v>
      </c>
      <c r="R12" s="38" t="b">
        <f t="shared" si="10"/>
        <v>1</v>
      </c>
      <c r="S12" s="38" t="b">
        <f t="shared" si="11"/>
        <v>1</v>
      </c>
    </row>
    <row r="13" spans="1:19" ht="24" x14ac:dyDescent="0.25">
      <c r="A13" s="104">
        <v>11</v>
      </c>
      <c r="B13" s="90" t="s">
        <v>386</v>
      </c>
      <c r="C13" s="91" t="s">
        <v>42</v>
      </c>
      <c r="D13" s="92" t="s">
        <v>387</v>
      </c>
      <c r="E13" s="92">
        <v>1813032</v>
      </c>
      <c r="F13" s="90" t="s">
        <v>205</v>
      </c>
      <c r="G13" s="39" t="s">
        <v>388</v>
      </c>
      <c r="H13" s="90" t="s">
        <v>45</v>
      </c>
      <c r="I13" s="40">
        <v>0.995</v>
      </c>
      <c r="J13" s="93" t="s">
        <v>86</v>
      </c>
      <c r="K13" s="98">
        <v>959646.17</v>
      </c>
      <c r="L13" s="94">
        <v>479823</v>
      </c>
      <c r="M13" s="95">
        <v>479823.17000000004</v>
      </c>
      <c r="N13" s="96">
        <v>0.5</v>
      </c>
      <c r="O13" s="94">
        <v>479823</v>
      </c>
      <c r="P13" s="1" t="b">
        <f t="shared" si="8"/>
        <v>1</v>
      </c>
      <c r="Q13" s="37">
        <f t="shared" si="9"/>
        <v>0.5</v>
      </c>
      <c r="R13" s="38" t="b">
        <f t="shared" si="10"/>
        <v>1</v>
      </c>
      <c r="S13" s="38" t="b">
        <f t="shared" si="11"/>
        <v>1</v>
      </c>
    </row>
    <row r="14" spans="1:19" ht="24" x14ac:dyDescent="0.25">
      <c r="A14" s="104">
        <v>12</v>
      </c>
      <c r="B14" s="90" t="s">
        <v>389</v>
      </c>
      <c r="C14" s="91" t="s">
        <v>42</v>
      </c>
      <c r="D14" s="92" t="s">
        <v>390</v>
      </c>
      <c r="E14" s="92">
        <v>1819032</v>
      </c>
      <c r="F14" s="90" t="s">
        <v>391</v>
      </c>
      <c r="G14" s="39" t="s">
        <v>392</v>
      </c>
      <c r="H14" s="90" t="s">
        <v>45</v>
      </c>
      <c r="I14" s="40">
        <v>0.99199999999999999</v>
      </c>
      <c r="J14" s="93" t="s">
        <v>393</v>
      </c>
      <c r="K14" s="98">
        <v>588933.42000000004</v>
      </c>
      <c r="L14" s="94">
        <v>353360</v>
      </c>
      <c r="M14" s="95">
        <v>235573.42000000004</v>
      </c>
      <c r="N14" s="96">
        <v>0.6</v>
      </c>
      <c r="O14" s="94">
        <v>353360</v>
      </c>
      <c r="P14" s="1" t="b">
        <f t="shared" si="8"/>
        <v>1</v>
      </c>
      <c r="Q14" s="37">
        <f t="shared" si="9"/>
        <v>0.6</v>
      </c>
      <c r="R14" s="38" t="b">
        <f t="shared" si="10"/>
        <v>1</v>
      </c>
      <c r="S14" s="38" t="b">
        <f t="shared" si="11"/>
        <v>1</v>
      </c>
    </row>
    <row r="15" spans="1:19" ht="24" x14ac:dyDescent="0.25">
      <c r="A15" s="104">
        <v>13</v>
      </c>
      <c r="B15" s="90" t="s">
        <v>397</v>
      </c>
      <c r="C15" s="91" t="s">
        <v>42</v>
      </c>
      <c r="D15" s="92" t="s">
        <v>398</v>
      </c>
      <c r="E15" s="92">
        <v>1805112</v>
      </c>
      <c r="F15" s="90" t="s">
        <v>210</v>
      </c>
      <c r="G15" s="39" t="s">
        <v>399</v>
      </c>
      <c r="H15" s="90" t="s">
        <v>45</v>
      </c>
      <c r="I15" s="40">
        <v>0.73799999999999999</v>
      </c>
      <c r="J15" s="93" t="s">
        <v>279</v>
      </c>
      <c r="K15" s="98">
        <v>597162.93999999994</v>
      </c>
      <c r="L15" s="94">
        <v>358297</v>
      </c>
      <c r="M15" s="95">
        <v>238865.93999999994</v>
      </c>
      <c r="N15" s="96">
        <v>0.6</v>
      </c>
      <c r="O15" s="94">
        <v>358297</v>
      </c>
      <c r="P15" s="1" t="b">
        <f t="shared" si="8"/>
        <v>1</v>
      </c>
      <c r="Q15" s="37">
        <f t="shared" si="9"/>
        <v>0.6</v>
      </c>
      <c r="R15" s="38" t="b">
        <f t="shared" si="10"/>
        <v>1</v>
      </c>
      <c r="S15" s="38" t="b">
        <f t="shared" si="11"/>
        <v>1</v>
      </c>
    </row>
    <row r="16" spans="1:19" x14ac:dyDescent="0.25">
      <c r="A16" s="104">
        <v>14</v>
      </c>
      <c r="B16" s="90" t="s">
        <v>400</v>
      </c>
      <c r="C16" s="91" t="s">
        <v>42</v>
      </c>
      <c r="D16" s="92" t="s">
        <v>401</v>
      </c>
      <c r="E16" s="92">
        <v>1807012</v>
      </c>
      <c r="F16" s="90" t="s">
        <v>191</v>
      </c>
      <c r="G16" s="39" t="s">
        <v>402</v>
      </c>
      <c r="H16" s="90" t="s">
        <v>45</v>
      </c>
      <c r="I16" s="40">
        <v>0.71399999999999997</v>
      </c>
      <c r="J16" s="93" t="s">
        <v>361</v>
      </c>
      <c r="K16" s="98">
        <v>1099000</v>
      </c>
      <c r="L16" s="94">
        <v>659400</v>
      </c>
      <c r="M16" s="95">
        <v>439600</v>
      </c>
      <c r="N16" s="96">
        <v>0.6</v>
      </c>
      <c r="O16" s="94">
        <v>659400</v>
      </c>
      <c r="P16" s="1" t="b">
        <f t="shared" si="8"/>
        <v>1</v>
      </c>
      <c r="Q16" s="37">
        <f t="shared" si="9"/>
        <v>0.6</v>
      </c>
      <c r="R16" s="38" t="b">
        <f t="shared" si="10"/>
        <v>1</v>
      </c>
      <c r="S16" s="38" t="b">
        <f t="shared" si="11"/>
        <v>1</v>
      </c>
    </row>
    <row r="17" spans="1:19" ht="24" x14ac:dyDescent="0.25">
      <c r="A17" s="104">
        <v>15</v>
      </c>
      <c r="B17" s="90" t="s">
        <v>409</v>
      </c>
      <c r="C17" s="91" t="s">
        <v>42</v>
      </c>
      <c r="D17" s="92" t="s">
        <v>410</v>
      </c>
      <c r="E17" s="92">
        <v>1816072</v>
      </c>
      <c r="F17" s="90" t="s">
        <v>156</v>
      </c>
      <c r="G17" s="39" t="s">
        <v>411</v>
      </c>
      <c r="H17" s="90" t="s">
        <v>45</v>
      </c>
      <c r="I17" s="40">
        <v>0.44900000000000001</v>
      </c>
      <c r="J17" s="93" t="s">
        <v>378</v>
      </c>
      <c r="K17" s="98">
        <v>330000</v>
      </c>
      <c r="L17" s="94">
        <v>198000</v>
      </c>
      <c r="M17" s="95">
        <v>132000</v>
      </c>
      <c r="N17" s="96">
        <v>0.6</v>
      </c>
      <c r="O17" s="94">
        <v>198000</v>
      </c>
      <c r="P17" s="1" t="b">
        <f t="shared" si="8"/>
        <v>1</v>
      </c>
      <c r="Q17" s="37">
        <f t="shared" si="9"/>
        <v>0.6</v>
      </c>
      <c r="R17" s="38" t="b">
        <f t="shared" si="10"/>
        <v>1</v>
      </c>
      <c r="S17" s="38" t="b">
        <f t="shared" si="11"/>
        <v>1</v>
      </c>
    </row>
    <row r="18" spans="1:19" x14ac:dyDescent="0.25">
      <c r="A18" s="104">
        <v>16</v>
      </c>
      <c r="B18" s="90" t="s">
        <v>119</v>
      </c>
      <c r="C18" s="91" t="s">
        <v>42</v>
      </c>
      <c r="D18" s="92" t="s">
        <v>412</v>
      </c>
      <c r="E18" s="92">
        <v>1819052</v>
      </c>
      <c r="F18" s="90" t="s">
        <v>391</v>
      </c>
      <c r="G18" s="39" t="s">
        <v>413</v>
      </c>
      <c r="H18" s="90" t="s">
        <v>45</v>
      </c>
      <c r="I18" s="40">
        <v>0.38500000000000001</v>
      </c>
      <c r="J18" s="93" t="s">
        <v>414</v>
      </c>
      <c r="K18" s="98">
        <v>187188.8</v>
      </c>
      <c r="L18" s="94">
        <v>112313</v>
      </c>
      <c r="M18" s="95">
        <v>74875.799999999988</v>
      </c>
      <c r="N18" s="96">
        <v>0.6</v>
      </c>
      <c r="O18" s="94">
        <v>112313</v>
      </c>
      <c r="P18" s="1" t="b">
        <f t="shared" si="8"/>
        <v>1</v>
      </c>
      <c r="Q18" s="37">
        <f t="shared" si="9"/>
        <v>0.6</v>
      </c>
      <c r="R18" s="38" t="b">
        <f t="shared" si="10"/>
        <v>1</v>
      </c>
      <c r="S18" s="38" t="b">
        <f t="shared" si="11"/>
        <v>1</v>
      </c>
    </row>
    <row r="19" spans="1:19" ht="24" x14ac:dyDescent="0.25">
      <c r="A19" s="104">
        <v>17</v>
      </c>
      <c r="B19" s="90" t="s">
        <v>349</v>
      </c>
      <c r="C19" s="91" t="s">
        <v>42</v>
      </c>
      <c r="D19" s="92" t="s">
        <v>415</v>
      </c>
      <c r="E19" s="92">
        <v>1811011</v>
      </c>
      <c r="F19" s="90" t="s">
        <v>139</v>
      </c>
      <c r="G19" s="39" t="s">
        <v>416</v>
      </c>
      <c r="H19" s="90" t="s">
        <v>45</v>
      </c>
      <c r="I19" s="40">
        <v>0.38200000000000001</v>
      </c>
      <c r="J19" s="93" t="s">
        <v>417</v>
      </c>
      <c r="K19" s="98">
        <v>1181451.76</v>
      </c>
      <c r="L19" s="94">
        <v>590725</v>
      </c>
      <c r="M19" s="95">
        <v>590726.76</v>
      </c>
      <c r="N19" s="96">
        <v>0.5</v>
      </c>
      <c r="O19" s="94">
        <v>590725</v>
      </c>
      <c r="P19" s="1" t="b">
        <f t="shared" si="8"/>
        <v>1</v>
      </c>
      <c r="Q19" s="37">
        <f t="shared" si="9"/>
        <v>0.5</v>
      </c>
      <c r="R19" s="38" t="b">
        <f t="shared" si="10"/>
        <v>1</v>
      </c>
      <c r="S19" s="38" t="b">
        <f t="shared" si="11"/>
        <v>1</v>
      </c>
    </row>
    <row r="20" spans="1:19" ht="24" x14ac:dyDescent="0.25">
      <c r="A20" s="104">
        <v>18</v>
      </c>
      <c r="B20" s="90" t="s">
        <v>418</v>
      </c>
      <c r="C20" s="91" t="s">
        <v>42</v>
      </c>
      <c r="D20" s="92" t="s">
        <v>419</v>
      </c>
      <c r="E20" s="92">
        <v>1864011</v>
      </c>
      <c r="F20" s="90" t="s">
        <v>420</v>
      </c>
      <c r="G20" s="39" t="s">
        <v>421</v>
      </c>
      <c r="H20" s="90" t="s">
        <v>45</v>
      </c>
      <c r="I20" s="40">
        <v>0.36207</v>
      </c>
      <c r="J20" s="93" t="s">
        <v>58</v>
      </c>
      <c r="K20" s="98">
        <v>806822.12</v>
      </c>
      <c r="L20" s="94">
        <v>403411</v>
      </c>
      <c r="M20" s="95">
        <v>403411.12</v>
      </c>
      <c r="N20" s="96">
        <v>0.5</v>
      </c>
      <c r="O20" s="94">
        <v>403411</v>
      </c>
      <c r="P20" s="1" t="b">
        <f t="shared" si="8"/>
        <v>1</v>
      </c>
      <c r="Q20" s="37">
        <f t="shared" si="9"/>
        <v>0.5</v>
      </c>
      <c r="R20" s="38" t="b">
        <f t="shared" si="10"/>
        <v>1</v>
      </c>
      <c r="S20" s="38" t="b">
        <f t="shared" si="11"/>
        <v>1</v>
      </c>
    </row>
    <row r="21" spans="1:19" x14ac:dyDescent="0.25">
      <c r="A21" s="104">
        <v>19</v>
      </c>
      <c r="B21" s="90" t="s">
        <v>333</v>
      </c>
      <c r="C21" s="91" t="s">
        <v>42</v>
      </c>
      <c r="D21" s="92" t="s">
        <v>422</v>
      </c>
      <c r="E21" s="92">
        <v>1821052</v>
      </c>
      <c r="F21" s="90" t="s">
        <v>167</v>
      </c>
      <c r="G21" s="39" t="s">
        <v>423</v>
      </c>
      <c r="H21" s="90" t="s">
        <v>45</v>
      </c>
      <c r="I21" s="40">
        <v>0.31688</v>
      </c>
      <c r="J21" s="93" t="s">
        <v>313</v>
      </c>
      <c r="K21" s="98">
        <v>604313.68999999994</v>
      </c>
      <c r="L21" s="94">
        <v>302156</v>
      </c>
      <c r="M21" s="95">
        <v>302157.68999999994</v>
      </c>
      <c r="N21" s="96">
        <v>0.5</v>
      </c>
      <c r="O21" s="94">
        <v>302156</v>
      </c>
      <c r="P21" s="1" t="b">
        <f t="shared" si="8"/>
        <v>1</v>
      </c>
      <c r="Q21" s="37">
        <f t="shared" si="9"/>
        <v>0.5</v>
      </c>
      <c r="R21" s="38" t="b">
        <f t="shared" si="10"/>
        <v>1</v>
      </c>
      <c r="S21" s="38" t="b">
        <f t="shared" si="11"/>
        <v>1</v>
      </c>
    </row>
    <row r="22" spans="1:19" ht="24" x14ac:dyDescent="0.25">
      <c r="A22" s="104">
        <v>20</v>
      </c>
      <c r="B22" s="90" t="s">
        <v>93</v>
      </c>
      <c r="C22" s="91" t="s">
        <v>42</v>
      </c>
      <c r="D22" s="92" t="s">
        <v>424</v>
      </c>
      <c r="E22" s="92">
        <v>1807083</v>
      </c>
      <c r="F22" s="90" t="s">
        <v>191</v>
      </c>
      <c r="G22" s="39" t="s">
        <v>425</v>
      </c>
      <c r="H22" s="90" t="s">
        <v>45</v>
      </c>
      <c r="I22" s="40">
        <v>0.27365</v>
      </c>
      <c r="J22" s="93" t="s">
        <v>58</v>
      </c>
      <c r="K22" s="98">
        <v>571750.9</v>
      </c>
      <c r="L22" s="94">
        <v>343050</v>
      </c>
      <c r="M22" s="95">
        <v>228700.90000000002</v>
      </c>
      <c r="N22" s="96">
        <v>0.6</v>
      </c>
      <c r="O22" s="94">
        <v>343050</v>
      </c>
      <c r="P22" s="1" t="b">
        <f t="shared" si="8"/>
        <v>1</v>
      </c>
      <c r="Q22" s="37">
        <f t="shared" si="9"/>
        <v>0.6</v>
      </c>
      <c r="R22" s="38" t="b">
        <f t="shared" si="10"/>
        <v>1</v>
      </c>
      <c r="S22" s="38" t="b">
        <f t="shared" si="11"/>
        <v>1</v>
      </c>
    </row>
    <row r="23" spans="1:19" x14ac:dyDescent="0.25">
      <c r="A23" s="104">
        <v>21</v>
      </c>
      <c r="B23" s="90" t="s">
        <v>426</v>
      </c>
      <c r="C23" s="91" t="s">
        <v>42</v>
      </c>
      <c r="D23" s="92" t="s">
        <v>427</v>
      </c>
      <c r="E23" s="92">
        <v>1810072</v>
      </c>
      <c r="F23" s="90" t="s">
        <v>134</v>
      </c>
      <c r="G23" s="39" t="s">
        <v>428</v>
      </c>
      <c r="H23" s="90" t="s">
        <v>45</v>
      </c>
      <c r="I23" s="40">
        <v>0.249</v>
      </c>
      <c r="J23" s="93" t="s">
        <v>429</v>
      </c>
      <c r="K23" s="98">
        <v>247195.24</v>
      </c>
      <c r="L23" s="94">
        <v>148317</v>
      </c>
      <c r="M23" s="95">
        <v>98878.239999999991</v>
      </c>
      <c r="N23" s="96">
        <v>0.6</v>
      </c>
      <c r="O23" s="94">
        <v>148317</v>
      </c>
      <c r="P23" s="1" t="b">
        <f t="shared" si="8"/>
        <v>1</v>
      </c>
      <c r="Q23" s="37">
        <f t="shared" si="9"/>
        <v>0.6</v>
      </c>
      <c r="R23" s="38" t="b">
        <f t="shared" si="10"/>
        <v>1</v>
      </c>
      <c r="S23" s="38" t="b">
        <f t="shared" si="11"/>
        <v>1</v>
      </c>
    </row>
    <row r="24" spans="1:19" ht="24" x14ac:dyDescent="0.25">
      <c r="A24" s="104">
        <v>22</v>
      </c>
      <c r="B24" s="90" t="s">
        <v>430</v>
      </c>
      <c r="C24" s="91" t="s">
        <v>42</v>
      </c>
      <c r="D24" s="92" t="s">
        <v>431</v>
      </c>
      <c r="E24" s="92">
        <v>1806023</v>
      </c>
      <c r="F24" s="90" t="s">
        <v>359</v>
      </c>
      <c r="G24" s="39" t="s">
        <v>432</v>
      </c>
      <c r="H24" s="90" t="s">
        <v>45</v>
      </c>
      <c r="I24" s="40">
        <v>0.19350000000000001</v>
      </c>
      <c r="J24" s="93" t="s">
        <v>313</v>
      </c>
      <c r="K24" s="98">
        <v>339991.47</v>
      </c>
      <c r="L24" s="94">
        <v>169995</v>
      </c>
      <c r="M24" s="95">
        <v>169996.46999999997</v>
      </c>
      <c r="N24" s="96">
        <v>0.5</v>
      </c>
      <c r="O24" s="94">
        <v>169995</v>
      </c>
      <c r="P24" s="1" t="b">
        <f t="shared" si="8"/>
        <v>1</v>
      </c>
      <c r="Q24" s="37">
        <f t="shared" si="9"/>
        <v>0.5</v>
      </c>
      <c r="R24" s="38" t="b">
        <f t="shared" si="10"/>
        <v>1</v>
      </c>
      <c r="S24" s="38" t="b">
        <f t="shared" si="11"/>
        <v>1</v>
      </c>
    </row>
    <row r="25" spans="1:19" ht="24" x14ac:dyDescent="0.25">
      <c r="A25" s="104">
        <v>23</v>
      </c>
      <c r="B25" s="90" t="s">
        <v>433</v>
      </c>
      <c r="C25" s="91" t="s">
        <v>42</v>
      </c>
      <c r="D25" s="92" t="s">
        <v>434</v>
      </c>
      <c r="E25" s="92">
        <v>1804011</v>
      </c>
      <c r="F25" s="90" t="s">
        <v>175</v>
      </c>
      <c r="G25" s="39" t="s">
        <v>435</v>
      </c>
      <c r="H25" s="90" t="s">
        <v>45</v>
      </c>
      <c r="I25" s="40">
        <v>0.16200000000000001</v>
      </c>
      <c r="J25" s="93" t="s">
        <v>322</v>
      </c>
      <c r="K25" s="98">
        <v>483503.48</v>
      </c>
      <c r="L25" s="94">
        <v>241751</v>
      </c>
      <c r="M25" s="95">
        <v>241752.47999999998</v>
      </c>
      <c r="N25" s="96">
        <v>0.5</v>
      </c>
      <c r="O25" s="94">
        <v>241751</v>
      </c>
      <c r="P25" s="1" t="b">
        <f t="shared" si="8"/>
        <v>1</v>
      </c>
      <c r="Q25" s="37">
        <f t="shared" si="9"/>
        <v>0.5</v>
      </c>
      <c r="R25" s="38" t="b">
        <f t="shared" si="10"/>
        <v>1</v>
      </c>
      <c r="S25" s="38" t="b">
        <f t="shared" si="11"/>
        <v>1</v>
      </c>
    </row>
    <row r="26" spans="1:19" ht="24" x14ac:dyDescent="0.25">
      <c r="A26" s="104">
        <v>24</v>
      </c>
      <c r="B26" s="90" t="s">
        <v>41</v>
      </c>
      <c r="C26" s="91" t="s">
        <v>42</v>
      </c>
      <c r="D26" s="92" t="s">
        <v>436</v>
      </c>
      <c r="E26" s="92">
        <v>1813042</v>
      </c>
      <c r="F26" s="90" t="s">
        <v>205</v>
      </c>
      <c r="G26" s="39" t="s">
        <v>437</v>
      </c>
      <c r="H26" s="90" t="s">
        <v>45</v>
      </c>
      <c r="I26" s="40">
        <v>1.92</v>
      </c>
      <c r="J26" s="93" t="s">
        <v>153</v>
      </c>
      <c r="K26" s="98">
        <v>1125852.3399999999</v>
      </c>
      <c r="L26" s="94">
        <v>562926</v>
      </c>
      <c r="M26" s="95">
        <v>562926.33999999985</v>
      </c>
      <c r="N26" s="96">
        <v>0.5</v>
      </c>
      <c r="O26" s="94">
        <v>562926</v>
      </c>
      <c r="P26" s="1" t="b">
        <f t="shared" si="8"/>
        <v>1</v>
      </c>
      <c r="Q26" s="37">
        <f t="shared" si="9"/>
        <v>0.5</v>
      </c>
      <c r="R26" s="38" t="b">
        <f t="shared" si="10"/>
        <v>1</v>
      </c>
      <c r="S26" s="38" t="b">
        <f t="shared" si="11"/>
        <v>1</v>
      </c>
    </row>
    <row r="27" spans="1:19" x14ac:dyDescent="0.25">
      <c r="A27" s="104">
        <v>25</v>
      </c>
      <c r="B27" s="90" t="s">
        <v>438</v>
      </c>
      <c r="C27" s="91" t="s">
        <v>42</v>
      </c>
      <c r="D27" s="92" t="s">
        <v>439</v>
      </c>
      <c r="E27" s="92">
        <v>1805092</v>
      </c>
      <c r="F27" s="90" t="s">
        <v>210</v>
      </c>
      <c r="G27" s="39" t="s">
        <v>440</v>
      </c>
      <c r="H27" s="90" t="s">
        <v>45</v>
      </c>
      <c r="I27" s="40">
        <v>1.6827999999999999</v>
      </c>
      <c r="J27" s="93" t="s">
        <v>441</v>
      </c>
      <c r="K27" s="98">
        <v>1150943.75</v>
      </c>
      <c r="L27" s="94">
        <v>690566</v>
      </c>
      <c r="M27" s="95">
        <v>460377.75</v>
      </c>
      <c r="N27" s="96">
        <v>0.6</v>
      </c>
      <c r="O27" s="94">
        <v>690566</v>
      </c>
      <c r="P27" s="1" t="b">
        <f t="shared" si="8"/>
        <v>1</v>
      </c>
      <c r="Q27" s="37">
        <f t="shared" si="9"/>
        <v>0.6</v>
      </c>
      <c r="R27" s="38" t="b">
        <f t="shared" si="10"/>
        <v>1</v>
      </c>
      <c r="S27" s="38" t="b">
        <f t="shared" si="11"/>
        <v>1</v>
      </c>
    </row>
    <row r="28" spans="1:19" x14ac:dyDescent="0.25">
      <c r="A28" s="104">
        <v>26</v>
      </c>
      <c r="B28" s="90" t="s">
        <v>124</v>
      </c>
      <c r="C28" s="91" t="s">
        <v>42</v>
      </c>
      <c r="D28" s="92" t="s">
        <v>442</v>
      </c>
      <c r="E28" s="92">
        <v>1805032</v>
      </c>
      <c r="F28" s="90" t="s">
        <v>210</v>
      </c>
      <c r="G28" s="39" t="s">
        <v>443</v>
      </c>
      <c r="H28" s="90" t="s">
        <v>45</v>
      </c>
      <c r="I28" s="40">
        <v>1.292</v>
      </c>
      <c r="J28" s="93" t="s">
        <v>444</v>
      </c>
      <c r="K28" s="98">
        <v>827497.1</v>
      </c>
      <c r="L28" s="94">
        <v>496498</v>
      </c>
      <c r="M28" s="95">
        <v>330999.09999999998</v>
      </c>
      <c r="N28" s="96">
        <v>0.6</v>
      </c>
      <c r="O28" s="94">
        <v>496498</v>
      </c>
      <c r="P28" s="1" t="b">
        <f t="shared" si="8"/>
        <v>1</v>
      </c>
      <c r="Q28" s="37">
        <f t="shared" si="9"/>
        <v>0.6</v>
      </c>
      <c r="R28" s="38" t="b">
        <f t="shared" si="10"/>
        <v>1</v>
      </c>
      <c r="S28" s="38" t="b">
        <f t="shared" si="11"/>
        <v>1</v>
      </c>
    </row>
    <row r="29" spans="1:19" ht="24" x14ac:dyDescent="0.25">
      <c r="A29" s="104">
        <v>27</v>
      </c>
      <c r="B29" s="90" t="s">
        <v>445</v>
      </c>
      <c r="C29" s="91" t="s">
        <v>42</v>
      </c>
      <c r="D29" s="92" t="s">
        <v>446</v>
      </c>
      <c r="E29" s="92">
        <v>1814073</v>
      </c>
      <c r="F29" s="90" t="s">
        <v>222</v>
      </c>
      <c r="G29" s="39" t="s">
        <v>447</v>
      </c>
      <c r="H29" s="90" t="s">
        <v>45</v>
      </c>
      <c r="I29" s="40">
        <v>1.27</v>
      </c>
      <c r="J29" s="93" t="s">
        <v>52</v>
      </c>
      <c r="K29" s="98">
        <v>1104584.74</v>
      </c>
      <c r="L29" s="94">
        <v>552292</v>
      </c>
      <c r="M29" s="95">
        <v>552292.74</v>
      </c>
      <c r="N29" s="96">
        <v>0.5</v>
      </c>
      <c r="O29" s="94">
        <v>552292</v>
      </c>
      <c r="P29" s="1" t="b">
        <f t="shared" si="8"/>
        <v>1</v>
      </c>
      <c r="Q29" s="37">
        <f t="shared" si="9"/>
        <v>0.5</v>
      </c>
      <c r="R29" s="38" t="b">
        <f t="shared" si="10"/>
        <v>1</v>
      </c>
      <c r="S29" s="38" t="b">
        <f t="shared" si="11"/>
        <v>1</v>
      </c>
    </row>
    <row r="30" spans="1:19" x14ac:dyDescent="0.25">
      <c r="A30" s="104">
        <v>28</v>
      </c>
      <c r="B30" s="90" t="s">
        <v>448</v>
      </c>
      <c r="C30" s="91" t="s">
        <v>42</v>
      </c>
      <c r="D30" s="92" t="s">
        <v>380</v>
      </c>
      <c r="E30" s="92">
        <v>1816122</v>
      </c>
      <c r="F30" s="90" t="s">
        <v>156</v>
      </c>
      <c r="G30" s="39" t="s">
        <v>449</v>
      </c>
      <c r="H30" s="90" t="s">
        <v>45</v>
      </c>
      <c r="I30" s="40">
        <v>1.2430000000000001</v>
      </c>
      <c r="J30" s="93" t="s">
        <v>382</v>
      </c>
      <c r="K30" s="98">
        <v>879751.23</v>
      </c>
      <c r="L30" s="94">
        <v>527850</v>
      </c>
      <c r="M30" s="95">
        <v>351901.23</v>
      </c>
      <c r="N30" s="96">
        <v>0.6</v>
      </c>
      <c r="O30" s="94">
        <v>527850</v>
      </c>
      <c r="P30" s="1" t="b">
        <f t="shared" si="8"/>
        <v>1</v>
      </c>
      <c r="Q30" s="37">
        <f t="shared" si="9"/>
        <v>0.6</v>
      </c>
      <c r="R30" s="38" t="b">
        <f t="shared" si="10"/>
        <v>1</v>
      </c>
      <c r="S30" s="38" t="b">
        <f t="shared" si="11"/>
        <v>1</v>
      </c>
    </row>
    <row r="31" spans="1:19" x14ac:dyDescent="0.25">
      <c r="A31" s="104">
        <v>29</v>
      </c>
      <c r="B31" s="90" t="s">
        <v>108</v>
      </c>
      <c r="C31" s="91" t="s">
        <v>42</v>
      </c>
      <c r="D31" s="92" t="s">
        <v>450</v>
      </c>
      <c r="E31" s="92">
        <v>1813052</v>
      </c>
      <c r="F31" s="90" t="s">
        <v>205</v>
      </c>
      <c r="G31" s="39" t="s">
        <v>451</v>
      </c>
      <c r="H31" s="90" t="s">
        <v>45</v>
      </c>
      <c r="I31" s="40">
        <v>0.99</v>
      </c>
      <c r="J31" s="93" t="s">
        <v>96</v>
      </c>
      <c r="K31" s="98">
        <v>1957101.86</v>
      </c>
      <c r="L31" s="94">
        <v>978550</v>
      </c>
      <c r="M31" s="95">
        <v>978551.8600000001</v>
      </c>
      <c r="N31" s="96">
        <v>0.5</v>
      </c>
      <c r="O31" s="94">
        <v>978550</v>
      </c>
      <c r="P31" s="1" t="b">
        <f t="shared" si="8"/>
        <v>1</v>
      </c>
      <c r="Q31" s="37">
        <f t="shared" si="9"/>
        <v>0.5</v>
      </c>
      <c r="R31" s="38" t="b">
        <f t="shared" si="10"/>
        <v>1</v>
      </c>
      <c r="S31" s="38" t="b">
        <f t="shared" si="11"/>
        <v>1</v>
      </c>
    </row>
    <row r="32" spans="1:19" ht="24" x14ac:dyDescent="0.25">
      <c r="A32" s="104">
        <v>30</v>
      </c>
      <c r="B32" s="90" t="s">
        <v>452</v>
      </c>
      <c r="C32" s="91" t="s">
        <v>42</v>
      </c>
      <c r="D32" s="92" t="s">
        <v>453</v>
      </c>
      <c r="E32" s="92">
        <v>1817062</v>
      </c>
      <c r="F32" s="90" t="s">
        <v>364</v>
      </c>
      <c r="G32" s="39" t="s">
        <v>454</v>
      </c>
      <c r="H32" s="90" t="s">
        <v>45</v>
      </c>
      <c r="I32" s="40">
        <v>0.98</v>
      </c>
      <c r="J32" s="93" t="s">
        <v>115</v>
      </c>
      <c r="K32" s="98">
        <v>389877.47</v>
      </c>
      <c r="L32" s="94">
        <v>194938</v>
      </c>
      <c r="M32" s="95">
        <v>194939.46999999997</v>
      </c>
      <c r="N32" s="96">
        <v>0.5</v>
      </c>
      <c r="O32" s="94">
        <v>194938</v>
      </c>
      <c r="P32" s="1" t="b">
        <f t="shared" si="8"/>
        <v>1</v>
      </c>
      <c r="Q32" s="37">
        <f t="shared" si="9"/>
        <v>0.5</v>
      </c>
      <c r="R32" s="38" t="b">
        <f t="shared" si="10"/>
        <v>1</v>
      </c>
      <c r="S32" s="38" t="b">
        <f t="shared" si="11"/>
        <v>1</v>
      </c>
    </row>
    <row r="33" spans="1:19" x14ac:dyDescent="0.25">
      <c r="A33" s="104">
        <v>31</v>
      </c>
      <c r="B33" s="90" t="s">
        <v>455</v>
      </c>
      <c r="C33" s="91" t="s">
        <v>42</v>
      </c>
      <c r="D33" s="92" t="s">
        <v>456</v>
      </c>
      <c r="E33" s="92">
        <v>1804052</v>
      </c>
      <c r="F33" s="90" t="s">
        <v>457</v>
      </c>
      <c r="G33" s="39" t="s">
        <v>458</v>
      </c>
      <c r="H33" s="90" t="s">
        <v>45</v>
      </c>
      <c r="I33" s="40">
        <v>0.9</v>
      </c>
      <c r="J33" s="93" t="s">
        <v>115</v>
      </c>
      <c r="K33" s="98">
        <v>433234.27</v>
      </c>
      <c r="L33" s="94">
        <v>216617</v>
      </c>
      <c r="M33" s="95">
        <v>216617.27000000002</v>
      </c>
      <c r="N33" s="96">
        <v>0.5</v>
      </c>
      <c r="O33" s="94">
        <v>216617</v>
      </c>
      <c r="P33" s="1" t="b">
        <f t="shared" si="8"/>
        <v>1</v>
      </c>
      <c r="Q33" s="37">
        <f t="shared" si="9"/>
        <v>0.5</v>
      </c>
      <c r="R33" s="38" t="b">
        <f t="shared" si="10"/>
        <v>1</v>
      </c>
      <c r="S33" s="38" t="b">
        <f t="shared" si="11"/>
        <v>1</v>
      </c>
    </row>
    <row r="34" spans="1:19" x14ac:dyDescent="0.25">
      <c r="A34" s="104">
        <v>32</v>
      </c>
      <c r="B34" s="90" t="s">
        <v>459</v>
      </c>
      <c r="C34" s="91" t="s">
        <v>42</v>
      </c>
      <c r="D34" s="92" t="s">
        <v>460</v>
      </c>
      <c r="E34" s="92">
        <v>1817082</v>
      </c>
      <c r="F34" s="90" t="s">
        <v>222</v>
      </c>
      <c r="G34" s="39" t="s">
        <v>461</v>
      </c>
      <c r="H34" s="90" t="s">
        <v>45</v>
      </c>
      <c r="I34" s="40">
        <v>0.77</v>
      </c>
      <c r="J34" s="93" t="s">
        <v>131</v>
      </c>
      <c r="K34" s="98">
        <v>532430.25</v>
      </c>
      <c r="L34" s="94">
        <v>319458</v>
      </c>
      <c r="M34" s="95">
        <v>212972.25</v>
      </c>
      <c r="N34" s="96">
        <v>0.6</v>
      </c>
      <c r="O34" s="94">
        <v>319458</v>
      </c>
      <c r="P34" s="1" t="b">
        <f t="shared" si="8"/>
        <v>1</v>
      </c>
      <c r="Q34" s="37">
        <f t="shared" si="9"/>
        <v>0.6</v>
      </c>
      <c r="R34" s="38" t="b">
        <f t="shared" si="10"/>
        <v>1</v>
      </c>
      <c r="S34" s="38" t="b">
        <f t="shared" si="11"/>
        <v>1</v>
      </c>
    </row>
    <row r="35" spans="1:19" x14ac:dyDescent="0.25">
      <c r="A35" s="104">
        <v>33</v>
      </c>
      <c r="B35" s="90" t="s">
        <v>462</v>
      </c>
      <c r="C35" s="91" t="s">
        <v>42</v>
      </c>
      <c r="D35" s="92" t="s">
        <v>463</v>
      </c>
      <c r="E35" s="92">
        <v>1806062</v>
      </c>
      <c r="F35" s="90" t="s">
        <v>359</v>
      </c>
      <c r="G35" s="39" t="s">
        <v>464</v>
      </c>
      <c r="H35" s="90" t="s">
        <v>45</v>
      </c>
      <c r="I35" s="40">
        <v>0.69499999999999995</v>
      </c>
      <c r="J35" s="93" t="s">
        <v>188</v>
      </c>
      <c r="K35" s="98">
        <v>428070.75</v>
      </c>
      <c r="L35" s="94">
        <v>214035</v>
      </c>
      <c r="M35" s="95">
        <v>214035.75</v>
      </c>
      <c r="N35" s="96">
        <v>0.5</v>
      </c>
      <c r="O35" s="94">
        <v>214035</v>
      </c>
      <c r="P35" s="1" t="b">
        <f t="shared" si="8"/>
        <v>1</v>
      </c>
      <c r="Q35" s="37">
        <f t="shared" si="9"/>
        <v>0.5</v>
      </c>
      <c r="R35" s="38" t="b">
        <f t="shared" si="10"/>
        <v>1</v>
      </c>
      <c r="S35" s="38" t="b">
        <f t="shared" si="11"/>
        <v>1</v>
      </c>
    </row>
    <row r="36" spans="1:19" ht="24" x14ac:dyDescent="0.25">
      <c r="A36" s="104">
        <v>34</v>
      </c>
      <c r="B36" s="90" t="s">
        <v>468</v>
      </c>
      <c r="C36" s="91" t="s">
        <v>42</v>
      </c>
      <c r="D36" s="92" t="s">
        <v>469</v>
      </c>
      <c r="E36" s="92">
        <v>1820043</v>
      </c>
      <c r="F36" s="90" t="s">
        <v>420</v>
      </c>
      <c r="G36" s="39" t="s">
        <v>470</v>
      </c>
      <c r="H36" s="90" t="s">
        <v>45</v>
      </c>
      <c r="I36" s="40">
        <v>0.55700000000000005</v>
      </c>
      <c r="J36" s="93" t="s">
        <v>58</v>
      </c>
      <c r="K36" s="98">
        <v>833125.07</v>
      </c>
      <c r="L36" s="94">
        <v>416562</v>
      </c>
      <c r="M36" s="95">
        <v>416563.06999999995</v>
      </c>
      <c r="N36" s="96">
        <v>0.5</v>
      </c>
      <c r="O36" s="94">
        <v>416562</v>
      </c>
      <c r="P36" s="1" t="b">
        <f t="shared" si="8"/>
        <v>1</v>
      </c>
      <c r="Q36" s="37">
        <f t="shared" si="9"/>
        <v>0.5</v>
      </c>
      <c r="R36" s="38" t="b">
        <f t="shared" si="10"/>
        <v>1</v>
      </c>
      <c r="S36" s="38" t="b">
        <f t="shared" si="11"/>
        <v>1</v>
      </c>
    </row>
    <row r="37" spans="1:19" ht="24" x14ac:dyDescent="0.25">
      <c r="A37" s="104">
        <v>35</v>
      </c>
      <c r="B37" s="90" t="s">
        <v>474</v>
      </c>
      <c r="C37" s="91" t="s">
        <v>42</v>
      </c>
      <c r="D37" s="92" t="s">
        <v>475</v>
      </c>
      <c r="E37" s="92">
        <v>1815012</v>
      </c>
      <c r="F37" s="90" t="s">
        <v>143</v>
      </c>
      <c r="G37" s="39" t="s">
        <v>476</v>
      </c>
      <c r="H37" s="90" t="s">
        <v>45</v>
      </c>
      <c r="I37" s="40">
        <v>0.53200000000000003</v>
      </c>
      <c r="J37" s="93" t="s">
        <v>86</v>
      </c>
      <c r="K37" s="98">
        <v>655925.64</v>
      </c>
      <c r="L37" s="94">
        <v>393555</v>
      </c>
      <c r="M37" s="95">
        <v>262370.64</v>
      </c>
      <c r="N37" s="96">
        <v>0.6</v>
      </c>
      <c r="O37" s="94">
        <v>393555</v>
      </c>
      <c r="P37" s="1" t="b">
        <f t="shared" si="8"/>
        <v>1</v>
      </c>
      <c r="Q37" s="37">
        <f t="shared" si="9"/>
        <v>0.6</v>
      </c>
      <c r="R37" s="38" t="b">
        <f t="shared" si="10"/>
        <v>1</v>
      </c>
      <c r="S37" s="38" t="b">
        <f t="shared" si="11"/>
        <v>1</v>
      </c>
    </row>
    <row r="38" spans="1:19" ht="24" x14ac:dyDescent="0.25">
      <c r="A38" s="104">
        <v>36</v>
      </c>
      <c r="B38" s="90" t="s">
        <v>480</v>
      </c>
      <c r="C38" s="91" t="s">
        <v>42</v>
      </c>
      <c r="D38" s="92" t="s">
        <v>481</v>
      </c>
      <c r="E38" s="92">
        <v>1819043</v>
      </c>
      <c r="F38" s="90" t="s">
        <v>391</v>
      </c>
      <c r="G38" s="39" t="s">
        <v>482</v>
      </c>
      <c r="H38" s="90" t="s">
        <v>45</v>
      </c>
      <c r="I38" s="40">
        <v>0.49299999999999999</v>
      </c>
      <c r="J38" s="93" t="s">
        <v>86</v>
      </c>
      <c r="K38" s="98">
        <v>471686.08</v>
      </c>
      <c r="L38" s="94">
        <v>283011</v>
      </c>
      <c r="M38" s="95">
        <v>188675.08000000002</v>
      </c>
      <c r="N38" s="96">
        <v>0.6</v>
      </c>
      <c r="O38" s="94">
        <v>283011</v>
      </c>
      <c r="P38" s="1" t="b">
        <f t="shared" si="8"/>
        <v>1</v>
      </c>
      <c r="Q38" s="37">
        <f t="shared" si="9"/>
        <v>0.6</v>
      </c>
      <c r="R38" s="38" t="b">
        <f t="shared" si="10"/>
        <v>1</v>
      </c>
      <c r="S38" s="38" t="b">
        <f t="shared" si="11"/>
        <v>1</v>
      </c>
    </row>
    <row r="39" spans="1:19" x14ac:dyDescent="0.25">
      <c r="A39" s="104">
        <v>37</v>
      </c>
      <c r="B39" s="90" t="s">
        <v>486</v>
      </c>
      <c r="C39" s="91" t="s">
        <v>42</v>
      </c>
      <c r="D39" s="92" t="s">
        <v>427</v>
      </c>
      <c r="E39" s="92">
        <v>1810072</v>
      </c>
      <c r="F39" s="90" t="s">
        <v>134</v>
      </c>
      <c r="G39" s="39" t="s">
        <v>487</v>
      </c>
      <c r="H39" s="90" t="s">
        <v>45</v>
      </c>
      <c r="I39" s="40">
        <v>0.43</v>
      </c>
      <c r="J39" s="93" t="s">
        <v>429</v>
      </c>
      <c r="K39" s="98">
        <v>241428.88</v>
      </c>
      <c r="L39" s="94">
        <v>144857</v>
      </c>
      <c r="M39" s="95">
        <v>96571.88</v>
      </c>
      <c r="N39" s="96">
        <v>0.6</v>
      </c>
      <c r="O39" s="94">
        <v>144857</v>
      </c>
      <c r="P39" s="1" t="b">
        <f t="shared" si="8"/>
        <v>1</v>
      </c>
      <c r="Q39" s="37">
        <f t="shared" si="9"/>
        <v>0.6</v>
      </c>
      <c r="R39" s="38" t="b">
        <f t="shared" si="10"/>
        <v>1</v>
      </c>
      <c r="S39" s="38" t="b">
        <f t="shared" si="11"/>
        <v>1</v>
      </c>
    </row>
    <row r="40" spans="1:19" ht="24" x14ac:dyDescent="0.25">
      <c r="A40" s="104">
        <v>38</v>
      </c>
      <c r="B40" s="90" t="s">
        <v>488</v>
      </c>
      <c r="C40" s="91" t="s">
        <v>42</v>
      </c>
      <c r="D40" s="92" t="s">
        <v>489</v>
      </c>
      <c r="E40" s="92">
        <v>1817073</v>
      </c>
      <c r="F40" s="90" t="s">
        <v>364</v>
      </c>
      <c r="G40" s="39" t="s">
        <v>490</v>
      </c>
      <c r="H40" s="90" t="s">
        <v>45</v>
      </c>
      <c r="I40" s="40">
        <v>0.42899999999999999</v>
      </c>
      <c r="J40" s="93" t="s">
        <v>76</v>
      </c>
      <c r="K40" s="98">
        <v>351822.97</v>
      </c>
      <c r="L40" s="94">
        <v>175911</v>
      </c>
      <c r="M40" s="95">
        <v>175911.96999999997</v>
      </c>
      <c r="N40" s="96">
        <v>0.5</v>
      </c>
      <c r="O40" s="94">
        <v>175911</v>
      </c>
      <c r="P40" s="1" t="b">
        <f t="shared" si="8"/>
        <v>1</v>
      </c>
      <c r="Q40" s="37">
        <f t="shared" si="9"/>
        <v>0.5</v>
      </c>
      <c r="R40" s="38" t="b">
        <f t="shared" si="10"/>
        <v>1</v>
      </c>
      <c r="S40" s="38" t="b">
        <f t="shared" si="11"/>
        <v>1</v>
      </c>
    </row>
    <row r="41" spans="1:19" x14ac:dyDescent="0.25">
      <c r="A41" s="104">
        <v>39</v>
      </c>
      <c r="B41" s="90" t="s">
        <v>91</v>
      </c>
      <c r="C41" s="91" t="s">
        <v>42</v>
      </c>
      <c r="D41" s="92" t="s">
        <v>491</v>
      </c>
      <c r="E41" s="92">
        <v>1813072</v>
      </c>
      <c r="F41" s="90" t="s">
        <v>205</v>
      </c>
      <c r="G41" s="39" t="s">
        <v>492</v>
      </c>
      <c r="H41" s="90" t="s">
        <v>45</v>
      </c>
      <c r="I41" s="40">
        <v>0.37</v>
      </c>
      <c r="J41" s="93" t="s">
        <v>188</v>
      </c>
      <c r="K41" s="98">
        <v>196797.02</v>
      </c>
      <c r="L41" s="94">
        <v>118078</v>
      </c>
      <c r="M41" s="95">
        <v>78719.01999999999</v>
      </c>
      <c r="N41" s="96">
        <v>0.6</v>
      </c>
      <c r="O41" s="94">
        <v>118078</v>
      </c>
      <c r="P41" s="1" t="b">
        <f t="shared" si="8"/>
        <v>1</v>
      </c>
      <c r="Q41" s="37">
        <f t="shared" si="9"/>
        <v>0.6</v>
      </c>
      <c r="R41" s="38" t="b">
        <f t="shared" si="10"/>
        <v>1</v>
      </c>
      <c r="S41" s="38" t="b">
        <f t="shared" si="11"/>
        <v>1</v>
      </c>
    </row>
    <row r="42" spans="1:19" ht="24" x14ac:dyDescent="0.25">
      <c r="A42" s="104">
        <v>40</v>
      </c>
      <c r="B42" s="90" t="s">
        <v>68</v>
      </c>
      <c r="C42" s="91" t="s">
        <v>42</v>
      </c>
      <c r="D42" s="92" t="s">
        <v>493</v>
      </c>
      <c r="E42" s="92">
        <v>1817011</v>
      </c>
      <c r="F42" s="90" t="s">
        <v>364</v>
      </c>
      <c r="G42" s="39" t="s">
        <v>494</v>
      </c>
      <c r="H42" s="90" t="s">
        <v>45</v>
      </c>
      <c r="I42" s="40">
        <v>0.33744000000000002</v>
      </c>
      <c r="J42" s="93" t="s">
        <v>90</v>
      </c>
      <c r="K42" s="98">
        <v>454538.32</v>
      </c>
      <c r="L42" s="94">
        <v>227269</v>
      </c>
      <c r="M42" s="95">
        <v>227269.32</v>
      </c>
      <c r="N42" s="96">
        <v>0.5</v>
      </c>
      <c r="O42" s="94">
        <v>227269</v>
      </c>
      <c r="P42" s="1" t="b">
        <f t="shared" si="8"/>
        <v>1</v>
      </c>
      <c r="Q42" s="37">
        <f t="shared" si="9"/>
        <v>0.5</v>
      </c>
      <c r="R42" s="38" t="b">
        <f t="shared" si="10"/>
        <v>1</v>
      </c>
      <c r="S42" s="38" t="b">
        <f t="shared" si="11"/>
        <v>1</v>
      </c>
    </row>
    <row r="43" spans="1:19" x14ac:dyDescent="0.25">
      <c r="A43" s="104">
        <v>41</v>
      </c>
      <c r="B43" s="90" t="s">
        <v>495</v>
      </c>
      <c r="C43" s="91" t="s">
        <v>42</v>
      </c>
      <c r="D43" s="92" t="s">
        <v>496</v>
      </c>
      <c r="E43" s="92">
        <v>1821052</v>
      </c>
      <c r="F43" s="90" t="s">
        <v>167</v>
      </c>
      <c r="G43" s="39" t="s">
        <v>497</v>
      </c>
      <c r="H43" s="90" t="s">
        <v>45</v>
      </c>
      <c r="I43" s="40">
        <v>0.30560000000000004</v>
      </c>
      <c r="J43" s="93" t="s">
        <v>86</v>
      </c>
      <c r="K43" s="98">
        <v>651784.56000000006</v>
      </c>
      <c r="L43" s="94">
        <v>325892</v>
      </c>
      <c r="M43" s="95">
        <v>325892.56000000006</v>
      </c>
      <c r="N43" s="96">
        <v>0.5</v>
      </c>
      <c r="O43" s="94">
        <v>325892</v>
      </c>
      <c r="P43" s="1" t="b">
        <f t="shared" si="8"/>
        <v>1</v>
      </c>
      <c r="Q43" s="37">
        <f t="shared" si="9"/>
        <v>0.5</v>
      </c>
      <c r="R43" s="38" t="b">
        <f t="shared" si="10"/>
        <v>1</v>
      </c>
      <c r="S43" s="38" t="b">
        <f t="shared" si="11"/>
        <v>1</v>
      </c>
    </row>
    <row r="44" spans="1:19" ht="24" x14ac:dyDescent="0.25">
      <c r="A44" s="104">
        <v>42</v>
      </c>
      <c r="B44" s="90" t="s">
        <v>498</v>
      </c>
      <c r="C44" s="91" t="s">
        <v>42</v>
      </c>
      <c r="D44" s="92" t="s">
        <v>339</v>
      </c>
      <c r="E44" s="92">
        <v>1861011</v>
      </c>
      <c r="F44" s="90" t="s">
        <v>499</v>
      </c>
      <c r="G44" s="39" t="s">
        <v>500</v>
      </c>
      <c r="H44" s="90" t="s">
        <v>45</v>
      </c>
      <c r="I44" s="40">
        <v>0.29299999999999998</v>
      </c>
      <c r="J44" s="93" t="s">
        <v>67</v>
      </c>
      <c r="K44" s="98">
        <v>1678436.41</v>
      </c>
      <c r="L44" s="94">
        <v>839218</v>
      </c>
      <c r="M44" s="95">
        <v>839218.40999999992</v>
      </c>
      <c r="N44" s="96">
        <v>0.5</v>
      </c>
      <c r="O44" s="94">
        <v>839218</v>
      </c>
      <c r="P44" s="1" t="b">
        <f t="shared" si="8"/>
        <v>1</v>
      </c>
      <c r="Q44" s="37">
        <f t="shared" si="9"/>
        <v>0.5</v>
      </c>
      <c r="R44" s="38" t="b">
        <f t="shared" si="10"/>
        <v>1</v>
      </c>
      <c r="S44" s="38" t="b">
        <f t="shared" si="11"/>
        <v>1</v>
      </c>
    </row>
    <row r="45" spans="1:19" ht="24" x14ac:dyDescent="0.25">
      <c r="A45" s="104">
        <v>43</v>
      </c>
      <c r="B45" s="90" t="s">
        <v>504</v>
      </c>
      <c r="C45" s="91" t="s">
        <v>42</v>
      </c>
      <c r="D45" s="92" t="s">
        <v>505</v>
      </c>
      <c r="E45" s="92">
        <v>1809023</v>
      </c>
      <c r="F45" s="90" t="s">
        <v>226</v>
      </c>
      <c r="G45" s="39" t="s">
        <v>506</v>
      </c>
      <c r="H45" s="90" t="s">
        <v>45</v>
      </c>
      <c r="I45" s="40">
        <v>0.22700000000000001</v>
      </c>
      <c r="J45" s="93" t="s">
        <v>131</v>
      </c>
      <c r="K45" s="98">
        <v>376371.14</v>
      </c>
      <c r="L45" s="94">
        <v>188185</v>
      </c>
      <c r="M45" s="95">
        <v>188186.14</v>
      </c>
      <c r="N45" s="96">
        <v>0.5</v>
      </c>
      <c r="O45" s="94">
        <v>188185</v>
      </c>
      <c r="P45" s="1" t="b">
        <f t="shared" si="8"/>
        <v>1</v>
      </c>
      <c r="Q45" s="37">
        <f t="shared" si="9"/>
        <v>0.5</v>
      </c>
      <c r="R45" s="38" t="b">
        <f t="shared" si="10"/>
        <v>1</v>
      </c>
      <c r="S45" s="38" t="b">
        <f t="shared" si="11"/>
        <v>1</v>
      </c>
    </row>
    <row r="46" spans="1:19" ht="24" x14ac:dyDescent="0.25">
      <c r="A46" s="104">
        <v>44</v>
      </c>
      <c r="B46" s="90" t="s">
        <v>507</v>
      </c>
      <c r="C46" s="91" t="s">
        <v>42</v>
      </c>
      <c r="D46" s="92" t="s">
        <v>508</v>
      </c>
      <c r="E46" s="92">
        <v>1809011</v>
      </c>
      <c r="F46" s="90" t="s">
        <v>226</v>
      </c>
      <c r="G46" s="39" t="s">
        <v>509</v>
      </c>
      <c r="H46" s="90" t="s">
        <v>45</v>
      </c>
      <c r="I46" s="40">
        <v>0.22500000000000001</v>
      </c>
      <c r="J46" s="93" t="s">
        <v>86</v>
      </c>
      <c r="K46" s="98">
        <v>327250</v>
      </c>
      <c r="L46" s="94">
        <v>196350</v>
      </c>
      <c r="M46" s="95">
        <v>130900</v>
      </c>
      <c r="N46" s="96">
        <v>0.6</v>
      </c>
      <c r="O46" s="94">
        <v>196350</v>
      </c>
      <c r="P46" s="1" t="b">
        <f t="shared" si="8"/>
        <v>1</v>
      </c>
      <c r="Q46" s="37">
        <f t="shared" si="9"/>
        <v>0.6</v>
      </c>
      <c r="R46" s="38" t="b">
        <f t="shared" si="10"/>
        <v>1</v>
      </c>
      <c r="S46" s="38" t="b">
        <f t="shared" si="11"/>
        <v>1</v>
      </c>
    </row>
    <row r="47" spans="1:19" ht="24" x14ac:dyDescent="0.25">
      <c r="A47" s="104">
        <v>45</v>
      </c>
      <c r="B47" s="90" t="s">
        <v>510</v>
      </c>
      <c r="C47" s="91" t="s">
        <v>42</v>
      </c>
      <c r="D47" s="92" t="s">
        <v>511</v>
      </c>
      <c r="E47" s="92">
        <v>1802052</v>
      </c>
      <c r="F47" s="90" t="s">
        <v>147</v>
      </c>
      <c r="G47" s="39" t="s">
        <v>512</v>
      </c>
      <c r="H47" s="90" t="s">
        <v>45</v>
      </c>
      <c r="I47" s="40">
        <v>0.20899999999999999</v>
      </c>
      <c r="J47" s="93" t="s">
        <v>58</v>
      </c>
      <c r="K47" s="98">
        <v>298351.08</v>
      </c>
      <c r="L47" s="94">
        <v>179010</v>
      </c>
      <c r="M47" s="95">
        <v>119341.08000000002</v>
      </c>
      <c r="N47" s="96">
        <v>0.6</v>
      </c>
      <c r="O47" s="94">
        <v>179010</v>
      </c>
      <c r="P47" s="1" t="b">
        <f t="shared" si="8"/>
        <v>1</v>
      </c>
      <c r="Q47" s="37">
        <f t="shared" si="9"/>
        <v>0.6</v>
      </c>
      <c r="R47" s="38" t="b">
        <f t="shared" si="10"/>
        <v>1</v>
      </c>
      <c r="S47" s="38" t="b">
        <f t="shared" si="11"/>
        <v>1</v>
      </c>
    </row>
    <row r="48" spans="1:19" ht="24" x14ac:dyDescent="0.25">
      <c r="A48" s="104">
        <v>46</v>
      </c>
      <c r="B48" s="90" t="s">
        <v>323</v>
      </c>
      <c r="C48" s="91" t="s">
        <v>42</v>
      </c>
      <c r="D48" s="92" t="s">
        <v>513</v>
      </c>
      <c r="E48" s="92">
        <v>1814053</v>
      </c>
      <c r="F48" s="90" t="s">
        <v>222</v>
      </c>
      <c r="G48" s="39" t="s">
        <v>514</v>
      </c>
      <c r="H48" s="90" t="s">
        <v>45</v>
      </c>
      <c r="I48" s="40">
        <v>0.15</v>
      </c>
      <c r="J48" s="93" t="s">
        <v>115</v>
      </c>
      <c r="K48" s="98">
        <v>331829.82</v>
      </c>
      <c r="L48" s="94">
        <v>199097</v>
      </c>
      <c r="M48" s="95">
        <v>132732.82</v>
      </c>
      <c r="N48" s="96">
        <v>0.6</v>
      </c>
      <c r="O48" s="94">
        <v>199097</v>
      </c>
      <c r="P48" s="1" t="b">
        <f t="shared" si="8"/>
        <v>1</v>
      </c>
      <c r="Q48" s="37">
        <f t="shared" si="9"/>
        <v>0.6</v>
      </c>
      <c r="R48" s="38" t="b">
        <f t="shared" si="10"/>
        <v>1</v>
      </c>
      <c r="S48" s="38" t="b">
        <f t="shared" si="11"/>
        <v>1</v>
      </c>
    </row>
    <row r="49" spans="1:19" ht="24" x14ac:dyDescent="0.25">
      <c r="A49" s="104">
        <v>47</v>
      </c>
      <c r="B49" s="90" t="s">
        <v>515</v>
      </c>
      <c r="C49" s="91" t="s">
        <v>42</v>
      </c>
      <c r="D49" s="92" t="s">
        <v>516</v>
      </c>
      <c r="E49" s="92">
        <v>1814032</v>
      </c>
      <c r="F49" s="90" t="s">
        <v>222</v>
      </c>
      <c r="G49" s="39" t="s">
        <v>517</v>
      </c>
      <c r="H49" s="90" t="s">
        <v>45</v>
      </c>
      <c r="I49" s="40">
        <v>0.09</v>
      </c>
      <c r="J49" s="93" t="s">
        <v>90</v>
      </c>
      <c r="K49" s="98">
        <v>58625.97</v>
      </c>
      <c r="L49" s="94">
        <v>35175</v>
      </c>
      <c r="M49" s="95">
        <v>23450.97</v>
      </c>
      <c r="N49" s="96">
        <v>0.6</v>
      </c>
      <c r="O49" s="94">
        <v>35175</v>
      </c>
      <c r="P49" s="1" t="b">
        <f t="shared" si="8"/>
        <v>1</v>
      </c>
      <c r="Q49" s="37">
        <f t="shared" si="9"/>
        <v>0.6</v>
      </c>
      <c r="R49" s="38" t="b">
        <f t="shared" si="10"/>
        <v>1</v>
      </c>
      <c r="S49" s="38" t="b">
        <f t="shared" si="11"/>
        <v>1</v>
      </c>
    </row>
    <row r="50" spans="1:19" ht="36" x14ac:dyDescent="0.25">
      <c r="A50" s="104">
        <v>48</v>
      </c>
      <c r="B50" s="90" t="s">
        <v>335</v>
      </c>
      <c r="C50" s="91" t="s">
        <v>42</v>
      </c>
      <c r="D50" s="92" t="s">
        <v>518</v>
      </c>
      <c r="E50" s="92">
        <v>1805062</v>
      </c>
      <c r="F50" s="90" t="s">
        <v>210</v>
      </c>
      <c r="G50" s="39" t="s">
        <v>519</v>
      </c>
      <c r="H50" s="90" t="s">
        <v>45</v>
      </c>
      <c r="I50" s="40">
        <v>1.5009999999999999</v>
      </c>
      <c r="J50" s="93" t="s">
        <v>58</v>
      </c>
      <c r="K50" s="98">
        <v>1007154.77</v>
      </c>
      <c r="L50" s="94">
        <v>503577</v>
      </c>
      <c r="M50" s="95">
        <v>503577.77</v>
      </c>
      <c r="N50" s="96">
        <v>0.5</v>
      </c>
      <c r="O50" s="94">
        <v>503577</v>
      </c>
      <c r="P50" s="1" t="b">
        <f t="shared" si="8"/>
        <v>1</v>
      </c>
      <c r="Q50" s="37">
        <f t="shared" si="9"/>
        <v>0.5</v>
      </c>
      <c r="R50" s="38" t="b">
        <f t="shared" si="10"/>
        <v>1</v>
      </c>
      <c r="S50" s="38" t="b">
        <f t="shared" si="11"/>
        <v>1</v>
      </c>
    </row>
    <row r="51" spans="1:19" x14ac:dyDescent="0.25">
      <c r="A51" s="104">
        <v>49</v>
      </c>
      <c r="B51" s="90" t="s">
        <v>523</v>
      </c>
      <c r="C51" s="91" t="s">
        <v>42</v>
      </c>
      <c r="D51" s="92" t="s">
        <v>524</v>
      </c>
      <c r="E51" s="92">
        <v>1820032</v>
      </c>
      <c r="F51" s="90" t="s">
        <v>420</v>
      </c>
      <c r="G51" s="39" t="s">
        <v>525</v>
      </c>
      <c r="H51" s="90" t="s">
        <v>45</v>
      </c>
      <c r="I51" s="40">
        <v>1.1000000000000001</v>
      </c>
      <c r="J51" s="93" t="s">
        <v>526</v>
      </c>
      <c r="K51" s="98">
        <v>300742.40000000002</v>
      </c>
      <c r="L51" s="94">
        <v>150371</v>
      </c>
      <c r="M51" s="95">
        <v>150371.40000000002</v>
      </c>
      <c r="N51" s="96">
        <v>0.5</v>
      </c>
      <c r="O51" s="94">
        <v>150371</v>
      </c>
      <c r="P51" s="1" t="b">
        <f t="shared" si="8"/>
        <v>1</v>
      </c>
      <c r="Q51" s="37">
        <f t="shared" si="9"/>
        <v>0.5</v>
      </c>
      <c r="R51" s="38" t="b">
        <f t="shared" si="10"/>
        <v>1</v>
      </c>
      <c r="S51" s="38" t="b">
        <f t="shared" si="11"/>
        <v>1</v>
      </c>
    </row>
    <row r="52" spans="1:19" x14ac:dyDescent="0.25">
      <c r="A52" s="104">
        <v>50</v>
      </c>
      <c r="B52" s="90" t="s">
        <v>112</v>
      </c>
      <c r="C52" s="91" t="s">
        <v>42</v>
      </c>
      <c r="D52" s="92" t="s">
        <v>527</v>
      </c>
      <c r="E52" s="92">
        <v>1819022</v>
      </c>
      <c r="F52" s="90" t="s">
        <v>391</v>
      </c>
      <c r="G52" s="39" t="s">
        <v>528</v>
      </c>
      <c r="H52" s="90" t="s">
        <v>45</v>
      </c>
      <c r="I52" s="40">
        <v>0.999</v>
      </c>
      <c r="J52" s="93" t="s">
        <v>172</v>
      </c>
      <c r="K52" s="98">
        <v>1232856.1200000001</v>
      </c>
      <c r="L52" s="94">
        <v>739713</v>
      </c>
      <c r="M52" s="95">
        <v>493143.12000000011</v>
      </c>
      <c r="N52" s="96">
        <v>0.6</v>
      </c>
      <c r="O52" s="94">
        <v>739713</v>
      </c>
      <c r="P52" s="1" t="b">
        <f t="shared" si="8"/>
        <v>1</v>
      </c>
      <c r="Q52" s="37">
        <f t="shared" si="9"/>
        <v>0.6</v>
      </c>
      <c r="R52" s="38" t="b">
        <f t="shared" si="10"/>
        <v>1</v>
      </c>
      <c r="S52" s="38" t="b">
        <f t="shared" si="11"/>
        <v>1</v>
      </c>
    </row>
    <row r="53" spans="1:19" x14ac:dyDescent="0.25">
      <c r="A53" s="104">
        <v>51</v>
      </c>
      <c r="B53" s="90" t="s">
        <v>529</v>
      </c>
      <c r="C53" s="91" t="s">
        <v>42</v>
      </c>
      <c r="D53" s="92" t="s">
        <v>530</v>
      </c>
      <c r="E53" s="92">
        <v>1804082</v>
      </c>
      <c r="F53" s="90" t="s">
        <v>175</v>
      </c>
      <c r="G53" s="39" t="s">
        <v>531</v>
      </c>
      <c r="H53" s="90" t="s">
        <v>45</v>
      </c>
      <c r="I53" s="40">
        <v>0.88300000000000001</v>
      </c>
      <c r="J53" s="93" t="s">
        <v>58</v>
      </c>
      <c r="K53" s="98">
        <v>652814.36</v>
      </c>
      <c r="L53" s="94">
        <v>326407</v>
      </c>
      <c r="M53" s="95">
        <v>326407.36</v>
      </c>
      <c r="N53" s="96">
        <v>0.5</v>
      </c>
      <c r="O53" s="94">
        <v>326407</v>
      </c>
      <c r="P53" s="1" t="b">
        <f t="shared" si="8"/>
        <v>1</v>
      </c>
      <c r="Q53" s="37">
        <f t="shared" si="9"/>
        <v>0.5</v>
      </c>
      <c r="R53" s="38" t="b">
        <f t="shared" si="10"/>
        <v>1</v>
      </c>
      <c r="S53" s="38" t="b">
        <f t="shared" si="11"/>
        <v>1</v>
      </c>
    </row>
    <row r="54" spans="1:19" x14ac:dyDescent="0.25">
      <c r="A54" s="131" t="s">
        <v>309</v>
      </c>
      <c r="B54" s="106" t="s">
        <v>533</v>
      </c>
      <c r="C54" s="107" t="s">
        <v>42</v>
      </c>
      <c r="D54" s="108" t="s">
        <v>534</v>
      </c>
      <c r="E54" s="108">
        <v>1817042</v>
      </c>
      <c r="F54" s="106" t="s">
        <v>364</v>
      </c>
      <c r="G54" s="109" t="s">
        <v>535</v>
      </c>
      <c r="H54" s="106" t="s">
        <v>45</v>
      </c>
      <c r="I54" s="110">
        <v>0.77900000000000003</v>
      </c>
      <c r="J54" s="111" t="s">
        <v>361</v>
      </c>
      <c r="K54" s="130">
        <v>851559.6</v>
      </c>
      <c r="L54" s="112">
        <v>401374.21</v>
      </c>
      <c r="M54" s="113">
        <v>450185.39</v>
      </c>
      <c r="N54" s="114">
        <v>0.5</v>
      </c>
      <c r="O54" s="113">
        <v>401374.21</v>
      </c>
      <c r="P54" s="1" t="b">
        <f t="shared" si="8"/>
        <v>1</v>
      </c>
      <c r="Q54" s="37">
        <f t="shared" si="9"/>
        <v>0.4713</v>
      </c>
      <c r="R54" s="38" t="b">
        <f t="shared" si="10"/>
        <v>0</v>
      </c>
      <c r="S54" s="38" t="b">
        <f t="shared" si="11"/>
        <v>1</v>
      </c>
    </row>
    <row r="55" spans="1:19" x14ac:dyDescent="0.25">
      <c r="A55" s="146" t="s">
        <v>37</v>
      </c>
      <c r="B55" s="146"/>
      <c r="C55" s="146"/>
      <c r="D55" s="146"/>
      <c r="E55" s="146"/>
      <c r="F55" s="146"/>
      <c r="G55" s="146"/>
      <c r="H55" s="146"/>
      <c r="I55" s="41">
        <f>SUM(I3:I54)</f>
        <v>33.836939999999998</v>
      </c>
      <c r="J55" s="42" t="s">
        <v>12</v>
      </c>
      <c r="K55" s="43">
        <f>SUM(K3:K54)</f>
        <v>33832520.589999989</v>
      </c>
      <c r="L55" s="43">
        <f>SUM(L3:L54)</f>
        <v>18178930.210000001</v>
      </c>
      <c r="M55" s="43">
        <f>SUM(M3:M54)</f>
        <v>15653590.380000003</v>
      </c>
      <c r="N55" s="45" t="s">
        <v>12</v>
      </c>
      <c r="O55" s="44">
        <f>SUM(O3:O54)</f>
        <v>18178930.210000001</v>
      </c>
      <c r="P55" s="1" t="b">
        <f t="shared" si="4"/>
        <v>1</v>
      </c>
      <c r="Q55" s="37">
        <f t="shared" si="5"/>
        <v>0.5373</v>
      </c>
      <c r="R55" s="38" t="s">
        <v>12</v>
      </c>
      <c r="S55" s="38" t="b">
        <f t="shared" si="7"/>
        <v>1</v>
      </c>
    </row>
    <row r="56" spans="1:19" x14ac:dyDescent="0.25">
      <c r="A56" s="31"/>
      <c r="B56" s="31"/>
      <c r="C56" s="31"/>
      <c r="D56" s="31"/>
      <c r="E56" s="31"/>
      <c r="F56" s="31"/>
      <c r="G56" s="31"/>
      <c r="H56" s="31"/>
    </row>
    <row r="57" spans="1:19" x14ac:dyDescent="0.25">
      <c r="A57" s="30" t="s">
        <v>38</v>
      </c>
      <c r="B57" s="30"/>
      <c r="C57" s="30"/>
      <c r="D57" s="30"/>
      <c r="E57" s="30"/>
      <c r="F57" s="30"/>
      <c r="G57" s="30"/>
      <c r="H57" s="30"/>
      <c r="I57" s="13"/>
      <c r="J57" s="13"/>
      <c r="K57" s="5"/>
      <c r="L57" s="13"/>
      <c r="M57" s="13"/>
      <c r="O57" s="13"/>
      <c r="P57" s="1"/>
      <c r="S57" s="38"/>
    </row>
    <row r="58" spans="1:19" x14ac:dyDescent="0.25">
      <c r="A58" s="142" t="s">
        <v>34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"/>
    </row>
    <row r="59" spans="1:19" x14ac:dyDescent="0.25">
      <c r="B59" s="32"/>
      <c r="C59" s="32"/>
      <c r="D59" s="32"/>
      <c r="E59" s="32"/>
      <c r="F59" s="32"/>
      <c r="G59" s="32"/>
      <c r="H59" s="32"/>
      <c r="K59" s="27"/>
    </row>
  </sheetData>
  <mergeCells count="16">
    <mergeCell ref="M1:M2"/>
    <mergeCell ref="N1:N2"/>
    <mergeCell ref="A55:H55"/>
    <mergeCell ref="A58:O58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55">
    <cfRule type="cellIs" dxfId="3" priority="5" operator="equal">
      <formula>FALSE</formula>
    </cfRule>
  </conditionalFormatting>
  <conditionalFormatting sqref="P3:R55">
    <cfRule type="containsText" dxfId="2" priority="3" operator="containsText" text="fałsz">
      <formula>NOT(ISERROR(SEARCH("fałsz",P3)))</formula>
    </cfRule>
  </conditionalFormatting>
  <conditionalFormatting sqref="S57">
    <cfRule type="cellIs" dxfId="1" priority="2" operator="equal">
      <formula>FALSE</formula>
    </cfRule>
  </conditionalFormatting>
  <conditionalFormatting sqref="S57">
    <cfRule type="cellIs" dxfId="0" priority="1" operator="equal">
      <formula>FALSE</formula>
    </cfRule>
  </conditionalFormatting>
  <dataValidations count="3">
    <dataValidation type="list" allowBlank="1" showInputMessage="1" showErrorMessage="1" sqref="C49 C51 C53 C10 C6" xr:uid="{00000000-0002-0000-0400-000000000000}">
      <formula1>"N,W"</formula1>
    </dataValidation>
    <dataValidation type="list" allowBlank="1" showInputMessage="1" showErrorMessage="1" sqref="C50 C52 C54 C3:C5 C7:C9 C11:C48" xr:uid="{00000000-0002-0000-0400-000001000000}">
      <formula1>"N,K,W"</formula1>
    </dataValidation>
    <dataValidation type="list" allowBlank="1" showInputMessage="1" showErrorMessage="1" sqref="H3:H4 H6 G5 G7:G54" xr:uid="{00000000-0002-0000-0400-000002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Header>&amp;L&amp;K000000Województwo Podkarpackie - za&amp;K01+000dania gminne lista rezerwowa</oddHead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2023-04-27T06:39:12Z</cp:lastPrinted>
  <dcterms:created xsi:type="dcterms:W3CDTF">2019-02-25T10:53:14Z</dcterms:created>
  <dcterms:modified xsi:type="dcterms:W3CDTF">2023-07-18T11:20:37Z</dcterms:modified>
</cp:coreProperties>
</file>