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riusz.olbrys\Desktop\Opracowania\"/>
    </mc:Choice>
  </mc:AlternateContent>
  <xr:revisionPtr revIDLastSave="0" documentId="13_ncr:1_{F2FEB4DD-F802-48FC-A5A5-3A4AE640E3A7}" xr6:coauthVersionLast="36" xr6:coauthVersionMax="36" xr10:uidLastSave="{00000000-0000-0000-0000-000000000000}"/>
  <bookViews>
    <workbookView xWindow="0" yWindow="0" windowWidth="28800" windowHeight="1184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94" i="1" l="1"/>
  <c r="H194" i="1"/>
  <c r="T128" i="1" l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S128" i="1"/>
  <c r="T129" i="1" l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U128" i="1" l="1"/>
  <c r="V128" i="1" s="1"/>
  <c r="U120" i="1"/>
  <c r="V120" i="1" s="1"/>
  <c r="U116" i="1"/>
  <c r="V116" i="1" s="1"/>
  <c r="U124" i="1"/>
  <c r="V124" i="1" s="1"/>
  <c r="U127" i="1"/>
  <c r="V127" i="1" s="1"/>
  <c r="U123" i="1"/>
  <c r="V123" i="1" s="1"/>
  <c r="U119" i="1"/>
  <c r="V119" i="1" s="1"/>
  <c r="U115" i="1"/>
  <c r="V115" i="1" s="1"/>
  <c r="U118" i="1"/>
  <c r="V118" i="1" s="1"/>
  <c r="U126" i="1"/>
  <c r="V126" i="1" s="1"/>
  <c r="U122" i="1"/>
  <c r="V122" i="1" s="1"/>
  <c r="U114" i="1"/>
  <c r="U125" i="1"/>
  <c r="V125" i="1" s="1"/>
  <c r="U121" i="1"/>
  <c r="V121" i="1" s="1"/>
  <c r="U117" i="1"/>
  <c r="V117" i="1" s="1"/>
  <c r="J415" i="1"/>
  <c r="V416" i="1" l="1"/>
  <c r="S416" i="1"/>
  <c r="P416" i="1"/>
  <c r="M416" i="1"/>
  <c r="J416" i="1"/>
  <c r="O265" i="1" l="1"/>
  <c r="S265" i="1" s="1"/>
  <c r="I263" i="1" l="1"/>
  <c r="M263" i="1" s="1"/>
  <c r="O262" i="1"/>
  <c r="S262" i="1" s="1"/>
  <c r="T349" i="1" l="1"/>
  <c r="T350" i="1"/>
  <c r="T351" i="1"/>
  <c r="T352" i="1"/>
  <c r="T353" i="1"/>
  <c r="T348" i="1"/>
  <c r="R349" i="1"/>
  <c r="R350" i="1"/>
  <c r="R351" i="1"/>
  <c r="R352" i="1"/>
  <c r="R353" i="1"/>
  <c r="R348" i="1"/>
  <c r="P349" i="1"/>
  <c r="P350" i="1"/>
  <c r="P351" i="1"/>
  <c r="P352" i="1"/>
  <c r="P353" i="1"/>
  <c r="P348" i="1"/>
  <c r="M349" i="1"/>
  <c r="M350" i="1"/>
  <c r="M351" i="1"/>
  <c r="M352" i="1"/>
  <c r="M353" i="1"/>
  <c r="M348" i="1"/>
  <c r="H349" i="1"/>
  <c r="H350" i="1"/>
  <c r="H351" i="1"/>
  <c r="H352" i="1"/>
  <c r="H353" i="1"/>
  <c r="F349" i="1"/>
  <c r="F350" i="1"/>
  <c r="F351" i="1"/>
  <c r="F352" i="1"/>
  <c r="F353" i="1"/>
  <c r="D349" i="1"/>
  <c r="D350" i="1"/>
  <c r="D351" i="1"/>
  <c r="D352" i="1"/>
  <c r="D353" i="1"/>
  <c r="A349" i="1"/>
  <c r="A350" i="1"/>
  <c r="A351" i="1"/>
  <c r="A352" i="1"/>
  <c r="A353" i="1"/>
  <c r="R354" i="1" l="1"/>
  <c r="T354" i="1"/>
  <c r="P354" i="1"/>
  <c r="G235" i="1"/>
  <c r="G226" i="1"/>
  <c r="M56" i="1"/>
  <c r="L112" i="1"/>
  <c r="M22" i="1"/>
  <c r="G370" i="1"/>
  <c r="G259" i="1"/>
  <c r="G382" i="1"/>
  <c r="M345" i="1"/>
  <c r="A345" i="1"/>
  <c r="G291" i="1"/>
  <c r="E9" i="1"/>
  <c r="P239" i="1"/>
  <c r="M239" i="1"/>
  <c r="J239" i="1"/>
  <c r="G239" i="1"/>
  <c r="P238" i="1"/>
  <c r="M238" i="1"/>
  <c r="J238" i="1"/>
  <c r="G238" i="1"/>
  <c r="P237" i="1"/>
  <c r="M237" i="1"/>
  <c r="J237" i="1"/>
  <c r="G237" i="1"/>
  <c r="P230" i="1"/>
  <c r="M230" i="1"/>
  <c r="J230" i="1"/>
  <c r="G230" i="1"/>
  <c r="J229" i="1"/>
  <c r="M229" i="1"/>
  <c r="P229" i="1"/>
  <c r="G229" i="1"/>
  <c r="P228" i="1"/>
  <c r="M228" i="1"/>
  <c r="J228" i="1"/>
  <c r="G228" i="1"/>
  <c r="Q156" i="1"/>
  <c r="N156" i="1"/>
  <c r="L156" i="1"/>
  <c r="L114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5" i="1"/>
  <c r="S415" i="1"/>
  <c r="P415" i="1"/>
  <c r="M415" i="1"/>
  <c r="V414" i="1"/>
  <c r="S414" i="1"/>
  <c r="P414" i="1"/>
  <c r="M414" i="1"/>
  <c r="J414" i="1"/>
  <c r="V413" i="1"/>
  <c r="S413" i="1"/>
  <c r="P413" i="1"/>
  <c r="M413" i="1"/>
  <c r="J413" i="1"/>
  <c r="V412" i="1"/>
  <c r="S412" i="1"/>
  <c r="P412" i="1"/>
  <c r="M412" i="1"/>
  <c r="J412" i="1"/>
  <c r="V411" i="1"/>
  <c r="S411" i="1"/>
  <c r="P411" i="1"/>
  <c r="M411" i="1"/>
  <c r="J411" i="1"/>
  <c r="S385" i="1"/>
  <c r="S386" i="1"/>
  <c r="S387" i="1"/>
  <c r="S388" i="1"/>
  <c r="S389" i="1"/>
  <c r="S384" i="1"/>
  <c r="P385" i="1"/>
  <c r="P386" i="1"/>
  <c r="P387" i="1"/>
  <c r="P388" i="1"/>
  <c r="P389" i="1"/>
  <c r="P384" i="1"/>
  <c r="M385" i="1"/>
  <c r="M386" i="1"/>
  <c r="M387" i="1"/>
  <c r="M388" i="1"/>
  <c r="M389" i="1"/>
  <c r="M384" i="1"/>
  <c r="J385" i="1"/>
  <c r="J386" i="1"/>
  <c r="J387" i="1"/>
  <c r="J388" i="1"/>
  <c r="J389" i="1"/>
  <c r="J384" i="1"/>
  <c r="G385" i="1"/>
  <c r="G386" i="1"/>
  <c r="G387" i="1"/>
  <c r="G388" i="1"/>
  <c r="G389" i="1"/>
  <c r="G384" i="1"/>
  <c r="C385" i="1"/>
  <c r="C386" i="1"/>
  <c r="C387" i="1"/>
  <c r="C388" i="1"/>
  <c r="C389" i="1"/>
  <c r="C384" i="1"/>
  <c r="S373" i="1"/>
  <c r="S374" i="1"/>
  <c r="S375" i="1"/>
  <c r="S376" i="1"/>
  <c r="S377" i="1"/>
  <c r="S372" i="1"/>
  <c r="P373" i="1"/>
  <c r="P374" i="1"/>
  <c r="P375" i="1"/>
  <c r="P376" i="1"/>
  <c r="P377" i="1"/>
  <c r="P372" i="1"/>
  <c r="M373" i="1"/>
  <c r="M374" i="1"/>
  <c r="M375" i="1"/>
  <c r="M376" i="1"/>
  <c r="M377" i="1"/>
  <c r="M372" i="1"/>
  <c r="J373" i="1"/>
  <c r="J374" i="1"/>
  <c r="J375" i="1"/>
  <c r="J376" i="1"/>
  <c r="J377" i="1"/>
  <c r="J372" i="1"/>
  <c r="G373" i="1"/>
  <c r="G374" i="1"/>
  <c r="G375" i="1"/>
  <c r="G376" i="1"/>
  <c r="G377" i="1"/>
  <c r="G372" i="1"/>
  <c r="C373" i="1"/>
  <c r="C374" i="1"/>
  <c r="C375" i="1"/>
  <c r="C376" i="1"/>
  <c r="C377" i="1"/>
  <c r="C372" i="1"/>
  <c r="H348" i="1"/>
  <c r="F348" i="1"/>
  <c r="D348" i="1"/>
  <c r="A348" i="1"/>
  <c r="Q295" i="1"/>
  <c r="U295" i="1" s="1"/>
  <c r="Q296" i="1"/>
  <c r="U296" i="1" s="1"/>
  <c r="Q297" i="1"/>
  <c r="U297" i="1" s="1"/>
  <c r="Q298" i="1"/>
  <c r="U298" i="1" s="1"/>
  <c r="Q299" i="1"/>
  <c r="U299" i="1" s="1"/>
  <c r="Q294" i="1"/>
  <c r="U294" i="1" s="1"/>
  <c r="O295" i="1"/>
  <c r="S295" i="1" s="1"/>
  <c r="O296" i="1"/>
  <c r="S296" i="1" s="1"/>
  <c r="O297" i="1"/>
  <c r="S297" i="1" s="1"/>
  <c r="O298" i="1"/>
  <c r="S298" i="1" s="1"/>
  <c r="O299" i="1"/>
  <c r="S299" i="1" s="1"/>
  <c r="O294" i="1"/>
  <c r="S294" i="1" s="1"/>
  <c r="I295" i="1"/>
  <c r="M295" i="1" s="1"/>
  <c r="I296" i="1"/>
  <c r="M296" i="1" s="1"/>
  <c r="I297" i="1"/>
  <c r="M297" i="1" s="1"/>
  <c r="I298" i="1"/>
  <c r="M298" i="1" s="1"/>
  <c r="I299" i="1"/>
  <c r="M299" i="1" s="1"/>
  <c r="I294" i="1"/>
  <c r="M294" i="1" s="1"/>
  <c r="G294" i="1"/>
  <c r="K294" i="1" s="1"/>
  <c r="G295" i="1"/>
  <c r="K295" i="1" s="1"/>
  <c r="G296" i="1"/>
  <c r="K296" i="1" s="1"/>
  <c r="G297" i="1"/>
  <c r="K297" i="1" s="1"/>
  <c r="G298" i="1"/>
  <c r="K298" i="1" s="1"/>
  <c r="G299" i="1"/>
  <c r="K299" i="1" s="1"/>
  <c r="C295" i="1"/>
  <c r="C296" i="1"/>
  <c r="C297" i="1"/>
  <c r="C298" i="1"/>
  <c r="C299" i="1"/>
  <c r="C294" i="1"/>
  <c r="Q263" i="1"/>
  <c r="U263" i="1" s="1"/>
  <c r="Q264" i="1"/>
  <c r="U264" i="1" s="1"/>
  <c r="Q265" i="1"/>
  <c r="U265" i="1" s="1"/>
  <c r="Q266" i="1"/>
  <c r="U266" i="1" s="1"/>
  <c r="Q267" i="1"/>
  <c r="U267" i="1" s="1"/>
  <c r="Q262" i="1"/>
  <c r="U262" i="1" s="1"/>
  <c r="O263" i="1"/>
  <c r="S263" i="1" s="1"/>
  <c r="O264" i="1"/>
  <c r="S264" i="1" s="1"/>
  <c r="O266" i="1"/>
  <c r="S266" i="1" s="1"/>
  <c r="O267" i="1"/>
  <c r="S267" i="1" s="1"/>
  <c r="C263" i="1"/>
  <c r="C264" i="1"/>
  <c r="C265" i="1"/>
  <c r="C266" i="1"/>
  <c r="C267" i="1"/>
  <c r="I264" i="1"/>
  <c r="M264" i="1" s="1"/>
  <c r="I265" i="1"/>
  <c r="M265" i="1" s="1"/>
  <c r="I266" i="1"/>
  <c r="M266" i="1" s="1"/>
  <c r="I267" i="1"/>
  <c r="M267" i="1" s="1"/>
  <c r="I262" i="1"/>
  <c r="M262" i="1" s="1"/>
  <c r="G263" i="1"/>
  <c r="K263" i="1" s="1"/>
  <c r="G264" i="1"/>
  <c r="K264" i="1" s="1"/>
  <c r="G265" i="1"/>
  <c r="K265" i="1" s="1"/>
  <c r="G266" i="1"/>
  <c r="K266" i="1" s="1"/>
  <c r="G267" i="1"/>
  <c r="K267" i="1" s="1"/>
  <c r="G262" i="1"/>
  <c r="K262" i="1" s="1"/>
  <c r="C262" i="1"/>
  <c r="M231" i="1" l="1"/>
  <c r="M390" i="1"/>
  <c r="Q61" i="1"/>
  <c r="G240" i="1"/>
  <c r="J240" i="1"/>
  <c r="M240" i="1"/>
  <c r="P240" i="1"/>
  <c r="M268" i="1"/>
  <c r="K61" i="1"/>
  <c r="J417" i="1"/>
  <c r="V417" i="1"/>
  <c r="S417" i="1"/>
  <c r="V114" i="1"/>
  <c r="P417" i="1"/>
  <c r="M417" i="1"/>
  <c r="O61" i="1"/>
  <c r="G231" i="1"/>
  <c r="J231" i="1"/>
  <c r="Q88" i="1"/>
  <c r="S390" i="1"/>
  <c r="P231" i="1"/>
  <c r="G378" i="1"/>
  <c r="M378" i="1"/>
  <c r="S378" i="1"/>
  <c r="F354" i="1"/>
  <c r="O88" i="1"/>
  <c r="J390" i="1"/>
  <c r="P390" i="1"/>
  <c r="G390" i="1"/>
  <c r="P378" i="1"/>
  <c r="J378" i="1"/>
  <c r="D354" i="1"/>
  <c r="H354" i="1"/>
  <c r="S129" i="1"/>
  <c r="R129" i="1"/>
  <c r="Q129" i="1"/>
  <c r="P129" i="1"/>
  <c r="O129" i="1"/>
  <c r="N129" i="1"/>
  <c r="L129" i="1"/>
  <c r="Q52" i="1"/>
  <c r="O52" i="1"/>
  <c r="Q27" i="1"/>
  <c r="O27" i="1"/>
  <c r="M27" i="1"/>
  <c r="K27" i="1"/>
  <c r="Q300" i="1"/>
  <c r="O300" i="1"/>
  <c r="M300" i="1"/>
  <c r="K300" i="1"/>
  <c r="I300" i="1"/>
  <c r="G300" i="1"/>
  <c r="Q268" i="1"/>
  <c r="O268" i="1"/>
  <c r="I268" i="1"/>
  <c r="G268" i="1"/>
  <c r="U129" i="1" l="1"/>
  <c r="V129" i="1"/>
  <c r="S268" i="1"/>
  <c r="U268" i="1"/>
  <c r="S300" i="1"/>
  <c r="U300" i="1"/>
  <c r="K26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<sst xmlns="http://schemas.openxmlformats.org/spreadsheetml/2006/main" count="994" uniqueCount="172">
  <si>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</si>
  <si>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</si>
  <si>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</si>
  <si>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</si>
  <si>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</si>
  <si>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</si>
  <si>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</si>
  <si>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</si>
  <si>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</si>
  <si>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</si>
  <si>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</si>
  <si>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</si>
  <si>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</si>
  <si>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</si>
  <si>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</si>
  <si>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</si>
  <si>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</si>
  <si>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</si>
  <si>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</si>
  <si>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</si>
  <si>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</si>
  <si>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</si>
  <si>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</si>
  <si>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</si>
  <si>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</si>
  <si>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</si>
  <si>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</si>
  <si>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</si>
  <si>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</si>
  <si>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</si>
  <si>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</si>
  <si>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</si>
  <si>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</si>
  <si>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</si>
  <si>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</si>
  <si>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</si>
  <si>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</si>
  <si>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</si>
  <si>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</si>
  <si>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</si>
  <si>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</si>
  <si>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</si>
  <si>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</si>
  <si>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</si>
  <si>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</si>
  <si>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</si>
  <si>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</si>
  <si>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</si>
  <si>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</si>
  <si>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</si>
  <si>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</si>
  <si>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</si>
  <si>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</si>
  <si>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</si>
  <si>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</si>
  <si>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</si>
  <si>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</si>
  <si>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</si>
  <si>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</si>
  <si>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</si>
  <si>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</si>
  <si>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</si>
  <si>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</si>
  <si>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</si>
  <si>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</si>
  <si>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</si>
  <si>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</si>
  <si>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</si>
  <si>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</si>
  <si>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</si>
  <si>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</si>
  <si>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</si>
  <si>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</si>
  <si>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</si>
  <si>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</si>
  <si>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</si>
  <si>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</si>
  <si>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</si>
  <si>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</si>
  <si>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</si>
  <si>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</si>
  <si>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</si>
  <si>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</si>
  <si>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</si>
  <si>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</si>
  <si>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</si>
  <si>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</si>
  <si>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</si>
  <si>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</si>
  <si>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</si>
  <si>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</si>
  <si>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</si>
  <si>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</si>
  <si>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</si>
  <si>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</si>
  <si>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</si>
  <si>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</si>
  <si>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</si>
  <si>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</si>
  <si>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</si>
  <si>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</si>
  <si>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</si>
  <si>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</si>
  <si>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</si>
  <si>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</si>
  <si>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</si>
  <si>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</si>
  <si>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</si>
  <si>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</si>
  <si>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</si>
  <si>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</si>
  <si>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</si>
  <si>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</si>
  <si>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</si>
  <si>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</si>
  <si>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</si>
  <si>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</si>
  <si>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</si>
  <si>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</si>
  <si>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</si>
  <si>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</si>
  <si>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</si>
  <si>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</si>
  <si>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</si>
  <si>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</si>
  <si>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</si>
  <si>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</si>
  <si>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</si>
  <si>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</si>
  <si>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</si>
  <si>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</si>
  <si>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</si>
  <si>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</si>
  <si>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</si>
  <si>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</si>
  <si>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</si>
  <si>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</si>
  <si>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</si>
  <si>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</si>
  <si>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</si>
  <si>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</si>
  <si>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</si>
  <si>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</si>
  <si>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</si>
  <si>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</si>
  <si>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</si>
  <si>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</si>
  <si>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</si>
  <si>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</si>
  <si>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01.09.2023</t>
  </si>
  <si>
    <t>30.09.2023</t>
  </si>
  <si>
    <t>01.01.2023</t>
  </si>
  <si>
    <t>BIAŁORUŚ</t>
  </si>
  <si>
    <t>TURCJA</t>
  </si>
  <si>
    <t>EGIPT</t>
  </si>
  <si>
    <t>NORWEGIA</t>
  </si>
  <si>
    <t>NIDERLANDY</t>
  </si>
  <si>
    <t>ŁOTWA</t>
  </si>
  <si>
    <t>BUŁGARIA</t>
  </si>
  <si>
    <t>IRAN</t>
  </si>
  <si>
    <t>AFGANISTAN</t>
  </si>
  <si>
    <t>24.09.2023 - 30.09.2023</t>
  </si>
  <si>
    <t>17.09.2023 - 23.09.2023</t>
  </si>
  <si>
    <t>10.09.2023 - 16.09.2023</t>
  </si>
  <si>
    <t>03.09.2023 - 09.09.2023</t>
  </si>
  <si>
    <t>27.08.2023 - 02.09.2023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</si>
  <si>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</si>
  <si>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</si>
  <si>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</si>
  <si>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 xml:space="preserve">
</t>
  </si>
  <si>
    <t xml:space="preserve"> 
</t>
  </si>
  <si>
    <t>Warszawa, 19 październik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</si>
</sst>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2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7" borderId="20" xfId="0" applyFont="1" applyFill="1" applyBorder="1" applyAlignment="1" applyProtection="1">
      <alignment horizontal="center" vertical="center"/>
      <protection locked="0"/>
    </xf>
    <xf numFmtId="0" fontId="22" fillId="37" borderId="21" xfId="0" applyFont="1" applyFill="1" applyBorder="1" applyAlignment="1" applyProtection="1">
      <alignment horizontal="center" vertical="center"/>
      <protection locked="0"/>
    </xf>
    <xf numFmtId="0" fontId="22" fillId="37" borderId="25" xfId="0" applyFont="1" applyFill="1" applyBorder="1" applyAlignment="1" applyProtection="1">
      <alignment horizontal="center" vertical="center"/>
      <protection locked="0"/>
    </xf>
    <xf numFmtId="0" fontId="22" fillId="37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2F2F2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tygodniowy'!$C$294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tygodniowy'!$G$292:$J$293,'Meldunek tygodniowy'!$K$292:$N$293,'Meldunek tygodniowy'!$O$292:$R$293)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2022</c:v>
                </c:pt>
                <c:pt idx="2">
                  <c:v>2578</c:v>
                </c:pt>
                <c:pt idx="4">
                  <c:v>50</c:v>
                </c:pt>
                <c:pt idx="6">
                  <c:v>91</c:v>
                </c:pt>
                <c:pt idx="8">
                  <c:v>7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tygodniowy'!$C$295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tygodniowy'!$G$292:$J$293,'Meldunek tygodniowy'!$K$292:$N$293,'Meldunek tygodniowy'!$O$292:$R$293)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tygodniowy'!$G$295:$R$295</c:f>
              <c:numCache>
                <c:formatCode>General</c:formatCode>
                <c:ptCount val="12"/>
                <c:pt idx="0">
                  <c:v>409</c:v>
                </c:pt>
                <c:pt idx="2">
                  <c:v>805</c:v>
                </c:pt>
                <c:pt idx="4">
                  <c:v>218</c:v>
                </c:pt>
                <c:pt idx="6">
                  <c:v>464</c:v>
                </c:pt>
                <c:pt idx="8">
                  <c:v>55</c:v>
                </c:pt>
                <c:pt idx="1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tygodniowy'!$C$296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tygodniowy'!$G$292:$J$293,'Meldunek tygodniowy'!$K$292:$N$293,'Meldunek tygodniowy'!$O$292:$R$293)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tygodniowy'!$G$296:$R$296</c:f>
              <c:numCache>
                <c:formatCode>General</c:formatCode>
                <c:ptCount val="12"/>
                <c:pt idx="0">
                  <c:v>761</c:v>
                </c:pt>
                <c:pt idx="2">
                  <c:v>1051</c:v>
                </c:pt>
                <c:pt idx="4">
                  <c:v>32</c:v>
                </c:pt>
                <c:pt idx="6">
                  <c:v>71</c:v>
                </c:pt>
                <c:pt idx="8">
                  <c:v>17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tygodniowy'!$C$297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tygodniowy'!$G$292:$J$293,'Meldunek tygodniowy'!$K$292:$N$293,'Meldunek tygodniowy'!$O$292:$R$293)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tygodniowy'!$G$297:$R$297</c:f>
              <c:numCache>
                <c:formatCode>General</c:formatCode>
                <c:ptCount val="12"/>
                <c:pt idx="0">
                  <c:v>87</c:v>
                </c:pt>
                <c:pt idx="2">
                  <c:v>149</c:v>
                </c:pt>
                <c:pt idx="4">
                  <c:v>2</c:v>
                </c:pt>
                <c:pt idx="6">
                  <c:v>3</c:v>
                </c:pt>
                <c:pt idx="8">
                  <c:v>8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tygodniowy'!$C$298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tygodniowy'!$G$298:$R$298</c:f>
              <c:numCache>
                <c:formatCode>General</c:formatCode>
                <c:ptCount val="12"/>
                <c:pt idx="0">
                  <c:v>94</c:v>
                </c:pt>
                <c:pt idx="2">
                  <c:v>130</c:v>
                </c:pt>
                <c:pt idx="4">
                  <c:v>21</c:v>
                </c:pt>
                <c:pt idx="6">
                  <c:v>25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tygodniowy'!$C$299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tygodniowy'!$G$292:$J$293,'Meldunek tygodniowy'!$K$292:$N$293,'Meldunek tygodniowy'!$O$292:$R$293)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tygodniowy'!$G$299:$R$299</c:f>
              <c:numCache>
                <c:formatCode>General</c:formatCode>
                <c:ptCount val="12"/>
                <c:pt idx="0">
                  <c:v>751</c:v>
                </c:pt>
                <c:pt idx="2">
                  <c:v>878</c:v>
                </c:pt>
                <c:pt idx="4">
                  <c:v>220</c:v>
                </c:pt>
                <c:pt idx="6">
                  <c:v>338</c:v>
                </c:pt>
                <c:pt idx="8">
                  <c:v>57</c:v>
                </c:pt>
                <c:pt idx="1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42214360"/>
        <c:axId val="442214752"/>
        <c:axId val="0"/>
      </c:bar3DChart>
      <c:catAx>
        <c:axId val="44221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42214752"/>
        <c:crosses val="autoZero"/>
        <c:auto val="1"/>
        <c:lblAlgn val="ctr"/>
        <c:lblOffset val="100"/>
        <c:noMultiLvlLbl val="0"/>
      </c:catAx>
      <c:valAx>
        <c:axId val="442214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42214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tygodniowy'!$B$412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tygodniowy'!$J$411,'Meldunek tygodniowy'!$M$411,'Meldunek tygodniowy'!$P$411,'Meldunek tygodniowy'!$S$411,'Meldunek tygodniowy'!$V$411)</c:f>
              <c:strCache>
                <c:ptCount val="5"/>
                <c:pt idx="0">
                  <c:v>27.08.2023 - 02.09.2023</c:v>
                </c:pt>
                <c:pt idx="1">
                  <c:v>03.09.2023 - 09.09.2023</c:v>
                </c:pt>
                <c:pt idx="2">
                  <c:v>10.09.2023 - 16.09.2023</c:v>
                </c:pt>
                <c:pt idx="3">
                  <c:v>17.09.2023 - 23.09.2023</c:v>
                </c:pt>
                <c:pt idx="4">
                  <c:v>24.09.2023 - 30.09.2023</c:v>
                </c:pt>
              </c:strCache>
            </c:strRef>
          </c:cat>
          <c:val>
            <c:numRef>
              <c:f>('Meldunek tygodniowy'!$J$412,'Meldunek tygodniowy'!$M$412,'Meldunek tygodniowy'!$P$412,'Meldunek tygodniowy'!$S$412,'Meldunek tygodniowy'!$V$412)</c:f>
              <c:numCache>
                <c:formatCode>#,##0</c:formatCode>
                <c:ptCount val="5"/>
                <c:pt idx="0">
                  <c:v>578</c:v>
                </c:pt>
                <c:pt idx="1">
                  <c:v>585</c:v>
                </c:pt>
                <c:pt idx="2">
                  <c:v>585</c:v>
                </c:pt>
                <c:pt idx="3">
                  <c:v>582</c:v>
                </c:pt>
                <c:pt idx="4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tygodniowy'!$B$413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tygodniowy'!$J$411,'Meldunek tygodniowy'!$M$411,'Meldunek tygodniowy'!$P$411,'Meldunek tygodniowy'!$S$411,'Meldunek tygodniowy'!$V$411)</c:f>
              <c:strCache>
                <c:ptCount val="5"/>
                <c:pt idx="0">
                  <c:v>27.08.2023 - 02.09.2023</c:v>
                </c:pt>
                <c:pt idx="1">
                  <c:v>03.09.2023 - 09.09.2023</c:v>
                </c:pt>
                <c:pt idx="2">
                  <c:v>10.09.2023 - 16.09.2023</c:v>
                </c:pt>
                <c:pt idx="3">
                  <c:v>17.09.2023 - 23.09.2023</c:v>
                </c:pt>
                <c:pt idx="4">
                  <c:v>24.09.2023 - 30.09.2023</c:v>
                </c:pt>
              </c:strCache>
            </c:strRef>
          </c:cat>
          <c:val>
            <c:numRef>
              <c:f>('Meldunek tygodniowy'!$J$413,'Meldunek tygodniowy'!$M$413,'Meldunek tygodniowy'!$P$413,'Meldunek tygodniowy'!$S$413,'Meldunek tygodniowy'!$V$413)</c:f>
              <c:numCache>
                <c:formatCode>#,##0</c:formatCode>
                <c:ptCount val="5"/>
                <c:pt idx="0">
                  <c:v>3279</c:v>
                </c:pt>
                <c:pt idx="1">
                  <c:v>3271</c:v>
                </c:pt>
                <c:pt idx="2">
                  <c:v>3335</c:v>
                </c:pt>
                <c:pt idx="3">
                  <c:v>3389</c:v>
                </c:pt>
                <c:pt idx="4">
                  <c:v>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tygodniowy'!$B$416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tygodniowy'!$J$411,'Meldunek tygodniowy'!$M$411,'Meldunek tygodniowy'!$P$411,'Meldunek tygodniowy'!$S$411,'Meldunek tygodniowy'!$V$411)</c:f>
              <c:strCache>
                <c:ptCount val="5"/>
                <c:pt idx="0">
                  <c:v>27.08.2023 - 02.09.2023</c:v>
                </c:pt>
                <c:pt idx="1">
                  <c:v>03.09.2023 - 09.09.2023</c:v>
                </c:pt>
                <c:pt idx="2">
                  <c:v>10.09.2023 - 16.09.2023</c:v>
                </c:pt>
                <c:pt idx="3">
                  <c:v>17.09.2023 - 23.09.2023</c:v>
                </c:pt>
                <c:pt idx="4">
                  <c:v>24.09.2023 - 30.09.2023</c:v>
                </c:pt>
              </c:strCache>
            </c:strRef>
          </c:cat>
          <c:val>
            <c:numRef>
              <c:f>('Meldunek tygodniowy'!$J$416,'Meldunek tygodniowy'!$M$416,'Meldunek tygodniowy'!$P$416,'Meldunek tygodniowy'!$S$416,'Meldunek tygodniowy'!$V$416)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42207304"/>
        <c:axId val="442213184"/>
        <c:axId val="0"/>
      </c:bar3DChart>
      <c:catAx>
        <c:axId val="4422073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42213184"/>
        <c:crosses val="autoZero"/>
        <c:auto val="1"/>
        <c:lblAlgn val="ctr"/>
        <c:lblOffset val="100"/>
        <c:noMultiLvlLbl val="0"/>
      </c:catAx>
      <c:valAx>
        <c:axId val="4422131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42207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14856</c:v>
                </c:pt>
                <c:pt idx="2">
                  <c:v>4632</c:v>
                </c:pt>
                <c:pt idx="3">
                  <c:v>8966</c:v>
                </c:pt>
                <c:pt idx="4">
                  <c:v>2481</c:v>
                </c:pt>
                <c:pt idx="5">
                  <c:v>154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847</c:v>
                </c:pt>
                <c:pt idx="2">
                  <c:v>499</c:v>
                </c:pt>
                <c:pt idx="3">
                  <c:v>231</c:v>
                </c:pt>
                <c:pt idx="4">
                  <c:v>168</c:v>
                </c:pt>
                <c:pt idx="5">
                  <c:v>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tygodniowy'!$C$116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376</c:v>
                </c:pt>
                <c:pt idx="2">
                  <c:v>188</c:v>
                </c:pt>
                <c:pt idx="3">
                  <c:v>74</c:v>
                </c:pt>
                <c:pt idx="4">
                  <c:v>56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tygodniowy'!$C$117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21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tygodniowy'!$C$118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tygodniowy'!$C$119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tygodniowy'!$C$120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tygodniowy'!$C$121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tygodniowy'!$C$122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17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tygodniowy'!$C$123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tygodniowy'!$C$124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761</c:v>
                </c:pt>
                <c:pt idx="2">
                  <c:v>374</c:v>
                </c:pt>
                <c:pt idx="3">
                  <c:v>1</c:v>
                </c:pt>
                <c:pt idx="4">
                  <c:v>39</c:v>
                </c:pt>
                <c:pt idx="5">
                  <c:v>1073</c:v>
                </c:pt>
                <c:pt idx="6">
                  <c:v>26</c:v>
                </c:pt>
                <c:pt idx="7">
                  <c:v>0</c:v>
                </c:pt>
                <c:pt idx="8">
                  <c:v>106</c:v>
                </c:pt>
                <c:pt idx="9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tygodniowy'!$C$125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17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tygodniowy'!$C$126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tygodniowy'!$L$126:$U$126</c:f>
              <c:numCache>
                <c:formatCode>#,##0</c:formatCode>
                <c:ptCount val="10"/>
                <c:pt idx="0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tygodniowy'!$C$127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tygodniowy'!$L$127:$U$127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tygodniowy'!$C$128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tygodniowy'!$L$113:$U$113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tygodniowy'!$L$128:$U$128</c:f>
              <c:numCache>
                <c:formatCode>#,##0</c:formatCode>
                <c:ptCount val="10"/>
                <c:pt idx="0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42210440"/>
        <c:axId val="442211224"/>
        <c:axId val="0"/>
      </c:bar3DChart>
      <c:catAx>
        <c:axId val="44221044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2211224"/>
        <c:crosses val="autoZero"/>
        <c:auto val="1"/>
        <c:lblAlgn val="ctr"/>
        <c:lblOffset val="100"/>
        <c:noMultiLvlLbl val="0"/>
      </c:catAx>
      <c:valAx>
        <c:axId val="442211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2210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tygodniowy'!$G$260:$J$261,'Meldunek tygodniowy'!$K$260:$N$261,'Meldunek tygodniowy'!$O$260:$R$261)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274</c:v>
                </c:pt>
                <c:pt idx="2">
                  <c:v>360</c:v>
                </c:pt>
                <c:pt idx="4">
                  <c:v>3</c:v>
                </c:pt>
                <c:pt idx="6">
                  <c:v>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tygodniowy'!$C$263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tygodniowy'!$G$260:$J$261,'Meldunek tygodniowy'!$K$260:$N$261,'Meldunek tygodniowy'!$O$260:$R$261)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tygodniowy'!$G$263:$R$263</c:f>
              <c:numCache>
                <c:formatCode>General</c:formatCode>
                <c:ptCount val="12"/>
                <c:pt idx="0">
                  <c:v>53</c:v>
                </c:pt>
                <c:pt idx="2">
                  <c:v>115</c:v>
                </c:pt>
                <c:pt idx="4">
                  <c:v>21</c:v>
                </c:pt>
                <c:pt idx="6">
                  <c:v>34</c:v>
                </c:pt>
                <c:pt idx="8">
                  <c:v>2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tygodniowy'!$C$264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tygodniowy'!$G$260:$J$261,'Meldunek tygodniowy'!$K$260:$N$261,'Meldunek tygodniowy'!$O$260:$R$261)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tygodniowy'!$G$264:$R$264</c:f>
              <c:numCache>
                <c:formatCode>General</c:formatCode>
                <c:ptCount val="12"/>
                <c:pt idx="0">
                  <c:v>98</c:v>
                </c:pt>
                <c:pt idx="2">
                  <c:v>146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tygodniowy'!$C$265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tygodniowy'!$G$260:$J$261,'Meldunek tygodniowy'!$K$260:$N$261,'Meldunek tygodniowy'!$O$260:$R$261)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tygodniowy'!$G$265:$R$265</c:f>
              <c:numCache>
                <c:formatCode>General</c:formatCode>
                <c:ptCount val="12"/>
                <c:pt idx="0">
                  <c:v>23</c:v>
                </c:pt>
                <c:pt idx="2">
                  <c:v>48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tygodniowy'!$C$266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tygodniowy'!$G$266:$R$266</c:f>
              <c:numCache>
                <c:formatCode>General</c:formatCode>
                <c:ptCount val="12"/>
                <c:pt idx="0">
                  <c:v>0</c:v>
                </c:pt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8">
                  <c:v>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tygodniowy'!$C$267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tygodniowy'!$G$260:$J$261,'Meldunek tygodniowy'!$K$260:$N$261,'Meldunek tygodniowy'!$O$260:$R$261)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75</c:v>
                </c:pt>
                <c:pt idx="2">
                  <c:v>88</c:v>
                </c:pt>
                <c:pt idx="4">
                  <c:v>22</c:v>
                </c:pt>
                <c:pt idx="6">
                  <c:v>25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41307480"/>
        <c:axId val="341308656"/>
        <c:axId val="0"/>
      </c:bar3DChart>
      <c:catAx>
        <c:axId val="341307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41308656"/>
        <c:crosses val="autoZero"/>
        <c:auto val="1"/>
        <c:lblAlgn val="ctr"/>
        <c:lblOffset val="100"/>
        <c:noMultiLvlLbl val="0"/>
      </c:catAx>
      <c:valAx>
        <c:axId val="34130865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41307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01.09.2023 - 30.09.2023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57504</c:v>
                </c:pt>
                <c:pt idx="1">
                  <c:v>25881</c:v>
                </c:pt>
                <c:pt idx="2">
                  <c:v>1567</c:v>
                </c:pt>
                <c:pt idx="3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01.09.2023 - 30.09.2023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3086</c:v>
                </c:pt>
                <c:pt idx="1">
                  <c:v>2204</c:v>
                </c:pt>
                <c:pt idx="2">
                  <c:v>174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01.09.2023 - 30.09.2023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2283</c:v>
                </c:pt>
                <c:pt idx="1">
                  <c:v>826</c:v>
                </c:pt>
                <c:pt idx="2">
                  <c:v>122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683672"/>
        <c:axId val="447003584"/>
        <c:axId val="0"/>
      </c:bar3DChart>
      <c:catAx>
        <c:axId val="442683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7003584"/>
        <c:crosses val="autoZero"/>
        <c:auto val="1"/>
        <c:lblAlgn val="ctr"/>
        <c:lblOffset val="100"/>
        <c:noMultiLvlLbl val="0"/>
      </c:catAx>
      <c:valAx>
        <c:axId val="447003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2683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tygodniowy'!$D$191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68912</c:v>
                </c:pt>
                <c:pt idx="3">
                  <c:v>71868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tygodniowy'!$D$192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tygodniowy'!$H$192:$K$192</c:f>
              <c:numCache>
                <c:formatCode>#,##0</c:formatCode>
                <c:ptCount val="4"/>
                <c:pt idx="0">
                  <c:v>7618</c:v>
                </c:pt>
                <c:pt idx="3">
                  <c:v>7780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tygodniowy'!$D$193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tygodniowy'!$H$190:$K$190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tygodniowy'!$H$193:$K$193</c:f>
              <c:numCache>
                <c:formatCode>#,##0</c:formatCode>
                <c:ptCount val="4"/>
                <c:pt idx="0">
                  <c:v>8304</c:v>
                </c:pt>
                <c:pt idx="3">
                  <c:v>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004368"/>
        <c:axId val="447001624"/>
        <c:axId val="446992072"/>
      </c:bar3DChart>
      <c:catAx>
        <c:axId val="44700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7001624"/>
        <c:crosses val="autoZero"/>
        <c:auto val="1"/>
        <c:lblAlgn val="ctr"/>
        <c:lblOffset val="100"/>
        <c:noMultiLvlLbl val="0"/>
      </c:catAx>
      <c:valAx>
        <c:axId val="44700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7004368"/>
        <c:crosses val="autoZero"/>
        <c:crossBetween val="between"/>
      </c:valAx>
      <c:serAx>
        <c:axId val="446992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700162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01.01.2023 - 30.09.2023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415617</c:v>
                </c:pt>
                <c:pt idx="1">
                  <c:v>247455</c:v>
                </c:pt>
                <c:pt idx="2">
                  <c:v>18926</c:v>
                </c:pt>
                <c:pt idx="3">
                  <c:v>10139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01.01.2023 - 30.09.2023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27064</c:v>
                </c:pt>
                <c:pt idx="1">
                  <c:v>19776</c:v>
                </c:pt>
                <c:pt idx="2">
                  <c:v>2081</c:v>
                </c:pt>
                <c:pt idx="3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01.01.2023 - 30.09.2023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17242</c:v>
                </c:pt>
                <c:pt idx="1">
                  <c:v>7215</c:v>
                </c:pt>
                <c:pt idx="2">
                  <c:v>833</c:v>
                </c:pt>
                <c:pt idx="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002016"/>
        <c:axId val="447000840"/>
        <c:axId val="0"/>
      </c:bar3DChart>
      <c:catAx>
        <c:axId val="44700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7000840"/>
        <c:crosses val="autoZero"/>
        <c:auto val="1"/>
        <c:lblAlgn val="ctr"/>
        <c:lblOffset val="100"/>
        <c:noMultiLvlLbl val="0"/>
      </c:catAx>
      <c:valAx>
        <c:axId val="447000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7002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303</xdr:row>
      <xdr:rowOff>52389</xdr:rowOff>
    </xdr:from>
    <xdr:to>
      <xdr:col>24</xdr:col>
      <xdr:colOff>19051</xdr:colOff>
      <xdr:row>324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423</xdr:row>
      <xdr:rowOff>65086</xdr:rowOff>
    </xdr:from>
    <xdr:to>
      <xdr:col>23</xdr:col>
      <xdr:colOff>9525</xdr:colOff>
      <xdr:row>437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130</xdr:row>
      <xdr:rowOff>69397</xdr:rowOff>
    </xdr:from>
    <xdr:to>
      <xdr:col>23</xdr:col>
      <xdr:colOff>1</xdr:colOff>
      <xdr:row>152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268</xdr:row>
      <xdr:rowOff>142193</xdr:rowOff>
    </xdr:from>
    <xdr:to>
      <xdr:col>23</xdr:col>
      <xdr:colOff>238126</xdr:colOff>
      <xdr:row>287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195</xdr:row>
      <xdr:rowOff>1</xdr:rowOff>
    </xdr:from>
    <xdr:to>
      <xdr:col>21</xdr:col>
      <xdr:colOff>238125</xdr:colOff>
      <xdr:row>210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363</xdr:row>
      <xdr:rowOff>0</xdr:rowOff>
    </xdr:from>
    <xdr:to>
      <xdr:col>20</xdr:col>
      <xdr:colOff>234084</xdr:colOff>
      <xdr:row>363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152400</xdr:colOff>
      <xdr:row>213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17F33F6-B3DF-4B54-8FA5-8BE4E330D256}"/>
            </a:ext>
          </a:extLst>
        </xdr:cNvPr>
        <xdr:cNvSpPr txBox="1"/>
      </xdr:nvSpPr>
      <xdr:spPr>
        <a:xfrm>
          <a:off x="504825" y="4637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28575</xdr:colOff>
      <xdr:row>157</xdr:row>
      <xdr:rowOff>9526</xdr:rowOff>
    </xdr:from>
    <xdr:to>
      <xdr:col>25</xdr:col>
      <xdr:colOff>57150</xdr:colOff>
      <xdr:row>162</xdr:row>
      <xdr:rowOff>977901</xdr:rowOff>
    </xdr:to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6F9ED2B9-4026-4C27-AE67-4E94EB3B6F48}"/>
            </a:ext>
          </a:extLst>
        </xdr:cNvPr>
        <xdr:cNvSpPr txBox="1"/>
      </xdr:nvSpPr>
      <xdr:spPr>
        <a:xfrm>
          <a:off x="28575" y="34832926"/>
          <a:ext cx="8896350" cy="1873250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(88%) odnosiło się do decyzji dotyczących pobytu czasowego (14,9 tys.), pobytu stałego (5%  - 847) i zobowiązań do powrotu (4% - 761). W sumie złożono 16,9 tys. odwołań, po około 1,9 tys. miesięcznie. 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Najczęściej dotyczyły one obywateli: Ukrainy (23%), Białorusi (16%), Gruzji (10%), Turcji (6%) i Indii ( 5%). Zdecydowana większość odwołań dotyczy spraw prowadzonych przez Wojewodę Mazowieckiego (78%).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5 744 (28%) spraw zakończyło się utrzymaniem decyzji, 9 279 (45%) pozytywną decyzją, 1 283 (6%) uchyleniem decyzji i umorzeniem postępowania, a 2 746 (13%) uchyleniem decyzji i przekazaniem sprawy do ponownego rozpoznania.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8 966  przypadkach zapadła decyzja pozytywna, w 4 632 utrzymano decyzje, a w 2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746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sprawach zdecydowano o uchyleniu decyzji i przekazaniu sprawy do ponownego rozpoznania.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Liczba spraw w toku wynosi ponad 18 tys., a średni czas trwania postępowania - 246 dni.</a:t>
          </a:r>
        </a:p>
        <a:p>
          <a:pPr lvl="0" algn="l"/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0</xdr:colOff>
      <xdr:row>180</xdr:row>
      <xdr:rowOff>15241</xdr:rowOff>
    </xdr:from>
    <xdr:to>
      <xdr:col>25</xdr:col>
      <xdr:colOff>21590</xdr:colOff>
      <xdr:row>184</xdr:row>
      <xdr:rowOff>147206</xdr:rowOff>
    </xdr:to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F033BC0A-0B9F-42F2-B331-4C269130B118}"/>
            </a:ext>
          </a:extLst>
        </xdr:cNvPr>
        <xdr:cNvSpPr txBox="1"/>
      </xdr:nvSpPr>
      <xdr:spPr>
        <a:xfrm>
          <a:off x="0" y="39405446"/>
          <a:ext cx="8723976" cy="859328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 wrześniu br. Szef UdSC zrealizował ponad 4,6 tys. spraw dotyczących wykazu, spośród których do najliczniejszych zaliczały się korekty wpisów (46%), wpisy do Wykazu (18%) oraz wpisy SIS (10%). Po sezonie urlopowym widać wzrost zrealizowanych spraw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miesiącu (zwykle jest to ok. 3,2-3,5 tys.).</a:t>
          </a:r>
        </a:p>
      </xdr:txBody>
    </xdr:sp>
    <xdr:clientData/>
  </xdr:twoCellAnchor>
  <xdr:twoCellAnchor>
    <xdr:from>
      <xdr:col>0</xdr:col>
      <xdr:colOff>34925</xdr:colOff>
      <xdr:row>242</xdr:row>
      <xdr:rowOff>19050</xdr:rowOff>
    </xdr:from>
    <xdr:to>
      <xdr:col>25</xdr:col>
      <xdr:colOff>9525</xdr:colOff>
      <xdr:row>251</xdr:row>
      <xdr:rowOff>0</xdr:rowOff>
    </xdr:to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D3D2903C-79AB-470A-9FAB-929D3F449098}"/>
            </a:ext>
          </a:extLst>
        </xdr:cNvPr>
        <xdr:cNvSpPr txBox="1"/>
      </xdr:nvSpPr>
      <xdr:spPr>
        <a:xfrm>
          <a:off x="34925" y="52149375"/>
          <a:ext cx="8842375" cy="752475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 wrześniu 2023 r. wydano 343 zezwoleń dotyczących Małego Ruchu Granicznego. Natomiast od początku roku do września, wydano łącznie 4 243 zezwoleń - wszystkie wydane przez placówkę we Lwowie.</a:t>
          </a:r>
        </a:p>
      </xdr:txBody>
    </xdr:sp>
    <xdr:clientData/>
  </xdr:twoCellAnchor>
  <xdr:twoCellAnchor>
    <xdr:from>
      <xdr:col>0</xdr:col>
      <xdr:colOff>0</xdr:colOff>
      <xdr:row>326</xdr:row>
      <xdr:rowOff>19050</xdr:rowOff>
    </xdr:from>
    <xdr:to>
      <xdr:col>24</xdr:col>
      <xdr:colOff>234950</xdr:colOff>
      <xdr:row>336</xdr:row>
      <xdr:rowOff>57150</xdr:rowOff>
    </xdr:to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BDB623C0-32CE-4341-B8FC-FC0148E1C817}"/>
            </a:ext>
          </a:extLst>
        </xdr:cNvPr>
        <xdr:cNvSpPr txBox="1"/>
      </xdr:nvSpPr>
      <xdr:spPr>
        <a:xfrm>
          <a:off x="0" y="66760725"/>
          <a:ext cx="8836025" cy="1943100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końca września br. cudzoziemcy złożyli 4 813 wniosków o udzielenie ochrony międzynarodowej na terytorium RP, które objęły 6 849 osób. Są to wartości mniejsze w porównaniu z tym samym okresem sprawozdawczym w 2022 r. (7,4 tys. osób objętych wnioskami).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Nadal najliczniej o ochronę ubiegali się: Białorusini (2 679 osób), Rosjanie (1 401), Ukraińcy (1 144), Turcy (160) i Egipcjanie (157). Obywatele tych pięciu najliczniejszych państw pochodzenia złożyli w sumie 81% wniosków o ochronę.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(4 124), które dotyczyły 5 591 osób. Wnioski kolejne (543) dotyczyły 992 osób.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Najwięcej wniosków złożyli mężczyźni (4 290), głównie w przedziale wiekowym 18-34 lata.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Natomiast kobiety stanowią mniej liczbą grupę (2 563) - 37%, ale również tutaj dominował ten sam przedział wiekowy.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Liczba dzieci (25% wszystkich osób objętych wnioskami) obydwu płci w wieku do lat 13 wynosiła - 1 368, a w wieku 14-17 - 325.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Liczba osób ubiegających się ochronę stopniowo rośnie od kwietnia br. (z 573 do 860 we wrześniu).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Wzrost dotyczy przede wszystkim Białorusi, Rosji i Ukrainy. Warto jednak zauważyć, że we wrześniu 49 obywateli Turcji ubiegało się o ochronę (30% tegorocznych wniosków tureckich) i w związku z tym Turcja przesunęła się na piąte miejsce pod względem liczby osób wnioskujących o ochronę.</a:t>
          </a:r>
        </a:p>
      </xdr:txBody>
    </xdr:sp>
    <xdr:clientData/>
  </xdr:twoCellAnchor>
  <xdr:twoCellAnchor>
    <xdr:from>
      <xdr:col>0</xdr:col>
      <xdr:colOff>25400</xdr:colOff>
      <xdr:row>355</xdr:row>
      <xdr:rowOff>9524</xdr:rowOff>
    </xdr:from>
    <xdr:to>
      <xdr:col>24</xdr:col>
      <xdr:colOff>263525</xdr:colOff>
      <xdr:row>363</xdr:row>
      <xdr:rowOff>0</xdr:rowOff>
    </xdr:to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87FD7B66-4B9E-45D2-A997-399CF4D4A178}"/>
            </a:ext>
          </a:extLst>
        </xdr:cNvPr>
        <xdr:cNvSpPr txBox="1"/>
      </xdr:nvSpPr>
      <xdr:spPr>
        <a:xfrm>
          <a:off x="25400" y="72609074"/>
          <a:ext cx="8839200" cy="1438276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3 171 cudzoziemców (-39% w porównaniu z pierwszymi dziewięcioma miesiącami 2022 r.). Z kolei Polska wystąpiła z takim wnioskiem do innych krajów europejskich (OUT) w przypadku 184 os. (203 w 2022),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 czego 90% wniosków IN oraz 72% wniosków OUT zostało rozpatrzonych pozytywnie. 51% wniosków IN dotyczyło współpracy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 Niemcami, a 17% - z Francją. Procedury OUT kierowane były głównie do Niemiec (34%) i Włoch (10%).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podziale na obywatelstwo cudzoziemców, wnioski IN dotyczyły najczęściej ob. Rosji (27%), a także Ukrainy (9%) i Białorusi (8%). </a:t>
          </a:r>
        </a:p>
      </xdr:txBody>
    </xdr:sp>
    <xdr:clientData/>
  </xdr:twoCellAnchor>
  <xdr:twoCellAnchor>
    <xdr:from>
      <xdr:col>0</xdr:col>
      <xdr:colOff>0</xdr:colOff>
      <xdr:row>392</xdr:row>
      <xdr:rowOff>25400</xdr:rowOff>
    </xdr:from>
    <xdr:to>
      <xdr:col>24</xdr:col>
      <xdr:colOff>234950</xdr:colOff>
      <xdr:row>403</xdr:row>
      <xdr:rowOff>19050</xdr:rowOff>
    </xdr:to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BF062F73-BF65-47B1-80BD-AEBDFD9038DC}"/>
            </a:ext>
          </a:extLst>
        </xdr:cNvPr>
        <xdr:cNvSpPr txBox="1"/>
      </xdr:nvSpPr>
      <xdr:spPr>
        <a:xfrm>
          <a:off x="0" y="80854550"/>
          <a:ext cx="8836025" cy="2146300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Do końca września 2023 r. Szef UdSC wydał 6 930 decyzji w sprawach o udzielenie ochrony międzynarodowej, z czego 3 544 przyznawało jedną z form ochrony: status uchodźcy nadano 450 osobom, a ochronę uzupełniającą udzielono 3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094 cudzoziemcom.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Status uchodźcy nadano głownie obywatelom Białorusi (153 os.), Afganistanu (99 os.), Rosji (79), Turcji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(34), oraz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Ukrainy (15).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Ochronę uzupełniającą udzielano najczęściej obywatelom Białorusi (1 918 os.), Ukrainy (976 os.), Rosji (67 os.)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ale także  Afganistanu (46 os.) i Tadżykistanu (17). Decyzję negatywną otrzymało 1 508 cudzoziemców - głównie z Rosji (683 os.), Egiptu (118), Tadżykistanu (104 os.), Ukrainy (81) i Iraku (46). Postępowania 1 872 osób (w tym 715 ob. Rosji, 145 ob. Egiptu, 140 ob. Ukrainy, 136 ob. Afganistanu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oraz 89 ob. Syrii) zostały umorzone.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Miesięcznie Szef UdSC wydaje około 700-800 decyzji w sprawach o udzielenie ochrony międzynarodowej. Wskaźnik uznawalności kształtuje się obecnie na poziomie 70%, przy czym dla Białorusi wynosi 98%, dla Ukrainy - 92%, dla Rosji - 18%, dla Afganistanu - 99%,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a w przypadku Egiptu 2%.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Średni czas trwania postępowania to 121 dni. Liczba spraw w toku wg stanu na dzień 1 września br. wynosi blisko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3,1 tys.</a:t>
          </a:r>
        </a:p>
      </xdr:txBody>
    </xdr:sp>
    <xdr:clientData/>
  </xdr:twoCellAnchor>
  <xdr:twoCellAnchor>
    <xdr:from>
      <xdr:col>0</xdr:col>
      <xdr:colOff>0</xdr:colOff>
      <xdr:row>441</xdr:row>
      <xdr:rowOff>18414</xdr:rowOff>
    </xdr:from>
    <xdr:to>
      <xdr:col>24</xdr:col>
      <xdr:colOff>240030</xdr:colOff>
      <xdr:row>446</xdr:row>
      <xdr:rowOff>0</xdr:rowOff>
    </xdr:to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8B473622-7A61-48CD-A4E5-78D0D9A0B044}"/>
            </a:ext>
          </a:extLst>
        </xdr:cNvPr>
        <xdr:cNvSpPr txBox="1"/>
      </xdr:nvSpPr>
      <xdr:spPr>
        <a:xfrm>
          <a:off x="0" y="89813187"/>
          <a:ext cx="8682644" cy="899449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Według stanu na 30 września br. pod opieką Szefa UdSC znajdowało się 3 950 osób, z czego 553 zamieszkiwało w jednym z dziewięciu ośrodków dla cudzoziemców, a pozostałe 3 397 osób pobierało świadczenie pieniężne na samodzielne funkcjonowanie poza ośrodkiem. Najwięcej osób przebywa w ośrodkach: w Białymstoku (90), w Łukowie (74) i Lininie (73).</a:t>
          </a:r>
        </a:p>
      </xdr:txBody>
    </xdr:sp>
    <xdr:clientData/>
  </xdr:twoCellAnchor>
  <xdr:twoCellAnchor>
    <xdr:from>
      <xdr:col>0</xdr:col>
      <xdr:colOff>0</xdr:colOff>
      <xdr:row>451</xdr:row>
      <xdr:rowOff>8255</xdr:rowOff>
    </xdr:from>
    <xdr:to>
      <xdr:col>24</xdr:col>
      <xdr:colOff>240030</xdr:colOff>
      <xdr:row>468</xdr:row>
      <xdr:rowOff>147204</xdr:rowOff>
    </xdr:to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EC02061B-6CF6-4981-811C-A5B8D1083B78}"/>
            </a:ext>
          </a:extLst>
        </xdr:cNvPr>
        <xdr:cNvSpPr txBox="1"/>
      </xdr:nvSpPr>
      <xdr:spPr>
        <a:xfrm>
          <a:off x="0" y="92712482"/>
          <a:ext cx="8682644" cy="3230245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</a:t>
          </a:r>
          <a:br>
            <a:rPr lang="pl-PL" sz="10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tym kraju. W sumie od początku wojny na przejściach granicznych UE - Ukraina zarejestrowano 24 mln wjazdów do UE (w tym 21 mln obywateli Ukrainy). Najbardziej dotknięte ruchem osobowym jest wciąż granica z Polską (16,4 mln wjazdów), przy czym w ostatnich miesiącach liczba powrotów na Ukrainę jest nieznacznie większa niż wjazdów do Polski (w sumie 14,6 mln wyjazdów). </a:t>
          </a:r>
        </a:p>
        <a:p>
          <a:pPr lvl="0" algn="l"/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Od 24 lutego 2022 r. liczba zarejestrowanych wniosków o ochronę czasową wyniosła ponad 1 740 tys. Główne obywatelstwa korzystające z tej formy ochrony to: Ukraińcy (1 735 tys.), Rosjanie (1,7 tys.), Białorusini (696), Gruzini (393), Mołdawianie (347)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i Azerowie (300). Dane te uwzględniają również zaświadczenia o udzielonej ochronie czasowej wydane przez Szefa UdSC, obywatelom państw trzecich, którzy posiadali pobyt stały lub ochronę na Ukrainie. Są to go głównie Rosjanie, Białorusini, Wietnamczycy, Ukraińcy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i Gruzini. </a:t>
          </a:r>
        </a:p>
        <a:p>
          <a:pPr lvl="0" algn="l"/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Zgodnie ze stanem na 30 września 2023 r. ważną ochronę czasową posiadało blisko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959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tys. osób, a posiadaczami ważnych dokumentów uprawniających do pobytu na terytorium RP było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1 838</a:t>
          </a:r>
          <a:r>
            <a:rPr lang="pl-PL" sz="1000" baseline="0">
              <a:latin typeface="Roboto" panose="02000000000000000000" pitchFamily="2" charset="0"/>
              <a:ea typeface="Roboto" panose="02000000000000000000" pitchFamily="2" charset="0"/>
            </a:rPr>
            <a:t> 506</a:t>
          </a:r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 tys. cudzoziemców. Dominują obywatele Ukrainy (1 467 tys.), </a:t>
          </a:r>
        </a:p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na drugim miejscu są Białorusini (106 tys.), następnie: Gruzini (25,5 tys.), Rosjanie (21,3 tys.), Hindusi (18,5 tys.), Niemcy (17 tys.),  Wietnamczycy (13 tys.), Turcy (9,9 tys.), Mołdawianie (8,5 tys.) i Włosi (8,3 tys.). W tym roku liczba cudzoziemców uprawnionych do pobytu rośnie o około 17 tys. miesięcznie, przy czym najliczniej wzrasta liczba obywateli Ukrainy (+8-9 tys. = +1%) i Białorusi ( +3-4 tys. = +5%). Zauważalny jest również wzrost zainteresowania pobytem w Polsce ze strony Gruzinów, Hindusów i Rosjan.</a:t>
          </a:r>
        </a:p>
      </xdr:txBody>
    </xdr:sp>
    <xdr:clientData/>
  </xdr:twoCellAnchor>
  <xdr:twoCellAnchor>
    <xdr:from>
      <xdr:col>0</xdr:col>
      <xdr:colOff>11206</xdr:colOff>
      <xdr:row>90</xdr:row>
      <xdr:rowOff>94502</xdr:rowOff>
    </xdr:from>
    <xdr:to>
      <xdr:col>25</xdr:col>
      <xdr:colOff>20520</xdr:colOff>
      <xdr:row>107</xdr:row>
      <xdr:rowOff>173062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59D86403-7DC3-4A8D-B029-35B7D7086DDB}"/>
            </a:ext>
          </a:extLst>
        </xdr:cNvPr>
        <xdr:cNvSpPr/>
      </xdr:nvSpPr>
      <xdr:spPr>
        <a:xfrm>
          <a:off x="11206" y="19323796"/>
          <a:ext cx="8783520" cy="236456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2</xdr:col>
      <xdr:colOff>68580</xdr:colOff>
      <xdr:row>91</xdr:row>
      <xdr:rowOff>45720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A52E4855-BC49-481C-A2F1-D6BDE224DDDF}"/>
            </a:ext>
          </a:extLst>
        </xdr:cNvPr>
        <xdr:cNvSpPr txBox="1"/>
      </xdr:nvSpPr>
      <xdr:spPr>
        <a:xfrm>
          <a:off x="752475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38100</xdr:colOff>
      <xdr:row>90</xdr:row>
      <xdr:rowOff>44450</xdr:rowOff>
    </xdr:from>
    <xdr:to>
      <xdr:col>24</xdr:col>
      <xdr:colOff>254000</xdr:colOff>
      <xdr:row>108</xdr:row>
      <xdr:rowOff>0</xdr:rowOff>
    </xdr:to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E355AB2-751C-47A3-841F-8205187359BE}"/>
            </a:ext>
          </a:extLst>
        </xdr:cNvPr>
        <xdr:cNvSpPr txBox="1"/>
      </xdr:nvSpPr>
      <xdr:spPr>
        <a:xfrm>
          <a:off x="38100" y="19273744"/>
          <a:ext cx="8721165" cy="242084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sumie od początku roku cudzoziemcy złożyli blisko 460 tys. wniosków w sprawach o udzielenie zezwoleń na pobyt. 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Najwięcej osób (90%) zainteresowanych było zezwoleniem na pobyt czasowy (blisko 416 tys.), natomiast 6% zezwoleniem na pobyt stały (ponad 27 tys.), a 4% zezwoleniem na pobyt rezydenta długoterminowego UE (ponad 17 tys.). Dominującym państwem pochodzenia była Ukraina (243,9 tys.). Bardzo licznie wnioski również składali: Białorusini (67,2 tys.), Gruzini (27,3 tys.), Hindusi (14 tys.), Turcy (10,7 tys.)</a:t>
          </a:r>
          <a:b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i Uzbecy (8,5 tys.).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 (209,7 tys.), a kolejne 42% (192,8 tys.) to 35-64 latkowie. Wśród osób małoletnich bardzo liczną grupę stanowią dzieci z przedziału wiekowego 0-13 (43,8 tys.). Pod względem płci dominują mężczyźni (62%).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Urzędzie Wojewódzkim (104 tys.), Wielkopolskim UW (49 tys.),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Zachodniopomorskim UW (45,2 tys.), </a:t>
          </a:r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Dolnośląskim UW (39,1 tys.), Śląskim UW (37,9 tys.). W tym samym czasie urzędy wojewódzkie wydały ponad 308 tys. decyzji, z czego 89% stanowiły zgody na pobyt, dalsze 7% odmowy, a 4% - umorzenia postępowania. Liczba spraw w toku w I instancji wynosi około 403 tys., a średni czas trwania postępowania to 279 dni.</a:t>
          </a:r>
        </a:p>
        <a:p>
          <a:r>
            <a:rPr lang="pl-PL" sz="1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Liczba osób ubiegających się o zezwolenia na pobyt we wrześniu wzrosła w porównaniu z sierpniem (47,6 tys. do 62,9 tys. miesięcznie). Przy czym utrzymuje się stosunkowo wysoka liczba wniosków o udzielenie zezwolenia na pobyt czasowy, co może mieć związek z kumulacją rozwiązań prawnych, które weszły w życie w ostatnich miesiącach (ułatwienia głównie dla obywateli Ukrainy i Białorusi). </a:t>
          </a:r>
        </a:p>
        <a:p>
          <a:endParaRPr lang="pl-PL" sz="1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0</xdr:colOff>
      <xdr:row>212</xdr:row>
      <xdr:rowOff>25587</xdr:rowOff>
    </xdr:from>
    <xdr:to>
      <xdr:col>25</xdr:col>
      <xdr:colOff>21590</xdr:colOff>
      <xdr:row>218</xdr:row>
      <xdr:rowOff>56029</xdr:rowOff>
    </xdr:to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CA149F1B-B2F3-4753-B976-D20A1A2D2C0F}"/>
            </a:ext>
          </a:extLst>
        </xdr:cNvPr>
        <xdr:cNvSpPr txBox="1"/>
      </xdr:nvSpPr>
      <xdr:spPr>
        <a:xfrm>
          <a:off x="0" y="43381146"/>
          <a:ext cx="8795796" cy="770030"/>
        </a:xfrm>
        <a:prstGeom prst="rect">
          <a:avLst/>
        </a:prstGeom>
        <a:solidFill>
          <a:srgbClr val="E8E8E8"/>
        </a:solidFill>
        <a:ln w="38100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50800" h="508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lang="pl-PL" sz="1000">
              <a:latin typeface="Roboto" panose="02000000000000000000" pitchFamily="2" charset="0"/>
              <a:ea typeface="Roboto" panose="02000000000000000000" pitchFamily="2" charset="0"/>
            </a:rPr>
            <a:t>W lipcu br. wpłynęło do urzędu ponad 84,8 tys. wniosków w ramach konsultacji wizowych - 68,9 tys. pochodziło z innych państw członkowskich, a 15,9 tys. od konsulów. Liczba wydanych decyzji utrzymuje się na zbliżonych poziomie do liczby wniosków. Ogółem wydano blisko 87,8 tys. decyzji, przy czym prawie 72 tys. dotyczyło wniosków przesłanych z innych państw, a prawie 16 tys. w sprawach dotyczących wniosków od konsulów.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U481"/>
  <sheetViews>
    <sheetView showGridLines="0" tabSelected="1" topLeftCell="A177" zoomScale="85" zoomScaleNormal="85" zoomScalePageLayoutView="70" workbookViewId="0">
      <selection activeCell="AA197" sqref="AA197"/>
    </sheetView>
  </sheetViews>
  <sheetFormatPr defaultColWidth="4.1796875" defaultRowHeight="14.5" x14ac:dyDescent="0.35"/>
  <cols>
    <col min="1" max="13" width="5" style="3" customWidth="1"/>
    <col min="14" max="17" width="5.453125" style="3" bestFit="1" customWidth="1"/>
    <col min="18" max="20" width="5" style="3" customWidth="1"/>
    <col min="21" max="21" width="5.453125" style="3" bestFit="1" customWidth="1"/>
    <col min="22" max="24" width="5" style="3" customWidth="1"/>
    <col min="25" max="25" width="3.81640625" style="6" customWidth="1"/>
    <col min="26" max="16384" width="4.1796875" style="3"/>
  </cols>
  <sheetData>
    <row r="1" spans="1:29" x14ac:dyDescent="0.3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3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3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3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35">
      <c r="E5" s="287" t="s">
        <v>66</v>
      </c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35"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35"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35"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45">
      <c r="E9" s="288" t="str">
        <f>CONCATENATE("w okresie ",Arkusz18!A2," - ",Arkusz18!B2," r.")</f>
        <v>w okresie 01.09.2023 - 30.09.2023 r.</v>
      </c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3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3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3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3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35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" x14ac:dyDescent="0.35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" x14ac:dyDescent="0.35">
      <c r="A16" s="8"/>
    </row>
    <row r="18" spans="1:26" x14ac:dyDescent="0.35">
      <c r="A18" s="136" t="s">
        <v>140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</row>
    <row r="19" spans="1:26" x14ac:dyDescent="0.3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</row>
    <row r="20" spans="1:26" x14ac:dyDescent="0.3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83" t="s">
        <v>2</v>
      </c>
      <c r="H22" s="84"/>
      <c r="I22" s="84"/>
      <c r="J22" s="84"/>
      <c r="K22" s="84" t="s">
        <v>3</v>
      </c>
      <c r="L22" s="84"/>
      <c r="M22" s="87" t="str">
        <f>CONCATENATE("decyzje ",Arkusz18!A2," - ",Arkusz18!B2," r.")</f>
        <v>decyzje 01.09.2023 - 30.09.2023 r.</v>
      </c>
      <c r="N22" s="87"/>
      <c r="O22" s="87"/>
      <c r="P22" s="87"/>
      <c r="Q22" s="87"/>
      <c r="R22" s="88"/>
    </row>
    <row r="23" spans="1:26" ht="60" customHeight="1" x14ac:dyDescent="0.35">
      <c r="G23" s="85"/>
      <c r="H23" s="86"/>
      <c r="I23" s="86"/>
      <c r="J23" s="86"/>
      <c r="K23" s="86"/>
      <c r="L23" s="86"/>
      <c r="M23" s="89" t="s">
        <v>25</v>
      </c>
      <c r="N23" s="89"/>
      <c r="O23" s="89" t="s">
        <v>26</v>
      </c>
      <c r="P23" s="89"/>
      <c r="Q23" s="89" t="s">
        <v>27</v>
      </c>
      <c r="R23" s="104"/>
    </row>
    <row r="24" spans="1:26" x14ac:dyDescent="0.35">
      <c r="G24" s="225" t="s">
        <v>34</v>
      </c>
      <c r="H24" s="226"/>
      <c r="I24" s="226"/>
      <c r="J24" s="226"/>
      <c r="K24" s="175">
        <f>Arkusz9!B5</f>
        <v>57504</v>
      </c>
      <c r="L24" s="175"/>
      <c r="M24" s="114">
        <f>Arkusz9!B3</f>
        <v>25881</v>
      </c>
      <c r="N24" s="114"/>
      <c r="O24" s="114">
        <f>Arkusz9!B2</f>
        <v>1567</v>
      </c>
      <c r="P24" s="114"/>
      <c r="Q24" s="114">
        <f>Arkusz9!B4</f>
        <v>855</v>
      </c>
      <c r="R24" s="115"/>
    </row>
    <row r="25" spans="1:26" x14ac:dyDescent="0.35">
      <c r="G25" s="262" t="s">
        <v>35</v>
      </c>
      <c r="H25" s="263"/>
      <c r="I25" s="263"/>
      <c r="J25" s="263"/>
      <c r="K25" s="261">
        <f>Arkusz9!B13</f>
        <v>3086</v>
      </c>
      <c r="L25" s="261"/>
      <c r="M25" s="266">
        <f>Arkusz9!B11</f>
        <v>2204</v>
      </c>
      <c r="N25" s="266"/>
      <c r="O25" s="266">
        <f>Arkusz9!B10</f>
        <v>174</v>
      </c>
      <c r="P25" s="266"/>
      <c r="Q25" s="266">
        <f>Arkusz9!B12</f>
        <v>91</v>
      </c>
      <c r="R25" s="267"/>
    </row>
    <row r="26" spans="1:26" ht="15" thickBot="1" x14ac:dyDescent="0.4">
      <c r="G26" s="97" t="s">
        <v>24</v>
      </c>
      <c r="H26" s="98"/>
      <c r="I26" s="98"/>
      <c r="J26" s="98"/>
      <c r="K26" s="224">
        <f>Arkusz9!B9</f>
        <v>2283</v>
      </c>
      <c r="L26" s="224"/>
      <c r="M26" s="222">
        <f>Arkusz9!B7</f>
        <v>826</v>
      </c>
      <c r="N26" s="222"/>
      <c r="O26" s="222">
        <f>Arkusz9!B6</f>
        <v>122</v>
      </c>
      <c r="P26" s="222"/>
      <c r="Q26" s="222">
        <f>Arkusz9!B8</f>
        <v>115</v>
      </c>
      <c r="R26" s="223"/>
    </row>
    <row r="27" spans="1:26" ht="15" thickBot="1" x14ac:dyDescent="0.4">
      <c r="G27" s="285" t="s">
        <v>72</v>
      </c>
      <c r="H27" s="286"/>
      <c r="I27" s="286"/>
      <c r="J27" s="286"/>
      <c r="K27" s="264">
        <f>SUM(K24:K26)</f>
        <v>62873</v>
      </c>
      <c r="L27" s="264"/>
      <c r="M27" s="264">
        <f>SUM(M24:M26)</f>
        <v>28911</v>
      </c>
      <c r="N27" s="264"/>
      <c r="O27" s="264">
        <f>SUM(O24:O26)</f>
        <v>1863</v>
      </c>
      <c r="P27" s="264"/>
      <c r="Q27" s="264">
        <f>SUM(Q24:Q26)</f>
        <v>1061</v>
      </c>
      <c r="R27" s="265"/>
    </row>
    <row r="31" spans="1:26" x14ac:dyDescent="0.35">
      <c r="V31" s="11"/>
      <c r="W31" s="11"/>
      <c r="Z31" s="11"/>
    </row>
    <row r="37" spans="7:26" x14ac:dyDescent="0.35">
      <c r="V37" s="24"/>
      <c r="W37" s="24"/>
      <c r="X37" s="24"/>
      <c r="Y37" s="26"/>
      <c r="Z37" s="24"/>
    </row>
    <row r="38" spans="7:26" x14ac:dyDescent="0.35">
      <c r="V38" s="24"/>
      <c r="W38" s="24"/>
      <c r="X38" s="24"/>
      <c r="Y38" s="26"/>
      <c r="Z38" s="24"/>
    </row>
    <row r="39" spans="7:26" x14ac:dyDescent="0.35">
      <c r="V39" s="24"/>
      <c r="W39" s="24"/>
      <c r="X39" s="24"/>
      <c r="Y39" s="26"/>
      <c r="Z39" s="24"/>
    </row>
    <row r="40" spans="7:26" x14ac:dyDescent="0.35">
      <c r="V40" s="24"/>
      <c r="W40" s="24"/>
      <c r="X40" s="24"/>
      <c r="Y40" s="26"/>
      <c r="Z40" s="24"/>
    </row>
    <row r="41" spans="7:26" x14ac:dyDescent="0.35">
      <c r="V41" s="24"/>
      <c r="W41" s="24"/>
      <c r="X41" s="24"/>
      <c r="Y41" s="26"/>
      <c r="Z41" s="24"/>
    </row>
    <row r="42" spans="7:26" x14ac:dyDescent="0.35">
      <c r="V42" s="24"/>
      <c r="W42" s="24"/>
      <c r="X42" s="24"/>
      <c r="Y42" s="26"/>
      <c r="Z42" s="24"/>
    </row>
    <row r="43" spans="7:26" x14ac:dyDescent="0.35">
      <c r="V43" s="24"/>
      <c r="W43" s="24"/>
      <c r="X43" s="24"/>
      <c r="Y43" s="26"/>
      <c r="Z43" s="24"/>
    </row>
    <row r="44" spans="7:26" x14ac:dyDescent="0.35">
      <c r="V44" s="24"/>
      <c r="W44" s="24"/>
      <c r="X44" s="24"/>
      <c r="Y44" s="26"/>
      <c r="Z44" s="24"/>
    </row>
    <row r="45" spans="7:26" ht="15" thickBot="1" x14ac:dyDescent="0.4">
      <c r="V45" s="24"/>
      <c r="W45" s="24"/>
      <c r="X45" s="24"/>
      <c r="Y45" s="26"/>
      <c r="Z45" s="24"/>
    </row>
    <row r="46" spans="7:26" ht="63.75" customHeight="1" x14ac:dyDescent="0.35">
      <c r="G46" s="105" t="s">
        <v>2</v>
      </c>
      <c r="H46" s="106"/>
      <c r="I46" s="106"/>
      <c r="J46" s="106"/>
      <c r="K46" s="106"/>
      <c r="L46" s="106"/>
      <c r="M46" s="106"/>
      <c r="N46" s="106"/>
      <c r="O46" s="75" t="s">
        <v>3</v>
      </c>
      <c r="P46" s="75"/>
      <c r="Q46" s="66" t="s">
        <v>77</v>
      </c>
      <c r="R46" s="67"/>
      <c r="U46" s="24"/>
      <c r="V46" s="24"/>
      <c r="W46" s="24"/>
      <c r="X46" s="24"/>
      <c r="Y46" s="26"/>
    </row>
    <row r="47" spans="7:26" x14ac:dyDescent="0.35">
      <c r="G47" s="107"/>
      <c r="H47" s="108"/>
      <c r="I47" s="108"/>
      <c r="J47" s="108"/>
      <c r="K47" s="108"/>
      <c r="L47" s="108"/>
      <c r="M47" s="108"/>
      <c r="N47" s="108"/>
      <c r="O47" s="76"/>
      <c r="P47" s="76"/>
      <c r="Q47" s="68"/>
      <c r="R47" s="69"/>
      <c r="U47" s="24"/>
      <c r="V47" s="24"/>
      <c r="W47" s="24"/>
      <c r="X47" s="24"/>
      <c r="Y47" s="26"/>
    </row>
    <row r="48" spans="7:26" x14ac:dyDescent="0.35">
      <c r="G48" s="77" t="s">
        <v>73</v>
      </c>
      <c r="H48" s="78"/>
      <c r="I48" s="78"/>
      <c r="J48" s="78"/>
      <c r="K48" s="78"/>
      <c r="L48" s="78"/>
      <c r="M48" s="78"/>
      <c r="N48" s="78"/>
      <c r="O48" s="79">
        <f>Arkusz10!A2</f>
        <v>355</v>
      </c>
      <c r="P48" s="79"/>
      <c r="Q48" s="56">
        <f>Arkusz10!A3</f>
        <v>253</v>
      </c>
      <c r="R48" s="57"/>
      <c r="U48" s="24"/>
      <c r="V48" s="24"/>
      <c r="W48" s="24"/>
      <c r="X48" s="24"/>
      <c r="Y48" s="26"/>
    </row>
    <row r="49" spans="7:26" x14ac:dyDescent="0.35">
      <c r="G49" s="80" t="s">
        <v>74</v>
      </c>
      <c r="H49" s="81"/>
      <c r="I49" s="81"/>
      <c r="J49" s="81"/>
      <c r="K49" s="81"/>
      <c r="L49" s="81"/>
      <c r="M49" s="81"/>
      <c r="N49" s="81"/>
      <c r="O49" s="82">
        <f>Arkusz10!A4</f>
        <v>42</v>
      </c>
      <c r="P49" s="82"/>
      <c r="Q49" s="62">
        <f>Arkusz10!A5</f>
        <v>35</v>
      </c>
      <c r="R49" s="63"/>
      <c r="U49" s="24"/>
      <c r="V49" s="24"/>
      <c r="W49" s="24"/>
      <c r="X49" s="24"/>
      <c r="Y49" s="26"/>
    </row>
    <row r="50" spans="7:26" x14ac:dyDescent="0.35">
      <c r="G50" s="77" t="s">
        <v>75</v>
      </c>
      <c r="H50" s="78"/>
      <c r="I50" s="78"/>
      <c r="J50" s="78"/>
      <c r="K50" s="78"/>
      <c r="L50" s="78"/>
      <c r="M50" s="78"/>
      <c r="N50" s="78"/>
      <c r="O50" s="79">
        <f>Arkusz10!A6</f>
        <v>0</v>
      </c>
      <c r="P50" s="79"/>
      <c r="Q50" s="56">
        <f>Arkusz10!A7</f>
        <v>1</v>
      </c>
      <c r="R50" s="57"/>
      <c r="U50" s="24"/>
      <c r="V50" s="24"/>
      <c r="W50" s="24"/>
      <c r="X50" s="24"/>
      <c r="Y50" s="26"/>
    </row>
    <row r="51" spans="7:26" ht="15" thickBot="1" x14ac:dyDescent="0.4">
      <c r="G51" s="100" t="s">
        <v>76</v>
      </c>
      <c r="H51" s="101"/>
      <c r="I51" s="101"/>
      <c r="J51" s="101"/>
      <c r="K51" s="101"/>
      <c r="L51" s="101"/>
      <c r="M51" s="101"/>
      <c r="N51" s="101"/>
      <c r="O51" s="99">
        <f>Arkusz10!A8</f>
        <v>4</v>
      </c>
      <c r="P51" s="99"/>
      <c r="Q51" s="58">
        <f>Arkusz10!A9</f>
        <v>2</v>
      </c>
      <c r="R51" s="59"/>
      <c r="U51" s="24"/>
      <c r="V51" s="24"/>
      <c r="W51" s="24"/>
      <c r="X51" s="24"/>
      <c r="Y51" s="26"/>
    </row>
    <row r="52" spans="7:26" ht="15" thickBot="1" x14ac:dyDescent="0.4">
      <c r="G52" s="102" t="s">
        <v>72</v>
      </c>
      <c r="H52" s="103"/>
      <c r="I52" s="103"/>
      <c r="J52" s="103"/>
      <c r="K52" s="103"/>
      <c r="L52" s="103"/>
      <c r="M52" s="103"/>
      <c r="N52" s="103"/>
      <c r="O52" s="64">
        <f>SUM(O48:O51)</f>
        <v>401</v>
      </c>
      <c r="P52" s="64"/>
      <c r="Q52" s="60">
        <f>SUM(Q48:Q51)</f>
        <v>291</v>
      </c>
      <c r="R52" s="61"/>
      <c r="U52" s="24"/>
      <c r="V52" s="24"/>
      <c r="W52" s="24"/>
      <c r="X52" s="24"/>
      <c r="Y52" s="26"/>
    </row>
    <row r="53" spans="7:26" x14ac:dyDescent="0.35">
      <c r="V53" s="24"/>
      <c r="W53" s="24"/>
      <c r="X53" s="24"/>
      <c r="Y53" s="26"/>
      <c r="Z53" s="24"/>
    </row>
    <row r="54" spans="7:26" x14ac:dyDescent="0.35">
      <c r="V54" s="24"/>
      <c r="W54" s="24"/>
      <c r="X54" s="24"/>
      <c r="Y54" s="26"/>
      <c r="Z54" s="24"/>
    </row>
    <row r="55" spans="7:26" ht="15" thickBot="1" x14ac:dyDescent="0.4">
      <c r="V55" s="24"/>
      <c r="W55" s="24"/>
      <c r="X55" s="24"/>
      <c r="Y55" s="26"/>
      <c r="Z55" s="24"/>
    </row>
    <row r="56" spans="7:26" ht="33" customHeight="1" x14ac:dyDescent="0.35">
      <c r="G56" s="83" t="s">
        <v>2</v>
      </c>
      <c r="H56" s="84"/>
      <c r="I56" s="84"/>
      <c r="J56" s="84"/>
      <c r="K56" s="84" t="s">
        <v>3</v>
      </c>
      <c r="L56" s="84"/>
      <c r="M56" s="87" t="str">
        <f>CONCATENATE("decyzje ",Arkusz18!C2," - ",Arkusz18!B2," r.")</f>
        <v>decyzje 01.01.2023 - 30.09.2023 r.</v>
      </c>
      <c r="N56" s="87"/>
      <c r="O56" s="87"/>
      <c r="P56" s="87"/>
      <c r="Q56" s="87"/>
      <c r="R56" s="88"/>
      <c r="V56" s="24"/>
      <c r="W56" s="24"/>
      <c r="X56" s="24"/>
      <c r="Y56" s="26"/>
      <c r="Z56" s="24"/>
    </row>
    <row r="57" spans="7:26" ht="63.75" customHeight="1" x14ac:dyDescent="0.35">
      <c r="G57" s="85"/>
      <c r="H57" s="86"/>
      <c r="I57" s="86"/>
      <c r="J57" s="86"/>
      <c r="K57" s="86"/>
      <c r="L57" s="86"/>
      <c r="M57" s="89" t="s">
        <v>25</v>
      </c>
      <c r="N57" s="89"/>
      <c r="O57" s="89" t="s">
        <v>26</v>
      </c>
      <c r="P57" s="89"/>
      <c r="Q57" s="89" t="s">
        <v>27</v>
      </c>
      <c r="R57" s="104"/>
      <c r="V57" s="24"/>
      <c r="W57" s="24"/>
      <c r="X57" s="24"/>
      <c r="Y57" s="26"/>
      <c r="Z57" s="24"/>
    </row>
    <row r="58" spans="7:26" x14ac:dyDescent="0.35">
      <c r="G58" s="225" t="s">
        <v>34</v>
      </c>
      <c r="H58" s="226"/>
      <c r="I58" s="226"/>
      <c r="J58" s="226"/>
      <c r="K58" s="175">
        <f>Arkusz11!B5</f>
        <v>415617</v>
      </c>
      <c r="L58" s="175"/>
      <c r="M58" s="114">
        <f>Arkusz11!B3</f>
        <v>247455</v>
      </c>
      <c r="N58" s="114"/>
      <c r="O58" s="114">
        <f>Arkusz11!B2</f>
        <v>18926</v>
      </c>
      <c r="P58" s="114"/>
      <c r="Q58" s="114">
        <f>Arkusz11!B4</f>
        <v>10139</v>
      </c>
      <c r="R58" s="115"/>
      <c r="V58" s="24"/>
      <c r="W58" s="24"/>
      <c r="X58" s="24"/>
      <c r="Y58" s="26"/>
      <c r="Z58" s="24"/>
    </row>
    <row r="59" spans="7:26" x14ac:dyDescent="0.35">
      <c r="G59" s="262" t="s">
        <v>35</v>
      </c>
      <c r="H59" s="263"/>
      <c r="I59" s="263"/>
      <c r="J59" s="263"/>
      <c r="K59" s="261">
        <f>Arkusz11!B13</f>
        <v>27064</v>
      </c>
      <c r="L59" s="261"/>
      <c r="M59" s="266">
        <f>Arkusz11!B11</f>
        <v>19776</v>
      </c>
      <c r="N59" s="266"/>
      <c r="O59" s="266">
        <f>Arkusz11!B10</f>
        <v>2081</v>
      </c>
      <c r="P59" s="266"/>
      <c r="Q59" s="266">
        <f>Arkusz11!B12</f>
        <v>1088</v>
      </c>
      <c r="R59" s="267"/>
      <c r="V59" s="24"/>
      <c r="W59" s="24"/>
      <c r="X59" s="24"/>
      <c r="Y59" s="26"/>
      <c r="Z59" s="24"/>
    </row>
    <row r="60" spans="7:26" ht="15" thickBot="1" x14ac:dyDescent="0.4">
      <c r="G60" s="97" t="s">
        <v>24</v>
      </c>
      <c r="H60" s="98"/>
      <c r="I60" s="98"/>
      <c r="J60" s="98"/>
      <c r="K60" s="224">
        <f>Arkusz11!B9</f>
        <v>17242</v>
      </c>
      <c r="L60" s="224"/>
      <c r="M60" s="222">
        <f>Arkusz11!B7</f>
        <v>7215</v>
      </c>
      <c r="N60" s="222"/>
      <c r="O60" s="222">
        <f>Arkusz11!B6</f>
        <v>833</v>
      </c>
      <c r="P60" s="222"/>
      <c r="Q60" s="222">
        <f>Arkusz11!B8</f>
        <v>754</v>
      </c>
      <c r="R60" s="223"/>
      <c r="V60" s="24"/>
      <c r="W60" s="24"/>
      <c r="X60" s="24"/>
      <c r="Y60" s="26"/>
      <c r="Z60" s="24"/>
    </row>
    <row r="61" spans="7:26" ht="15" thickBot="1" x14ac:dyDescent="0.4">
      <c r="G61" s="285" t="s">
        <v>72</v>
      </c>
      <c r="H61" s="286"/>
      <c r="I61" s="286"/>
      <c r="J61" s="286"/>
      <c r="K61" s="264">
        <f>SUM(K58:L60)</f>
        <v>459923</v>
      </c>
      <c r="L61" s="264"/>
      <c r="M61" s="264">
        <f t="shared" ref="M61" si="0">SUM(M58:N60)</f>
        <v>274446</v>
      </c>
      <c r="N61" s="264"/>
      <c r="O61" s="264">
        <f t="shared" ref="O61" si="1">SUM(O58:P60)</f>
        <v>21840</v>
      </c>
      <c r="P61" s="264"/>
      <c r="Q61" s="264">
        <f t="shared" ref="Q61" si="2">SUM(Q58:R60)</f>
        <v>11981</v>
      </c>
      <c r="R61" s="265"/>
      <c r="V61" s="24"/>
      <c r="W61" s="24"/>
      <c r="X61" s="24"/>
      <c r="Y61" s="26"/>
      <c r="Z61" s="24"/>
    </row>
    <row r="62" spans="7:26" x14ac:dyDescent="0.35">
      <c r="V62" s="24"/>
      <c r="W62" s="24"/>
      <c r="X62" s="24"/>
      <c r="Y62" s="26"/>
      <c r="Z62" s="24"/>
    </row>
    <row r="63" spans="7:26" x14ac:dyDescent="0.35">
      <c r="V63" s="24"/>
      <c r="W63" s="24"/>
      <c r="X63" s="24"/>
      <c r="Y63" s="26"/>
      <c r="Z63" s="24"/>
    </row>
    <row r="64" spans="7:26" x14ac:dyDescent="0.35">
      <c r="V64" s="24"/>
      <c r="W64" s="24"/>
      <c r="X64" s="24"/>
      <c r="Y64" s="26"/>
      <c r="Z64" s="24"/>
    </row>
    <row r="66" spans="14:26" x14ac:dyDescent="0.3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4"/>
    <row r="82" spans="1:25" ht="57.75" customHeight="1" x14ac:dyDescent="0.35">
      <c r="G82" s="71" t="s">
        <v>2</v>
      </c>
      <c r="H82" s="72"/>
      <c r="I82" s="72"/>
      <c r="J82" s="72"/>
      <c r="K82" s="72"/>
      <c r="L82" s="72"/>
      <c r="M82" s="72"/>
      <c r="N82" s="72"/>
      <c r="O82" s="75" t="s">
        <v>3</v>
      </c>
      <c r="P82" s="75"/>
      <c r="Q82" s="66" t="s">
        <v>77</v>
      </c>
      <c r="R82" s="67"/>
    </row>
    <row r="83" spans="1:25" x14ac:dyDescent="0.35">
      <c r="G83" s="73"/>
      <c r="H83" s="74"/>
      <c r="I83" s="74"/>
      <c r="J83" s="74"/>
      <c r="K83" s="74"/>
      <c r="L83" s="74"/>
      <c r="M83" s="74"/>
      <c r="N83" s="74"/>
      <c r="O83" s="76"/>
      <c r="P83" s="76"/>
      <c r="Q83" s="68"/>
      <c r="R83" s="69"/>
    </row>
    <row r="84" spans="1:25" x14ac:dyDescent="0.35">
      <c r="G84" s="77" t="s">
        <v>73</v>
      </c>
      <c r="H84" s="78"/>
      <c r="I84" s="78"/>
      <c r="J84" s="78"/>
      <c r="K84" s="78"/>
      <c r="L84" s="78"/>
      <c r="M84" s="78"/>
      <c r="N84" s="78"/>
      <c r="O84" s="79">
        <f>Arkusz12!A2</f>
        <v>3096</v>
      </c>
      <c r="P84" s="79"/>
      <c r="Q84" s="56">
        <f>Arkusz12!A3</f>
        <v>2427</v>
      </c>
      <c r="R84" s="57"/>
    </row>
    <row r="85" spans="1:25" x14ac:dyDescent="0.35">
      <c r="G85" s="80" t="s">
        <v>74</v>
      </c>
      <c r="H85" s="81"/>
      <c r="I85" s="81"/>
      <c r="J85" s="81"/>
      <c r="K85" s="81"/>
      <c r="L85" s="81"/>
      <c r="M85" s="81"/>
      <c r="N85" s="81"/>
      <c r="O85" s="82">
        <f>Arkusz12!A4</f>
        <v>382</v>
      </c>
      <c r="P85" s="82"/>
      <c r="Q85" s="62">
        <f>Arkusz12!A5</f>
        <v>324</v>
      </c>
      <c r="R85" s="63"/>
    </row>
    <row r="86" spans="1:25" x14ac:dyDescent="0.35">
      <c r="G86" s="77" t="s">
        <v>75</v>
      </c>
      <c r="H86" s="78"/>
      <c r="I86" s="78"/>
      <c r="J86" s="78"/>
      <c r="K86" s="78"/>
      <c r="L86" s="78"/>
      <c r="M86" s="78"/>
      <c r="N86" s="78"/>
      <c r="O86" s="79">
        <f>Arkusz12!A6</f>
        <v>0</v>
      </c>
      <c r="P86" s="79"/>
      <c r="Q86" s="56">
        <f>Arkusz12!A7</f>
        <v>4</v>
      </c>
      <c r="R86" s="57"/>
    </row>
    <row r="87" spans="1:25" ht="15" thickBot="1" x14ac:dyDescent="0.4">
      <c r="G87" s="100" t="s">
        <v>76</v>
      </c>
      <c r="H87" s="101"/>
      <c r="I87" s="101"/>
      <c r="J87" s="101"/>
      <c r="K87" s="101"/>
      <c r="L87" s="101"/>
      <c r="M87" s="101"/>
      <c r="N87" s="101"/>
      <c r="O87" s="99">
        <f>Arkusz12!A8</f>
        <v>45</v>
      </c>
      <c r="P87" s="99"/>
      <c r="Q87" s="58">
        <f>Arkusz12!A9</f>
        <v>27</v>
      </c>
      <c r="R87" s="59"/>
    </row>
    <row r="88" spans="1:25" ht="15" thickBot="1" x14ac:dyDescent="0.4">
      <c r="G88" s="102" t="s">
        <v>72</v>
      </c>
      <c r="H88" s="103"/>
      <c r="I88" s="103"/>
      <c r="J88" s="103"/>
      <c r="K88" s="103"/>
      <c r="L88" s="103"/>
      <c r="M88" s="103"/>
      <c r="N88" s="103"/>
      <c r="O88" s="64">
        <f>SUM(O84:P87)</f>
        <v>3523</v>
      </c>
      <c r="P88" s="64"/>
      <c r="Q88" s="64">
        <f>SUM(Q84:R87)</f>
        <v>2782</v>
      </c>
      <c r="R88" s="65"/>
    </row>
    <row r="91" spans="1:25" s="54" customFormat="1" x14ac:dyDescent="0.35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</row>
    <row r="92" spans="1:25" s="54" customFormat="1" x14ac:dyDescent="0.35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</row>
    <row r="93" spans="1:25" s="54" customFormat="1" x14ac:dyDescent="0.35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spans="1:25" s="54" customFormat="1" x14ac:dyDescent="0.35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</row>
    <row r="95" spans="1:25" s="54" customFormat="1" x14ac:dyDescent="0.35">
      <c r="A95" s="135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</row>
    <row r="96" spans="1:25" s="54" customFormat="1" x14ac:dyDescent="0.35">
      <c r="A96" s="135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</row>
    <row r="97" spans="1:25" s="54" customFormat="1" x14ac:dyDescent="0.35">
      <c r="A97" s="135"/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</row>
    <row r="98" spans="1:25" s="54" customFormat="1" x14ac:dyDescent="0.35">
      <c r="A98" s="135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</row>
    <row r="99" spans="1:25" s="54" customFormat="1" x14ac:dyDescent="0.35">
      <c r="A99" s="135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</row>
    <row r="100" spans="1:25" s="54" customFormat="1" x14ac:dyDescent="0.35">
      <c r="Y100" s="6"/>
    </row>
    <row r="101" spans="1:25" s="54" customFormat="1" x14ac:dyDescent="0.35">
      <c r="Y101" s="6"/>
    </row>
    <row r="102" spans="1:25" s="54" customFormat="1" ht="9" customHeight="1" x14ac:dyDescent="0.35">
      <c r="Y102" s="6"/>
    </row>
    <row r="103" spans="1:25" s="54" customFormat="1" ht="7.5" customHeight="1" x14ac:dyDescent="0.35">
      <c r="Y103" s="6"/>
    </row>
    <row r="104" spans="1:25" s="54" customFormat="1" ht="8.5" customHeight="1" x14ac:dyDescent="0.35">
      <c r="Y104" s="6"/>
    </row>
    <row r="105" spans="1:25" s="54" customFormat="1" hidden="1" x14ac:dyDescent="0.35">
      <c r="Y105" s="6"/>
    </row>
    <row r="106" spans="1:25" hidden="1" x14ac:dyDescent="0.35"/>
    <row r="107" spans="1:25" hidden="1" x14ac:dyDescent="0.35"/>
    <row r="110" spans="1:25" ht="36" customHeight="1" x14ac:dyDescent="0.35">
      <c r="A110" s="136" t="s">
        <v>141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</row>
    <row r="111" spans="1:25" x14ac:dyDescent="0.3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</row>
    <row r="112" spans="1:25" ht="15" thickBot="1" x14ac:dyDescent="0.4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70" t="str">
        <f>CONCATENATE(Arkusz18!C2," - ",Arkusz18!B2," r.")</f>
        <v>01.01.2023 - 30.09.2023 r.</v>
      </c>
      <c r="M112" s="70"/>
      <c r="N112" s="70"/>
      <c r="O112" s="70"/>
      <c r="P112" s="70"/>
      <c r="Q112" s="70"/>
      <c r="R112" s="70"/>
      <c r="S112" s="70"/>
      <c r="T112" s="70"/>
      <c r="U112" s="70"/>
      <c r="V112" s="70"/>
    </row>
    <row r="113" spans="3:26" ht="188" x14ac:dyDescent="0.35">
      <c r="C113" s="220" t="s">
        <v>2</v>
      </c>
      <c r="D113" s="221"/>
      <c r="E113" s="221"/>
      <c r="F113" s="221"/>
      <c r="G113" s="221"/>
      <c r="H113" s="221"/>
      <c r="I113" s="221"/>
      <c r="J113" s="221"/>
      <c r="K113" s="221"/>
      <c r="L113" s="300" t="s">
        <v>79</v>
      </c>
      <c r="M113" s="300"/>
      <c r="N113" s="31" t="s">
        <v>12</v>
      </c>
      <c r="O113" s="31" t="s">
        <v>94</v>
      </c>
      <c r="P113" s="31" t="s">
        <v>84</v>
      </c>
      <c r="Q113" s="31" t="s">
        <v>53</v>
      </c>
      <c r="R113" s="31" t="s">
        <v>39</v>
      </c>
      <c r="S113" s="31" t="s">
        <v>4</v>
      </c>
      <c r="T113" s="31" t="s">
        <v>42</v>
      </c>
      <c r="U113" s="31" t="s">
        <v>83</v>
      </c>
      <c r="V113" s="300" t="s">
        <v>78</v>
      </c>
      <c r="W113" s="301"/>
      <c r="Y113" s="3"/>
      <c r="Z113" s="6"/>
    </row>
    <row r="114" spans="3:26" x14ac:dyDescent="0.35">
      <c r="C114" s="179" t="s">
        <v>34</v>
      </c>
      <c r="D114" s="180"/>
      <c r="E114" s="180"/>
      <c r="F114" s="180"/>
      <c r="G114" s="180"/>
      <c r="H114" s="180"/>
      <c r="I114" s="180"/>
      <c r="J114" s="180"/>
      <c r="K114" s="180"/>
      <c r="L114" s="114">
        <f>Arkusz13!C2</f>
        <v>14856</v>
      </c>
      <c r="M114" s="114"/>
      <c r="N114" s="32">
        <f>Arkusz13!C18</f>
        <v>4632</v>
      </c>
      <c r="O114" s="32">
        <f>Arkusz13!C34</f>
        <v>8966</v>
      </c>
      <c r="P114" s="32">
        <f>Arkusz13!C50</f>
        <v>2481</v>
      </c>
      <c r="Q114" s="32">
        <f>Arkusz13!C66</f>
        <v>154</v>
      </c>
      <c r="R114" s="32">
        <f>Arkusz13!C82</f>
        <v>0</v>
      </c>
      <c r="S114" s="32">
        <f>Arkusz13!C98</f>
        <v>0</v>
      </c>
      <c r="T114" s="32">
        <f>Arkusz13!C114</f>
        <v>0</v>
      </c>
      <c r="U114" s="32">
        <f>Arkusz13!C130-SUM(N114:T114)</f>
        <v>866</v>
      </c>
      <c r="V114" s="175">
        <f t="shared" ref="V114:V128" si="3">SUM(N114:U114)</f>
        <v>17099</v>
      </c>
      <c r="W114" s="176"/>
      <c r="Y114" s="3"/>
      <c r="Z114" s="6"/>
    </row>
    <row r="115" spans="3:26" x14ac:dyDescent="0.35">
      <c r="C115" s="177" t="s">
        <v>35</v>
      </c>
      <c r="D115" s="178"/>
      <c r="E115" s="178"/>
      <c r="F115" s="178"/>
      <c r="G115" s="178"/>
      <c r="H115" s="178"/>
      <c r="I115" s="178"/>
      <c r="J115" s="178"/>
      <c r="K115" s="178"/>
      <c r="L115" s="114">
        <f>Arkusz13!C3</f>
        <v>847</v>
      </c>
      <c r="M115" s="114"/>
      <c r="N115" s="32">
        <f>Arkusz13!C19</f>
        <v>499</v>
      </c>
      <c r="O115" s="32">
        <f>Arkusz13!C35</f>
        <v>231</v>
      </c>
      <c r="P115" s="32">
        <f>Arkusz13!C51</f>
        <v>168</v>
      </c>
      <c r="Q115" s="32">
        <f>Arkusz13!C67</f>
        <v>39</v>
      </c>
      <c r="R115" s="32">
        <f>Arkusz13!C83</f>
        <v>0</v>
      </c>
      <c r="S115" s="32">
        <f>Arkusz13!C99</f>
        <v>0</v>
      </c>
      <c r="T115" s="32">
        <f>Arkusz13!C115</f>
        <v>0</v>
      </c>
      <c r="U115" s="32">
        <f>Arkusz13!C131-SUM(N115:T115)</f>
        <v>143</v>
      </c>
      <c r="V115" s="175">
        <f t="shared" si="3"/>
        <v>1080</v>
      </c>
      <c r="W115" s="176"/>
      <c r="Y115" s="3"/>
      <c r="Z115" s="6"/>
    </row>
    <row r="116" spans="3:26" x14ac:dyDescent="0.35">
      <c r="C116" s="179" t="s">
        <v>36</v>
      </c>
      <c r="D116" s="180"/>
      <c r="E116" s="180"/>
      <c r="F116" s="180"/>
      <c r="G116" s="180"/>
      <c r="H116" s="180"/>
      <c r="I116" s="180"/>
      <c r="J116" s="180"/>
      <c r="K116" s="180"/>
      <c r="L116" s="114">
        <f>Arkusz13!C4</f>
        <v>376</v>
      </c>
      <c r="M116" s="114"/>
      <c r="N116" s="32">
        <f>Arkusz13!C20</f>
        <v>188</v>
      </c>
      <c r="O116" s="32">
        <f>Arkusz13!C36</f>
        <v>74</v>
      </c>
      <c r="P116" s="32">
        <f>Arkusz13!C52</f>
        <v>56</v>
      </c>
      <c r="Q116" s="32">
        <f>Arkusz13!C68</f>
        <v>10</v>
      </c>
      <c r="R116" s="32">
        <f>Arkusz13!C84</f>
        <v>0</v>
      </c>
      <c r="S116" s="32">
        <f>Arkusz13!C100</f>
        <v>0</v>
      </c>
      <c r="T116" s="32">
        <f>Arkusz13!C116</f>
        <v>0</v>
      </c>
      <c r="U116" s="32">
        <f>Arkusz13!C132-SUM(N116:T116)</f>
        <v>72</v>
      </c>
      <c r="V116" s="175">
        <f t="shared" si="3"/>
        <v>400</v>
      </c>
      <c r="W116" s="176"/>
      <c r="Y116" s="3"/>
      <c r="Z116" s="6"/>
    </row>
    <row r="117" spans="3:26" x14ac:dyDescent="0.35">
      <c r="C117" s="177" t="s">
        <v>37</v>
      </c>
      <c r="D117" s="178"/>
      <c r="E117" s="178"/>
      <c r="F117" s="178"/>
      <c r="G117" s="178"/>
      <c r="H117" s="178"/>
      <c r="I117" s="178"/>
      <c r="J117" s="178"/>
      <c r="K117" s="178"/>
      <c r="L117" s="114">
        <f>Arkusz13!C5</f>
        <v>21</v>
      </c>
      <c r="M117" s="114"/>
      <c r="N117" s="32">
        <f>Arkusz13!C21</f>
        <v>9</v>
      </c>
      <c r="O117" s="32">
        <f>Arkusz13!C37</f>
        <v>2</v>
      </c>
      <c r="P117" s="32">
        <f>Arkusz13!C53</f>
        <v>1</v>
      </c>
      <c r="Q117" s="32">
        <f>Arkusz13!C69</f>
        <v>0</v>
      </c>
      <c r="R117" s="32">
        <f>Arkusz13!C85</f>
        <v>0</v>
      </c>
      <c r="S117" s="32">
        <f>Arkusz13!C101</f>
        <v>0</v>
      </c>
      <c r="T117" s="32">
        <f>Arkusz13!C117</f>
        <v>0</v>
      </c>
      <c r="U117" s="32">
        <f>Arkusz13!C133-SUM(N117:T117)</f>
        <v>14</v>
      </c>
      <c r="V117" s="175">
        <f t="shared" si="3"/>
        <v>26</v>
      </c>
      <c r="W117" s="176"/>
      <c r="Y117" s="3"/>
      <c r="Z117" s="6"/>
    </row>
    <row r="118" spans="3:26" x14ac:dyDescent="0.35">
      <c r="C118" s="179" t="s">
        <v>38</v>
      </c>
      <c r="D118" s="180"/>
      <c r="E118" s="180"/>
      <c r="F118" s="180"/>
      <c r="G118" s="180"/>
      <c r="H118" s="180"/>
      <c r="I118" s="180"/>
      <c r="J118" s="180"/>
      <c r="K118" s="180"/>
      <c r="L118" s="114">
        <f>Arkusz13!C6</f>
        <v>0</v>
      </c>
      <c r="M118" s="114"/>
      <c r="N118" s="32">
        <f>Arkusz13!C22</f>
        <v>2</v>
      </c>
      <c r="O118" s="32">
        <f>Arkusz13!C38</f>
        <v>0</v>
      </c>
      <c r="P118" s="32">
        <f>Arkusz13!C54</f>
        <v>1</v>
      </c>
      <c r="Q118" s="32">
        <f>Arkusz13!C70</f>
        <v>0</v>
      </c>
      <c r="R118" s="32">
        <f>Arkusz13!C86</f>
        <v>0</v>
      </c>
      <c r="S118" s="32">
        <f>Arkusz13!C102</f>
        <v>0</v>
      </c>
      <c r="T118" s="32">
        <f>Arkusz13!C118</f>
        <v>0</v>
      </c>
      <c r="U118" s="32">
        <f>Arkusz13!C134-SUM(N118:T118)</f>
        <v>0</v>
      </c>
      <c r="V118" s="175">
        <f t="shared" si="3"/>
        <v>3</v>
      </c>
      <c r="W118" s="176"/>
      <c r="Y118" s="3"/>
      <c r="Z118" s="6"/>
    </row>
    <row r="119" spans="3:26" x14ac:dyDescent="0.35">
      <c r="C119" s="177" t="s">
        <v>46</v>
      </c>
      <c r="D119" s="178"/>
      <c r="E119" s="178"/>
      <c r="F119" s="178"/>
      <c r="G119" s="178"/>
      <c r="H119" s="178"/>
      <c r="I119" s="178"/>
      <c r="J119" s="178"/>
      <c r="K119" s="178"/>
      <c r="L119" s="114">
        <f>Arkusz13!C7</f>
        <v>8</v>
      </c>
      <c r="M119" s="114"/>
      <c r="N119" s="32">
        <f>Arkusz13!C23</f>
        <v>6</v>
      </c>
      <c r="O119" s="32">
        <f>Arkusz13!C39</f>
        <v>2</v>
      </c>
      <c r="P119" s="32">
        <f>Arkusz13!C55</f>
        <v>0</v>
      </c>
      <c r="Q119" s="32">
        <f>Arkusz13!C71</f>
        <v>1</v>
      </c>
      <c r="R119" s="32">
        <f>Arkusz13!C87</f>
        <v>0</v>
      </c>
      <c r="S119" s="32">
        <f>Arkusz13!C103</f>
        <v>0</v>
      </c>
      <c r="T119" s="32">
        <f>Arkusz13!C119</f>
        <v>0</v>
      </c>
      <c r="U119" s="32">
        <f>Arkusz13!C135-SUM(N119:T119)</f>
        <v>3</v>
      </c>
      <c r="V119" s="175">
        <f t="shared" si="3"/>
        <v>12</v>
      </c>
      <c r="W119" s="176"/>
      <c r="Y119" s="3"/>
      <c r="Z119" s="6"/>
    </row>
    <row r="120" spans="3:26" x14ac:dyDescent="0.35">
      <c r="C120" s="179" t="s">
        <v>47</v>
      </c>
      <c r="D120" s="180"/>
      <c r="E120" s="180"/>
      <c r="F120" s="180"/>
      <c r="G120" s="180"/>
      <c r="H120" s="180"/>
      <c r="I120" s="180"/>
      <c r="J120" s="180"/>
      <c r="K120" s="180"/>
      <c r="L120" s="114">
        <f>Arkusz13!C8</f>
        <v>0</v>
      </c>
      <c r="M120" s="114"/>
      <c r="N120" s="32">
        <f>Arkusz13!C24</f>
        <v>0</v>
      </c>
      <c r="O120" s="32">
        <f>Arkusz13!C40</f>
        <v>0</v>
      </c>
      <c r="P120" s="32">
        <f>Arkusz13!C56</f>
        <v>0</v>
      </c>
      <c r="Q120" s="32">
        <f>Arkusz13!C72</f>
        <v>0</v>
      </c>
      <c r="R120" s="32">
        <f>Arkusz13!C88</f>
        <v>0</v>
      </c>
      <c r="S120" s="32">
        <f>Arkusz13!C104</f>
        <v>0</v>
      </c>
      <c r="T120" s="32">
        <f>Arkusz13!C120</f>
        <v>0</v>
      </c>
      <c r="U120" s="32">
        <f>Arkusz13!C136-SUM(N120:T120)</f>
        <v>0</v>
      </c>
      <c r="V120" s="175">
        <f t="shared" si="3"/>
        <v>0</v>
      </c>
      <c r="W120" s="176"/>
      <c r="Y120" s="3"/>
      <c r="Z120" s="6"/>
    </row>
    <row r="121" spans="3:26" x14ac:dyDescent="0.35">
      <c r="C121" s="177" t="s">
        <v>4</v>
      </c>
      <c r="D121" s="178"/>
      <c r="E121" s="178"/>
      <c r="F121" s="178"/>
      <c r="G121" s="178"/>
      <c r="H121" s="178"/>
      <c r="I121" s="178"/>
      <c r="J121" s="178"/>
      <c r="K121" s="178"/>
      <c r="L121" s="114">
        <f>Arkusz13!C9</f>
        <v>0</v>
      </c>
      <c r="M121" s="114"/>
      <c r="N121" s="32">
        <f>Arkusz13!C25</f>
        <v>0</v>
      </c>
      <c r="O121" s="32">
        <f>Arkusz13!C41</f>
        <v>0</v>
      </c>
      <c r="P121" s="32">
        <f>Arkusz13!C57</f>
        <v>0</v>
      </c>
      <c r="Q121" s="32">
        <f>Arkusz13!C73</f>
        <v>0</v>
      </c>
      <c r="R121" s="32">
        <f>Arkusz13!C89</f>
        <v>0</v>
      </c>
      <c r="S121" s="32">
        <f>Arkusz13!C105</f>
        <v>0</v>
      </c>
      <c r="T121" s="32">
        <f>Arkusz13!C121</f>
        <v>0</v>
      </c>
      <c r="U121" s="32">
        <f>Arkusz13!C137-SUM(N121:T121)</f>
        <v>0</v>
      </c>
      <c r="V121" s="175">
        <f t="shared" si="3"/>
        <v>0</v>
      </c>
      <c r="W121" s="176"/>
      <c r="Y121" s="3"/>
      <c r="Z121" s="6"/>
    </row>
    <row r="122" spans="3:26" x14ac:dyDescent="0.35">
      <c r="C122" s="179" t="s">
        <v>39</v>
      </c>
      <c r="D122" s="180"/>
      <c r="E122" s="180"/>
      <c r="F122" s="180"/>
      <c r="G122" s="180"/>
      <c r="H122" s="180"/>
      <c r="I122" s="180"/>
      <c r="J122" s="180"/>
      <c r="K122" s="180"/>
      <c r="L122" s="114">
        <f>Arkusz13!C10</f>
        <v>17</v>
      </c>
      <c r="M122" s="114"/>
      <c r="N122" s="32">
        <f>Arkusz13!C26</f>
        <v>10</v>
      </c>
      <c r="O122" s="32">
        <f>Arkusz13!C42</f>
        <v>0</v>
      </c>
      <c r="P122" s="32">
        <f>Arkusz13!C58</f>
        <v>0</v>
      </c>
      <c r="Q122" s="32">
        <f>Arkusz13!C74</f>
        <v>0</v>
      </c>
      <c r="R122" s="32">
        <f>Arkusz13!C90</f>
        <v>2</v>
      </c>
      <c r="S122" s="32">
        <f>Arkusz13!C106</f>
        <v>0</v>
      </c>
      <c r="T122" s="32">
        <f>Arkusz13!C122</f>
        <v>0</v>
      </c>
      <c r="U122" s="32">
        <f>Arkusz13!C138-SUM(N122:T122)</f>
        <v>8</v>
      </c>
      <c r="V122" s="175">
        <f t="shared" si="3"/>
        <v>20</v>
      </c>
      <c r="W122" s="176"/>
      <c r="Y122" s="3"/>
      <c r="Z122" s="6"/>
    </row>
    <row r="123" spans="3:26" x14ac:dyDescent="0.35">
      <c r="C123" s="177" t="s">
        <v>40</v>
      </c>
      <c r="D123" s="178"/>
      <c r="E123" s="178"/>
      <c r="F123" s="178"/>
      <c r="G123" s="178"/>
      <c r="H123" s="178"/>
      <c r="I123" s="178"/>
      <c r="J123" s="178"/>
      <c r="K123" s="178"/>
      <c r="L123" s="114">
        <f>Arkusz13!C11</f>
        <v>6</v>
      </c>
      <c r="M123" s="114"/>
      <c r="N123" s="32">
        <f>Arkusz13!C27</f>
        <v>2</v>
      </c>
      <c r="O123" s="32">
        <f>Arkusz13!C43</f>
        <v>0</v>
      </c>
      <c r="P123" s="32">
        <f>Arkusz13!C59</f>
        <v>0</v>
      </c>
      <c r="Q123" s="32">
        <f>Arkusz13!C75</f>
        <v>0</v>
      </c>
      <c r="R123" s="32">
        <f>Arkusz13!C91</f>
        <v>0</v>
      </c>
      <c r="S123" s="32">
        <f>Arkusz13!C107</f>
        <v>0</v>
      </c>
      <c r="T123" s="32">
        <f>Arkusz13!C123</f>
        <v>0</v>
      </c>
      <c r="U123" s="32">
        <f>Arkusz13!C139-SUM(N123:T123)</f>
        <v>1</v>
      </c>
      <c r="V123" s="175">
        <f t="shared" si="3"/>
        <v>3</v>
      </c>
      <c r="W123" s="176"/>
      <c r="Y123" s="3"/>
      <c r="Z123" s="6"/>
    </row>
    <row r="124" spans="3:26" x14ac:dyDescent="0.35">
      <c r="C124" s="179" t="s">
        <v>41</v>
      </c>
      <c r="D124" s="180"/>
      <c r="E124" s="180"/>
      <c r="F124" s="180"/>
      <c r="G124" s="180"/>
      <c r="H124" s="180"/>
      <c r="I124" s="180"/>
      <c r="J124" s="180"/>
      <c r="K124" s="180"/>
      <c r="L124" s="114">
        <f>Arkusz13!C12</f>
        <v>761</v>
      </c>
      <c r="M124" s="114"/>
      <c r="N124" s="32">
        <f>Arkusz13!C28</f>
        <v>374</v>
      </c>
      <c r="O124" s="32">
        <f>Arkusz13!C44</f>
        <v>1</v>
      </c>
      <c r="P124" s="32">
        <f>Arkusz13!C60</f>
        <v>39</v>
      </c>
      <c r="Q124" s="32">
        <f>Arkusz13!C76</f>
        <v>1073</v>
      </c>
      <c r="R124" s="32">
        <f>Arkusz13!C92</f>
        <v>26</v>
      </c>
      <c r="S124" s="32">
        <f>Arkusz13!C108</f>
        <v>0</v>
      </c>
      <c r="T124" s="32">
        <f>Arkusz13!C124</f>
        <v>106</v>
      </c>
      <c r="U124" s="32">
        <f>Arkusz13!C140-SUM(N124:T124)</f>
        <v>441</v>
      </c>
      <c r="V124" s="175">
        <f t="shared" si="3"/>
        <v>2060</v>
      </c>
      <c r="W124" s="176"/>
      <c r="Y124" s="3"/>
      <c r="Z124" s="6"/>
    </row>
    <row r="125" spans="3:26" x14ac:dyDescent="0.35">
      <c r="C125" s="179" t="s">
        <v>11</v>
      </c>
      <c r="D125" s="180"/>
      <c r="E125" s="180"/>
      <c r="F125" s="180"/>
      <c r="G125" s="180"/>
      <c r="H125" s="180"/>
      <c r="I125" s="180"/>
      <c r="J125" s="180"/>
      <c r="K125" s="180"/>
      <c r="L125" s="114">
        <f>Arkusz13!C14</f>
        <v>17</v>
      </c>
      <c r="M125" s="114"/>
      <c r="N125" s="32">
        <f>Arkusz13!C30</f>
        <v>6</v>
      </c>
      <c r="O125" s="32">
        <f>Arkusz13!C46</f>
        <v>0</v>
      </c>
      <c r="P125" s="32">
        <f>Arkusz13!C62</f>
        <v>0</v>
      </c>
      <c r="Q125" s="32">
        <f>Arkusz13!C78</f>
        <v>1</v>
      </c>
      <c r="R125" s="32">
        <f>Arkusz13!C94</f>
        <v>0</v>
      </c>
      <c r="S125" s="32">
        <f>Arkusz13!C110</f>
        <v>0</v>
      </c>
      <c r="T125" s="32">
        <f>Arkusz13!C126</f>
        <v>0</v>
      </c>
      <c r="U125" s="32">
        <f>Arkusz13!C142-SUM(N125:T125)</f>
        <v>6</v>
      </c>
      <c r="V125" s="175">
        <f t="shared" si="3"/>
        <v>13</v>
      </c>
      <c r="W125" s="176"/>
      <c r="Y125" s="3"/>
      <c r="Z125" s="6"/>
    </row>
    <row r="126" spans="3:26" x14ac:dyDescent="0.35">
      <c r="C126" s="177" t="s">
        <v>43</v>
      </c>
      <c r="D126" s="178"/>
      <c r="E126" s="178"/>
      <c r="F126" s="178"/>
      <c r="G126" s="178"/>
      <c r="H126" s="178"/>
      <c r="I126" s="178"/>
      <c r="J126" s="178"/>
      <c r="K126" s="178"/>
      <c r="L126" s="114">
        <f>Arkusz13!C15</f>
        <v>7</v>
      </c>
      <c r="M126" s="114"/>
      <c r="N126" s="32">
        <f>Arkusz13!C31</f>
        <v>9</v>
      </c>
      <c r="O126" s="32">
        <f>Arkusz13!C47</f>
        <v>3</v>
      </c>
      <c r="P126" s="32">
        <f>Arkusz13!C63</f>
        <v>0</v>
      </c>
      <c r="Q126" s="32">
        <f>Arkusz13!C79</f>
        <v>0</v>
      </c>
      <c r="R126" s="32">
        <f>Arkusz13!C95</f>
        <v>0</v>
      </c>
      <c r="S126" s="32">
        <f>Arkusz13!C111</f>
        <v>0</v>
      </c>
      <c r="T126" s="32">
        <f>Arkusz13!C127</f>
        <v>0</v>
      </c>
      <c r="U126" s="32">
        <f>Arkusz13!C143-SUM(N126:T126)</f>
        <v>9</v>
      </c>
      <c r="V126" s="175">
        <f t="shared" si="3"/>
        <v>21</v>
      </c>
      <c r="W126" s="176"/>
      <c r="Y126" s="3"/>
      <c r="Z126" s="6"/>
    </row>
    <row r="127" spans="3:26" x14ac:dyDescent="0.35">
      <c r="C127" s="179" t="s">
        <v>44</v>
      </c>
      <c r="D127" s="180"/>
      <c r="E127" s="180"/>
      <c r="F127" s="180"/>
      <c r="G127" s="180"/>
      <c r="H127" s="180"/>
      <c r="I127" s="180"/>
      <c r="J127" s="180"/>
      <c r="K127" s="180"/>
      <c r="L127" s="114">
        <f>Arkusz13!C16</f>
        <v>0</v>
      </c>
      <c r="M127" s="114"/>
      <c r="N127" s="32">
        <f>Arkusz13!C32</f>
        <v>1</v>
      </c>
      <c r="O127" s="32">
        <f>Arkusz13!C48</f>
        <v>0</v>
      </c>
      <c r="P127" s="32">
        <f>Arkusz13!C64</f>
        <v>0</v>
      </c>
      <c r="Q127" s="32">
        <f>Arkusz13!C80</f>
        <v>0</v>
      </c>
      <c r="R127" s="32">
        <f>Arkusz13!C96</f>
        <v>0</v>
      </c>
      <c r="S127" s="32">
        <f>Arkusz13!C112</f>
        <v>0</v>
      </c>
      <c r="T127" s="32">
        <f>Arkusz13!C128</f>
        <v>0</v>
      </c>
      <c r="U127" s="32">
        <f>Arkusz13!C144-SUM(N127:T127)</f>
        <v>1</v>
      </c>
      <c r="V127" s="175">
        <f t="shared" si="3"/>
        <v>2</v>
      </c>
      <c r="W127" s="176"/>
      <c r="Y127" s="3"/>
      <c r="Z127" s="6"/>
    </row>
    <row r="128" spans="3:26" ht="15" thickBot="1" x14ac:dyDescent="0.4">
      <c r="C128" s="298" t="s">
        <v>45</v>
      </c>
      <c r="D128" s="299"/>
      <c r="E128" s="299"/>
      <c r="F128" s="299"/>
      <c r="G128" s="299"/>
      <c r="H128" s="299"/>
      <c r="I128" s="299"/>
      <c r="J128" s="299"/>
      <c r="K128" s="299"/>
      <c r="L128" s="114">
        <f>Arkusz13!C17</f>
        <v>2</v>
      </c>
      <c r="M128" s="114"/>
      <c r="N128" s="32">
        <f>Arkusz13!C33</f>
        <v>6</v>
      </c>
      <c r="O128" s="32">
        <f>Arkusz13!C49</f>
        <v>0</v>
      </c>
      <c r="P128" s="32">
        <f>Arkusz13!C65</f>
        <v>0</v>
      </c>
      <c r="Q128" s="32">
        <f>Arkusz13!C81</f>
        <v>5</v>
      </c>
      <c r="R128" s="32">
        <f>Arkusz13!C97</f>
        <v>0</v>
      </c>
      <c r="S128" s="32">
        <f>Arkusz13!C113</f>
        <v>0</v>
      </c>
      <c r="T128" s="32">
        <f>Arkusz13!C129</f>
        <v>0</v>
      </c>
      <c r="U128" s="32">
        <f>Arkusz13!C145-SUM(N128:T128)</f>
        <v>3</v>
      </c>
      <c r="V128" s="175">
        <f t="shared" si="3"/>
        <v>14</v>
      </c>
      <c r="W128" s="176"/>
      <c r="Y128" s="3"/>
      <c r="Z128" s="6"/>
    </row>
    <row r="129" spans="1:26" ht="15" thickBot="1" x14ac:dyDescent="0.4">
      <c r="C129" s="293" t="s">
        <v>1</v>
      </c>
      <c r="D129" s="294"/>
      <c r="E129" s="294"/>
      <c r="F129" s="294"/>
      <c r="G129" s="294"/>
      <c r="H129" s="294"/>
      <c r="I129" s="294"/>
      <c r="J129" s="294"/>
      <c r="K129" s="294"/>
      <c r="L129" s="270">
        <f>SUM(L114:L128)</f>
        <v>16918</v>
      </c>
      <c r="M129" s="270"/>
      <c r="N129" s="33">
        <f t="shared" ref="N129:V129" si="4">SUM(N114:N128)</f>
        <v>5744</v>
      </c>
      <c r="O129" s="33">
        <f t="shared" si="4"/>
        <v>9279</v>
      </c>
      <c r="P129" s="33">
        <f t="shared" si="4"/>
        <v>2746</v>
      </c>
      <c r="Q129" s="33">
        <f t="shared" si="4"/>
        <v>1283</v>
      </c>
      <c r="R129" s="33">
        <f t="shared" si="4"/>
        <v>28</v>
      </c>
      <c r="S129" s="33">
        <f t="shared" si="4"/>
        <v>0</v>
      </c>
      <c r="T129" s="33">
        <f t="shared" si="4"/>
        <v>106</v>
      </c>
      <c r="U129" s="33">
        <f t="shared" si="4"/>
        <v>1567</v>
      </c>
      <c r="V129" s="270">
        <f t="shared" si="4"/>
        <v>20753</v>
      </c>
      <c r="W129" s="292"/>
      <c r="Y129" s="3"/>
      <c r="Z129" s="6"/>
    </row>
    <row r="130" spans="1:26" x14ac:dyDescent="0.35">
      <c r="A130" s="34"/>
      <c r="B130" s="34"/>
      <c r="C130" s="34"/>
      <c r="D130" s="34"/>
      <c r="E130" s="34"/>
      <c r="F130" s="34"/>
      <c r="G130" s="34"/>
      <c r="H130" s="34"/>
      <c r="I130" s="34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</row>
    <row r="154" spans="1:25" ht="15" thickBot="1" x14ac:dyDescent="0.4"/>
    <row r="155" spans="1:25" ht="31.5" customHeight="1" x14ac:dyDescent="0.35">
      <c r="D155" s="268" t="s">
        <v>2</v>
      </c>
      <c r="E155" s="269"/>
      <c r="F155" s="269"/>
      <c r="G155" s="269"/>
      <c r="H155" s="269"/>
      <c r="I155" s="269"/>
      <c r="J155" s="269"/>
      <c r="K155" s="269"/>
      <c r="L155" s="269" t="s">
        <v>3</v>
      </c>
      <c r="M155" s="269"/>
      <c r="N155" s="129" t="s">
        <v>86</v>
      </c>
      <c r="O155" s="129"/>
      <c r="P155" s="129"/>
      <c r="Q155" s="289" t="s">
        <v>87</v>
      </c>
      <c r="R155" s="290"/>
      <c r="S155" s="291"/>
    </row>
    <row r="156" spans="1:25" ht="15" thickBot="1" x14ac:dyDescent="0.4">
      <c r="D156" s="230" t="s">
        <v>85</v>
      </c>
      <c r="E156" s="231"/>
      <c r="F156" s="231"/>
      <c r="G156" s="231"/>
      <c r="H156" s="231"/>
      <c r="I156" s="231"/>
      <c r="J156" s="231"/>
      <c r="K156" s="231"/>
      <c r="L156" s="229">
        <f>Arkusz14!B2</f>
        <v>12</v>
      </c>
      <c r="M156" s="229"/>
      <c r="N156" s="229">
        <f>Arkusz14!B3</f>
        <v>6</v>
      </c>
      <c r="O156" s="229"/>
      <c r="P156" s="229"/>
      <c r="Q156" s="295">
        <f>Arkusz14!B4</f>
        <v>0</v>
      </c>
      <c r="R156" s="296"/>
      <c r="S156" s="297"/>
    </row>
    <row r="157" spans="1:25" x14ac:dyDescent="0.3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</row>
    <row r="158" spans="1:25" x14ac:dyDescent="0.35">
      <c r="A158" s="134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</row>
    <row r="159" spans="1:25" x14ac:dyDescent="0.35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</row>
    <row r="160" spans="1:25" x14ac:dyDescent="0.35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</row>
    <row r="161" spans="1:25" x14ac:dyDescent="0.35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</row>
    <row r="162" spans="1:25" x14ac:dyDescent="0.35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</row>
    <row r="163" spans="1:25" ht="49" customHeight="1" x14ac:dyDescent="0.35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</row>
    <row r="165" spans="1:25" x14ac:dyDescent="0.35">
      <c r="A165" s="136" t="s">
        <v>142</v>
      </c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</row>
    <row r="166" spans="1:25" ht="15" thickBot="1" x14ac:dyDescent="0.4"/>
    <row r="167" spans="1:25" x14ac:dyDescent="0.35">
      <c r="G167" s="220" t="s">
        <v>23</v>
      </c>
      <c r="H167" s="221"/>
      <c r="I167" s="221"/>
      <c r="J167" s="221"/>
      <c r="K167" s="84" t="s">
        <v>8</v>
      </c>
      <c r="L167" s="183"/>
    </row>
    <row r="168" spans="1:25" x14ac:dyDescent="0.35">
      <c r="G168" s="279" t="s">
        <v>13</v>
      </c>
      <c r="H168" s="280"/>
      <c r="I168" s="280"/>
      <c r="J168" s="280"/>
      <c r="K168" s="175">
        <v>819</v>
      </c>
      <c r="L168" s="176"/>
    </row>
    <row r="169" spans="1:25" x14ac:dyDescent="0.35">
      <c r="G169" s="283" t="s">
        <v>14</v>
      </c>
      <c r="H169" s="284"/>
      <c r="I169" s="284"/>
      <c r="J169" s="284"/>
      <c r="K169" s="175">
        <v>456</v>
      </c>
      <c r="L169" s="176"/>
      <c r="V169" s="53"/>
    </row>
    <row r="170" spans="1:25" x14ac:dyDescent="0.35">
      <c r="G170" s="279" t="s">
        <v>15</v>
      </c>
      <c r="H170" s="280"/>
      <c r="I170" s="280"/>
      <c r="J170" s="280"/>
      <c r="K170" s="175">
        <v>84</v>
      </c>
      <c r="L170" s="176"/>
      <c r="V170" s="53"/>
    </row>
    <row r="171" spans="1:25" x14ac:dyDescent="0.35">
      <c r="G171" s="283" t="s">
        <v>80</v>
      </c>
      <c r="H171" s="284"/>
      <c r="I171" s="284"/>
      <c r="J171" s="284"/>
      <c r="K171" s="175">
        <v>2099</v>
      </c>
      <c r="L171" s="176"/>
      <c r="U171" s="53"/>
      <c r="V171" s="53"/>
    </row>
    <row r="172" spans="1:25" x14ac:dyDescent="0.35">
      <c r="G172" s="279" t="s">
        <v>81</v>
      </c>
      <c r="H172" s="280"/>
      <c r="I172" s="280"/>
      <c r="J172" s="280"/>
      <c r="K172" s="175">
        <v>0</v>
      </c>
      <c r="L172" s="176"/>
      <c r="U172" s="53"/>
      <c r="V172" s="53"/>
    </row>
    <row r="173" spans="1:25" x14ac:dyDescent="0.35">
      <c r="G173" s="227" t="s">
        <v>91</v>
      </c>
      <c r="H173" s="228"/>
      <c r="I173" s="228"/>
      <c r="J173" s="228"/>
      <c r="K173" s="175">
        <v>2</v>
      </c>
      <c r="L173" s="176"/>
      <c r="U173" s="53"/>
    </row>
    <row r="174" spans="1:25" x14ac:dyDescent="0.35">
      <c r="G174" s="281" t="s">
        <v>16</v>
      </c>
      <c r="H174" s="282"/>
      <c r="I174" s="282"/>
      <c r="J174" s="282"/>
      <c r="K174" s="175">
        <v>18</v>
      </c>
      <c r="L174" s="176"/>
      <c r="U174" s="53"/>
    </row>
    <row r="175" spans="1:25" x14ac:dyDescent="0.35">
      <c r="G175" s="227" t="s">
        <v>17</v>
      </c>
      <c r="H175" s="228"/>
      <c r="I175" s="228"/>
      <c r="J175" s="228"/>
      <c r="K175" s="175">
        <v>95</v>
      </c>
      <c r="L175" s="176"/>
    </row>
    <row r="176" spans="1:25" x14ac:dyDescent="0.35">
      <c r="G176" s="281" t="s">
        <v>18</v>
      </c>
      <c r="H176" s="282"/>
      <c r="I176" s="282"/>
      <c r="J176" s="282"/>
      <c r="K176" s="175">
        <v>166</v>
      </c>
      <c r="L176" s="176"/>
    </row>
    <row r="177" spans="1:25" x14ac:dyDescent="0.35">
      <c r="G177" s="227" t="s">
        <v>19</v>
      </c>
      <c r="H177" s="228"/>
      <c r="I177" s="228"/>
      <c r="J177" s="228"/>
      <c r="K177" s="175">
        <v>34</v>
      </c>
      <c r="L177" s="176"/>
    </row>
    <row r="178" spans="1:25" ht="15" thickBot="1" x14ac:dyDescent="0.4">
      <c r="G178" s="308" t="s">
        <v>82</v>
      </c>
      <c r="H178" s="309"/>
      <c r="I178" s="309"/>
      <c r="J178" s="309"/>
      <c r="K178" s="175">
        <v>838</v>
      </c>
      <c r="L178" s="176"/>
    </row>
    <row r="179" spans="1:25" ht="15" thickBot="1" x14ac:dyDescent="0.4">
      <c r="G179" s="302" t="s">
        <v>1</v>
      </c>
      <c r="H179" s="303"/>
      <c r="I179" s="303"/>
      <c r="J179" s="303"/>
      <c r="K179" s="92">
        <v>4611</v>
      </c>
      <c r="L179" s="93"/>
    </row>
    <row r="181" spans="1:25" x14ac:dyDescent="0.35">
      <c r="A181" s="134" t="s">
        <v>169</v>
      </c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</row>
    <row r="182" spans="1:25" x14ac:dyDescent="0.35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</row>
    <row r="183" spans="1:25" ht="5.5" customHeight="1" x14ac:dyDescent="0.35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</row>
    <row r="184" spans="1:25" ht="3" customHeight="1" x14ac:dyDescent="0.35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</row>
    <row r="185" spans="1:25" x14ac:dyDescent="0.35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</row>
    <row r="188" spans="1:25" x14ac:dyDescent="0.35">
      <c r="A188" s="10" t="s">
        <v>143</v>
      </c>
      <c r="B188" s="10"/>
      <c r="C188" s="10"/>
      <c r="D188" s="10"/>
      <c r="E188" s="10"/>
      <c r="F188" s="10"/>
    </row>
    <row r="189" spans="1:25" ht="15" thickBot="1" x14ac:dyDescent="0.4"/>
    <row r="190" spans="1:25" x14ac:dyDescent="0.35">
      <c r="D190" s="83" t="s">
        <v>28</v>
      </c>
      <c r="E190" s="84"/>
      <c r="F190" s="84"/>
      <c r="G190" s="84"/>
      <c r="H190" s="84" t="s">
        <v>3</v>
      </c>
      <c r="I190" s="84"/>
      <c r="J190" s="84"/>
      <c r="K190" s="84" t="s">
        <v>22</v>
      </c>
      <c r="L190" s="84"/>
      <c r="M190" s="183"/>
    </row>
    <row r="191" spans="1:25" x14ac:dyDescent="0.35">
      <c r="D191" s="184" t="s">
        <v>20</v>
      </c>
      <c r="E191" s="185"/>
      <c r="F191" s="185"/>
      <c r="G191" s="185"/>
      <c r="H191" s="175">
        <v>68912</v>
      </c>
      <c r="I191" s="175"/>
      <c r="J191" s="175"/>
      <c r="K191" s="175">
        <v>71868</v>
      </c>
      <c r="L191" s="175"/>
      <c r="M191" s="176"/>
    </row>
    <row r="192" spans="1:25" x14ac:dyDescent="0.35">
      <c r="D192" s="186" t="s">
        <v>139</v>
      </c>
      <c r="E192" s="187"/>
      <c r="F192" s="187"/>
      <c r="G192" s="187"/>
      <c r="H192" s="175">
        <v>7618</v>
      </c>
      <c r="I192" s="175"/>
      <c r="J192" s="175"/>
      <c r="K192" s="175">
        <v>7780</v>
      </c>
      <c r="L192" s="175"/>
      <c r="M192" s="176"/>
    </row>
    <row r="193" spans="4:29" ht="15" thickBot="1" x14ac:dyDescent="0.4">
      <c r="D193" s="277" t="s">
        <v>21</v>
      </c>
      <c r="E193" s="278"/>
      <c r="F193" s="278"/>
      <c r="G193" s="278"/>
      <c r="H193" s="175">
        <v>8304</v>
      </c>
      <c r="I193" s="175"/>
      <c r="J193" s="175"/>
      <c r="K193" s="175">
        <v>8191</v>
      </c>
      <c r="L193" s="175"/>
      <c r="M193" s="176"/>
    </row>
    <row r="194" spans="4:29" ht="15" thickBot="1" x14ac:dyDescent="0.4">
      <c r="D194" s="310" t="s">
        <v>1</v>
      </c>
      <c r="E194" s="311"/>
      <c r="F194" s="311"/>
      <c r="G194" s="311"/>
      <c r="H194" s="92">
        <f>SUM(H191:J193)</f>
        <v>84834</v>
      </c>
      <c r="I194" s="92"/>
      <c r="J194" s="92"/>
      <c r="K194" s="92">
        <f>SUM(K191:M193)</f>
        <v>87839</v>
      </c>
      <c r="L194" s="92"/>
      <c r="M194" s="93"/>
    </row>
    <row r="195" spans="4:29" x14ac:dyDescent="0.35">
      <c r="D195" s="36"/>
      <c r="E195" s="36"/>
      <c r="F195" s="36"/>
      <c r="G195" s="36"/>
      <c r="H195" s="37"/>
      <c r="I195" s="37"/>
      <c r="J195" s="37"/>
      <c r="K195" s="37"/>
      <c r="L195" s="37"/>
      <c r="M195" s="37"/>
    </row>
    <row r="196" spans="4:29" x14ac:dyDescent="0.35">
      <c r="D196" s="36"/>
      <c r="E196" s="36"/>
      <c r="F196" s="36"/>
      <c r="G196" s="36"/>
      <c r="H196" s="37"/>
      <c r="I196" s="37"/>
      <c r="J196" s="37"/>
      <c r="K196" s="37"/>
      <c r="L196" s="37"/>
      <c r="M196" s="37"/>
    </row>
    <row r="197" spans="4:29" x14ac:dyDescent="0.35">
      <c r="D197" s="36"/>
      <c r="E197" s="36"/>
      <c r="F197" s="36"/>
      <c r="G197" s="36"/>
      <c r="H197" s="37"/>
      <c r="I197" s="37"/>
      <c r="J197" s="37"/>
      <c r="K197" s="37"/>
      <c r="L197" s="37"/>
      <c r="M197" s="37"/>
    </row>
    <row r="198" spans="4:29" x14ac:dyDescent="0.3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3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3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3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3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3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3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4:29" x14ac:dyDescent="0.3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3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35"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AC207" s="25"/>
    </row>
    <row r="208" spans="4:29" x14ac:dyDescent="0.35">
      <c r="D208" s="38"/>
      <c r="E208" s="38"/>
      <c r="F208" s="38"/>
      <c r="G208" s="38"/>
      <c r="H208" s="38"/>
      <c r="I208" s="38"/>
      <c r="J208" s="38"/>
      <c r="K208" s="38"/>
      <c r="L208" s="38"/>
      <c r="M208" s="38"/>
    </row>
    <row r="209" spans="1:25" x14ac:dyDescent="0.35">
      <c r="D209" s="38"/>
      <c r="E209" s="38"/>
      <c r="F209" s="38"/>
      <c r="G209" s="38"/>
      <c r="H209" s="38"/>
      <c r="I209" s="38"/>
      <c r="J209" s="38"/>
      <c r="K209" s="38"/>
      <c r="L209" s="38"/>
      <c r="M209" s="38"/>
    </row>
    <row r="210" spans="1:25" x14ac:dyDescent="0.35">
      <c r="D210" s="38"/>
      <c r="E210" s="38"/>
      <c r="F210" s="38"/>
      <c r="G210" s="38"/>
      <c r="H210" s="38"/>
      <c r="I210" s="38"/>
      <c r="J210" s="38"/>
      <c r="K210" s="38"/>
      <c r="L210" s="38"/>
      <c r="M210" s="38"/>
    </row>
    <row r="213" spans="1:25" x14ac:dyDescent="0.35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</row>
    <row r="214" spans="1:25" x14ac:dyDescent="0.35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</row>
    <row r="215" spans="1:25" ht="11.5" customHeight="1" x14ac:dyDescent="0.35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</row>
    <row r="216" spans="1:25" ht="6" customHeight="1" x14ac:dyDescent="0.35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</row>
    <row r="217" spans="1:25" ht="6" customHeight="1" x14ac:dyDescent="0.35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</row>
    <row r="218" spans="1:25" ht="6" customHeight="1" x14ac:dyDescent="0.35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</row>
    <row r="219" spans="1:25" ht="6" customHeight="1" x14ac:dyDescent="0.35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</row>
    <row r="220" spans="1:25" hidden="1" x14ac:dyDescent="0.35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</row>
    <row r="223" spans="1:25" x14ac:dyDescent="0.35">
      <c r="A223" s="10" t="s">
        <v>144</v>
      </c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8" ht="15" thickBot="1" x14ac:dyDescent="0.4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8" x14ac:dyDescent="0.35">
      <c r="D226" s="304" t="s">
        <v>49</v>
      </c>
      <c r="E226" s="305"/>
      <c r="F226" s="305"/>
      <c r="G226" s="151" t="str">
        <f>CONCATENATE(Arkusz18!A2," - ",Arkusz18!B2," r.")</f>
        <v>01.09.2023 - 30.09.2023 r.</v>
      </c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2"/>
    </row>
    <row r="227" spans="1:18" ht="31.5" customHeight="1" x14ac:dyDescent="0.35">
      <c r="D227" s="306"/>
      <c r="E227" s="307"/>
      <c r="F227" s="307"/>
      <c r="G227" s="156" t="s">
        <v>65</v>
      </c>
      <c r="H227" s="156"/>
      <c r="I227" s="156"/>
      <c r="J227" s="156" t="s">
        <v>90</v>
      </c>
      <c r="K227" s="156"/>
      <c r="L227" s="156"/>
      <c r="M227" s="156" t="s">
        <v>64</v>
      </c>
      <c r="N227" s="156"/>
      <c r="O227" s="156"/>
      <c r="P227" s="156" t="s">
        <v>89</v>
      </c>
      <c r="Q227" s="156"/>
      <c r="R227" s="168"/>
    </row>
    <row r="228" spans="1:18" x14ac:dyDescent="0.35">
      <c r="D228" s="153" t="s">
        <v>88</v>
      </c>
      <c r="E228" s="154"/>
      <c r="F228" s="154"/>
      <c r="G228" s="155">
        <f>Arkusz16!A2</f>
        <v>0</v>
      </c>
      <c r="H228" s="155"/>
      <c r="I228" s="155"/>
      <c r="J228" s="155">
        <f>Arkusz16!A3</f>
        <v>0</v>
      </c>
      <c r="K228" s="155"/>
      <c r="L228" s="155"/>
      <c r="M228" s="155">
        <f>Arkusz16!A4</f>
        <v>0</v>
      </c>
      <c r="N228" s="155"/>
      <c r="O228" s="155"/>
      <c r="P228" s="155">
        <f>Arkusz16!A5</f>
        <v>0</v>
      </c>
      <c r="Q228" s="155"/>
      <c r="R228" s="155"/>
    </row>
    <row r="229" spans="1:18" x14ac:dyDescent="0.35">
      <c r="D229" s="142" t="s">
        <v>51</v>
      </c>
      <c r="E229" s="143"/>
      <c r="F229" s="143"/>
      <c r="G229" s="144">
        <f>Arkusz16!A6</f>
        <v>343</v>
      </c>
      <c r="H229" s="144"/>
      <c r="I229" s="144"/>
      <c r="J229" s="145">
        <f>Arkusz16!A7</f>
        <v>0</v>
      </c>
      <c r="K229" s="146"/>
      <c r="L229" s="147"/>
      <c r="M229" s="145">
        <f>Arkusz16!A8</f>
        <v>0</v>
      </c>
      <c r="N229" s="146"/>
      <c r="O229" s="147"/>
      <c r="P229" s="145">
        <f>Arkusz16!A9</f>
        <v>0</v>
      </c>
      <c r="Q229" s="146"/>
      <c r="R229" s="147"/>
    </row>
    <row r="230" spans="1:18" ht="15" thickBot="1" x14ac:dyDescent="0.4">
      <c r="D230" s="272" t="s">
        <v>52</v>
      </c>
      <c r="E230" s="273"/>
      <c r="F230" s="273"/>
      <c r="G230" s="170">
        <f>Arkusz16!A10</f>
        <v>0</v>
      </c>
      <c r="H230" s="170"/>
      <c r="I230" s="170"/>
      <c r="J230" s="170">
        <f>Arkusz16!A11</f>
        <v>0</v>
      </c>
      <c r="K230" s="170"/>
      <c r="L230" s="170"/>
      <c r="M230" s="170">
        <f>Arkusz16!A12</f>
        <v>0</v>
      </c>
      <c r="N230" s="170"/>
      <c r="O230" s="170"/>
      <c r="P230" s="170">
        <f>Arkusz16!A13</f>
        <v>0</v>
      </c>
      <c r="Q230" s="170"/>
      <c r="R230" s="170"/>
    </row>
    <row r="231" spans="1:18" ht="15" thickBot="1" x14ac:dyDescent="0.4">
      <c r="D231" s="157" t="s">
        <v>50</v>
      </c>
      <c r="E231" s="158"/>
      <c r="F231" s="158"/>
      <c r="G231" s="150">
        <f>SUM(G228:I230)</f>
        <v>343</v>
      </c>
      <c r="H231" s="150"/>
      <c r="I231" s="150"/>
      <c r="J231" s="150">
        <f t="shared" ref="J231" si="5">SUM(J228:L230)</f>
        <v>0</v>
      </c>
      <c r="K231" s="150"/>
      <c r="L231" s="150"/>
      <c r="M231" s="150">
        <f t="shared" ref="M231" si="6">SUM(M228:O230)</f>
        <v>0</v>
      </c>
      <c r="N231" s="150"/>
      <c r="O231" s="150"/>
      <c r="P231" s="150">
        <f t="shared" ref="P231" si="7">SUM(P228:R230)</f>
        <v>0</v>
      </c>
      <c r="Q231" s="150"/>
      <c r="R231" s="169"/>
    </row>
    <row r="232" spans="1:18" x14ac:dyDescent="0.35">
      <c r="A232" s="39"/>
      <c r="B232" s="39"/>
      <c r="C232" s="39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4" spans="1:18" ht="15" thickBot="1" x14ac:dyDescent="0.4"/>
    <row r="235" spans="1:18" x14ac:dyDescent="0.35">
      <c r="D235" s="304" t="s">
        <v>49</v>
      </c>
      <c r="E235" s="305"/>
      <c r="F235" s="305"/>
      <c r="G235" s="151" t="str">
        <f>CONCATENATE(Arkusz18!C2," - ",Arkusz18!B2," r.")</f>
        <v>01.01.2023 - 30.09.2023 r.</v>
      </c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2"/>
    </row>
    <row r="236" spans="1:18" ht="32.25" customHeight="1" x14ac:dyDescent="0.35">
      <c r="D236" s="306"/>
      <c r="E236" s="307"/>
      <c r="F236" s="307"/>
      <c r="G236" s="156" t="s">
        <v>65</v>
      </c>
      <c r="H236" s="156"/>
      <c r="I236" s="156"/>
      <c r="J236" s="156" t="s">
        <v>90</v>
      </c>
      <c r="K236" s="156"/>
      <c r="L236" s="156"/>
      <c r="M236" s="156" t="s">
        <v>64</v>
      </c>
      <c r="N236" s="156"/>
      <c r="O236" s="156"/>
      <c r="P236" s="156" t="s">
        <v>89</v>
      </c>
      <c r="Q236" s="156"/>
      <c r="R236" s="168"/>
    </row>
    <row r="237" spans="1:18" x14ac:dyDescent="0.35">
      <c r="D237" s="153" t="s">
        <v>88</v>
      </c>
      <c r="E237" s="154"/>
      <c r="F237" s="154"/>
      <c r="G237" s="155">
        <f>Arkusz17!A2</f>
        <v>0</v>
      </c>
      <c r="H237" s="155"/>
      <c r="I237" s="155"/>
      <c r="J237" s="155">
        <f>Arkusz17!A3</f>
        <v>0</v>
      </c>
      <c r="K237" s="155"/>
      <c r="L237" s="155"/>
      <c r="M237" s="155">
        <f>Arkusz17!A4</f>
        <v>0</v>
      </c>
      <c r="N237" s="155"/>
      <c r="O237" s="155"/>
      <c r="P237" s="155">
        <f>Arkusz17!A5</f>
        <v>0</v>
      </c>
      <c r="Q237" s="155"/>
      <c r="R237" s="155"/>
    </row>
    <row r="238" spans="1:18" x14ac:dyDescent="0.35">
      <c r="D238" s="142" t="s">
        <v>51</v>
      </c>
      <c r="E238" s="143"/>
      <c r="F238" s="143"/>
      <c r="G238" s="144">
        <f>Arkusz17!A6</f>
        <v>4243</v>
      </c>
      <c r="H238" s="144"/>
      <c r="I238" s="144"/>
      <c r="J238" s="144">
        <f>Arkusz17!A7</f>
        <v>7</v>
      </c>
      <c r="K238" s="144"/>
      <c r="L238" s="144"/>
      <c r="M238" s="144">
        <f>Arkusz17!A8</f>
        <v>0</v>
      </c>
      <c r="N238" s="144"/>
      <c r="O238" s="144"/>
      <c r="P238" s="144">
        <f>Arkusz17!A9</f>
        <v>0</v>
      </c>
      <c r="Q238" s="144"/>
      <c r="R238" s="144"/>
    </row>
    <row r="239" spans="1:18" ht="15" thickBot="1" x14ac:dyDescent="0.4">
      <c r="D239" s="272" t="s">
        <v>52</v>
      </c>
      <c r="E239" s="273"/>
      <c r="F239" s="273"/>
      <c r="G239" s="170">
        <f>Arkusz17!A10</f>
        <v>0</v>
      </c>
      <c r="H239" s="170"/>
      <c r="I239" s="170"/>
      <c r="J239" s="170">
        <f>Arkusz17!A11</f>
        <v>0</v>
      </c>
      <c r="K239" s="170"/>
      <c r="L239" s="170"/>
      <c r="M239" s="170">
        <f>Arkusz17!A12</f>
        <v>0</v>
      </c>
      <c r="N239" s="170"/>
      <c r="O239" s="170"/>
      <c r="P239" s="170">
        <f>Arkusz17!A13</f>
        <v>0</v>
      </c>
      <c r="Q239" s="170"/>
      <c r="R239" s="170"/>
    </row>
    <row r="240" spans="1:18" ht="15" thickBot="1" x14ac:dyDescent="0.4">
      <c r="D240" s="157" t="s">
        <v>50</v>
      </c>
      <c r="E240" s="158"/>
      <c r="F240" s="158"/>
      <c r="G240" s="150">
        <f>SUM(G237:I239)</f>
        <v>4243</v>
      </c>
      <c r="H240" s="150"/>
      <c r="I240" s="150"/>
      <c r="J240" s="150">
        <f t="shared" ref="J240" si="8">SUM(J237:L239)</f>
        <v>7</v>
      </c>
      <c r="K240" s="150"/>
      <c r="L240" s="150"/>
      <c r="M240" s="150">
        <f t="shared" ref="M240" si="9">SUM(M237:O239)</f>
        <v>0</v>
      </c>
      <c r="N240" s="150"/>
      <c r="O240" s="150"/>
      <c r="P240" s="150">
        <f t="shared" ref="P240" si="10">SUM(P237:R239)</f>
        <v>0</v>
      </c>
      <c r="Q240" s="150"/>
      <c r="R240" s="169"/>
    </row>
    <row r="243" spans="1:25" ht="8.5" customHeight="1" x14ac:dyDescent="0.35">
      <c r="A243" s="134" t="s">
        <v>170</v>
      </c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</row>
    <row r="244" spans="1:25" ht="8.5" customHeight="1" x14ac:dyDescent="0.35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</row>
    <row r="245" spans="1:25" ht="8.5" customHeight="1" x14ac:dyDescent="0.35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</row>
    <row r="246" spans="1:25" ht="4" customHeight="1" x14ac:dyDescent="0.35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</row>
    <row r="247" spans="1:25" ht="8.5" customHeight="1" x14ac:dyDescent="0.35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</row>
    <row r="248" spans="1:25" ht="8.5" hidden="1" customHeight="1" x14ac:dyDescent="0.35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</row>
    <row r="249" spans="1:25" ht="8.5" hidden="1" customHeight="1" x14ac:dyDescent="0.35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</row>
    <row r="250" spans="1:25" ht="8.5" hidden="1" customHeight="1" x14ac:dyDescent="0.35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</row>
    <row r="251" spans="1:25" ht="8.5" customHeight="1" x14ac:dyDescent="0.35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</row>
    <row r="254" spans="1:25" ht="18" x14ac:dyDescent="0.35">
      <c r="A254" s="8" t="s">
        <v>67</v>
      </c>
      <c r="F254" s="9"/>
    </row>
    <row r="255" spans="1:25" x14ac:dyDescent="0.35">
      <c r="F255" s="9"/>
    </row>
    <row r="256" spans="1:25" x14ac:dyDescent="0.35">
      <c r="A256" s="245" t="s">
        <v>145</v>
      </c>
      <c r="B256" s="245"/>
      <c r="C256" s="245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</row>
    <row r="257" spans="1:22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2" ht="15" thickBot="1" x14ac:dyDescent="0.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2" x14ac:dyDescent="0.35">
      <c r="C259" s="164" t="s">
        <v>0</v>
      </c>
      <c r="D259" s="165"/>
      <c r="E259" s="165"/>
      <c r="F259" s="165"/>
      <c r="G259" s="160" t="str">
        <f>CONCATENATE(Arkusz18!A2," - ",Arkusz18!B2," r.")</f>
        <v>01.09.2023 - 30.09.2023 r.</v>
      </c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2"/>
    </row>
    <row r="260" spans="1:22" x14ac:dyDescent="0.35">
      <c r="C260" s="166"/>
      <c r="D260" s="167"/>
      <c r="E260" s="167"/>
      <c r="F260" s="167"/>
      <c r="G260" s="116" t="s">
        <v>31</v>
      </c>
      <c r="H260" s="120"/>
      <c r="I260" s="120"/>
      <c r="J260" s="159"/>
      <c r="K260" s="116" t="s">
        <v>32</v>
      </c>
      <c r="L260" s="120"/>
      <c r="M260" s="120"/>
      <c r="N260" s="159"/>
      <c r="O260" s="116" t="s">
        <v>103</v>
      </c>
      <c r="P260" s="120"/>
      <c r="Q260" s="120"/>
      <c r="R260" s="159"/>
      <c r="S260" s="116" t="s">
        <v>55</v>
      </c>
      <c r="T260" s="120"/>
      <c r="U260" s="120"/>
      <c r="V260" s="117"/>
    </row>
    <row r="261" spans="1:22" x14ac:dyDescent="0.35">
      <c r="C261" s="166"/>
      <c r="D261" s="167"/>
      <c r="E261" s="167"/>
      <c r="F261" s="167"/>
      <c r="G261" s="118" t="s">
        <v>30</v>
      </c>
      <c r="H261" s="119"/>
      <c r="I261" s="116" t="s">
        <v>10</v>
      </c>
      <c r="J261" s="159"/>
      <c r="K261" s="118" t="s">
        <v>33</v>
      </c>
      <c r="L261" s="119"/>
      <c r="M261" s="116" t="s">
        <v>10</v>
      </c>
      <c r="N261" s="159"/>
      <c r="O261" s="118" t="s">
        <v>30</v>
      </c>
      <c r="P261" s="119"/>
      <c r="Q261" s="116" t="s">
        <v>10</v>
      </c>
      <c r="R261" s="159"/>
      <c r="S261" s="118" t="s">
        <v>30</v>
      </c>
      <c r="T261" s="119"/>
      <c r="U261" s="116" t="s">
        <v>10</v>
      </c>
      <c r="V261" s="117"/>
    </row>
    <row r="262" spans="1:22" x14ac:dyDescent="0.35">
      <c r="C262" s="148" t="str">
        <f>Arkusz2!B2</f>
        <v>BIAŁORUŚ</v>
      </c>
      <c r="D262" s="149"/>
      <c r="E262" s="149"/>
      <c r="F262" s="149"/>
      <c r="G262" s="90">
        <f>Arkusz2!F2</f>
        <v>274</v>
      </c>
      <c r="H262" s="91"/>
      <c r="I262" s="90">
        <f>Arkusz2!F8</f>
        <v>360</v>
      </c>
      <c r="J262" s="91"/>
      <c r="K262" s="90">
        <f>SUM(Arkusz2!F14,-G262)</f>
        <v>3</v>
      </c>
      <c r="L262" s="91"/>
      <c r="M262" s="90">
        <f>SUM(Arkusz2!F20,-I262)</f>
        <v>8</v>
      </c>
      <c r="N262" s="91"/>
      <c r="O262" s="90">
        <f>Arkusz2!F26</f>
        <v>0</v>
      </c>
      <c r="P262" s="91"/>
      <c r="Q262" s="90">
        <f>Arkusz2!F32</f>
        <v>0</v>
      </c>
      <c r="R262" s="91"/>
      <c r="S262" s="90">
        <f>SUM(Arkusz2!F14,O262)</f>
        <v>277</v>
      </c>
      <c r="T262" s="91"/>
      <c r="U262" s="90">
        <f>SUM(Arkusz2!F20,Q262)</f>
        <v>368</v>
      </c>
      <c r="V262" s="121"/>
    </row>
    <row r="263" spans="1:22" x14ac:dyDescent="0.35">
      <c r="C263" s="77" t="str">
        <f>Arkusz2!B3</f>
        <v>ROSJA</v>
      </c>
      <c r="D263" s="78"/>
      <c r="E263" s="78"/>
      <c r="F263" s="78"/>
      <c r="G263" s="110">
        <f>Arkusz2!F3</f>
        <v>53</v>
      </c>
      <c r="H263" s="111"/>
      <c r="I263" s="110">
        <f>Arkusz2!F9</f>
        <v>115</v>
      </c>
      <c r="J263" s="111"/>
      <c r="K263" s="110">
        <f>SUM(Arkusz2!F15,-G263)</f>
        <v>21</v>
      </c>
      <c r="L263" s="111"/>
      <c r="M263" s="110">
        <f>SUM(Arkusz2!F21,-I263)</f>
        <v>34</v>
      </c>
      <c r="N263" s="111"/>
      <c r="O263" s="110">
        <f>Arkusz2!F27</f>
        <v>2</v>
      </c>
      <c r="P263" s="111"/>
      <c r="Q263" s="110">
        <f>Arkusz2!F33</f>
        <v>10</v>
      </c>
      <c r="R263" s="111"/>
      <c r="S263" s="110">
        <f>SUM(Arkusz2!F15,O263)</f>
        <v>76</v>
      </c>
      <c r="T263" s="111"/>
      <c r="U263" s="110">
        <f>SUM(Arkusz2!F21,Q263)</f>
        <v>159</v>
      </c>
      <c r="V263" s="163"/>
    </row>
    <row r="264" spans="1:22" x14ac:dyDescent="0.35">
      <c r="C264" s="148" t="str">
        <f>Arkusz2!B4</f>
        <v>UKRAINA</v>
      </c>
      <c r="D264" s="149"/>
      <c r="E264" s="149"/>
      <c r="F264" s="149"/>
      <c r="G264" s="90">
        <f>Arkusz2!F4</f>
        <v>98</v>
      </c>
      <c r="H264" s="91"/>
      <c r="I264" s="90">
        <f>Arkusz2!F10</f>
        <v>146</v>
      </c>
      <c r="J264" s="91"/>
      <c r="K264" s="90">
        <f>SUM(Arkusz2!F16,-G264)</f>
        <v>1</v>
      </c>
      <c r="L264" s="91"/>
      <c r="M264" s="90">
        <f>SUM(Arkusz2!F22,-I264)</f>
        <v>5</v>
      </c>
      <c r="N264" s="91"/>
      <c r="O264" s="90">
        <f>Arkusz2!F28</f>
        <v>0</v>
      </c>
      <c r="P264" s="91"/>
      <c r="Q264" s="90">
        <f>Arkusz2!F34</f>
        <v>0</v>
      </c>
      <c r="R264" s="91"/>
      <c r="S264" s="90">
        <f>SUM(Arkusz2!F16,O264)</f>
        <v>99</v>
      </c>
      <c r="T264" s="91"/>
      <c r="U264" s="90">
        <f>SUM(Arkusz2!F22,Q264)</f>
        <v>151</v>
      </c>
      <c r="V264" s="121"/>
    </row>
    <row r="265" spans="1:22" x14ac:dyDescent="0.35">
      <c r="C265" s="77" t="str">
        <f>Arkusz2!B5</f>
        <v>TURCJA</v>
      </c>
      <c r="D265" s="78"/>
      <c r="E265" s="78"/>
      <c r="F265" s="78"/>
      <c r="G265" s="110">
        <f>Arkusz2!F5</f>
        <v>23</v>
      </c>
      <c r="H265" s="111"/>
      <c r="I265" s="110">
        <f>Arkusz2!F11</f>
        <v>48</v>
      </c>
      <c r="J265" s="111"/>
      <c r="K265" s="110">
        <f>SUM(Arkusz2!F17,-G265)</f>
        <v>0</v>
      </c>
      <c r="L265" s="111"/>
      <c r="M265" s="110">
        <f>SUM(Arkusz2!F23,-I265)</f>
        <v>0</v>
      </c>
      <c r="N265" s="111"/>
      <c r="O265" s="110">
        <f>Arkusz2!F29</f>
        <v>1</v>
      </c>
      <c r="P265" s="111"/>
      <c r="Q265" s="110">
        <f>Arkusz2!F35</f>
        <v>1</v>
      </c>
      <c r="R265" s="111"/>
      <c r="S265" s="110">
        <f>SUM(Arkusz2!F17,O265)</f>
        <v>24</v>
      </c>
      <c r="T265" s="111"/>
      <c r="U265" s="110">
        <f>SUM(Arkusz2!F23,Q265)</f>
        <v>49</v>
      </c>
      <c r="V265" s="163"/>
    </row>
    <row r="266" spans="1:22" x14ac:dyDescent="0.35">
      <c r="C266" s="148" t="str">
        <f>Arkusz2!B6</f>
        <v>TADŻYKISTAN</v>
      </c>
      <c r="D266" s="149"/>
      <c r="E266" s="149"/>
      <c r="F266" s="149"/>
      <c r="G266" s="90">
        <f>Arkusz2!F6</f>
        <v>0</v>
      </c>
      <c r="H266" s="91"/>
      <c r="I266" s="90">
        <f>Arkusz2!F12</f>
        <v>0</v>
      </c>
      <c r="J266" s="91"/>
      <c r="K266" s="90">
        <f>SUM(Arkusz2!F18,-G266)</f>
        <v>3</v>
      </c>
      <c r="L266" s="91"/>
      <c r="M266" s="90">
        <f>SUM(Arkusz2!F24,-I266)</f>
        <v>4</v>
      </c>
      <c r="N266" s="91"/>
      <c r="O266" s="90">
        <f>Arkusz2!F30</f>
        <v>2</v>
      </c>
      <c r="P266" s="91"/>
      <c r="Q266" s="90">
        <f>Arkusz2!F36</f>
        <v>14</v>
      </c>
      <c r="R266" s="91"/>
      <c r="S266" s="90">
        <f>SUM(Arkusz2!F18,O266)</f>
        <v>5</v>
      </c>
      <c r="T266" s="91"/>
      <c r="U266" s="90">
        <f>SUM(Arkusz2!F24,Q266)</f>
        <v>18</v>
      </c>
      <c r="V266" s="121"/>
    </row>
    <row r="267" spans="1:22" ht="15" thickBot="1" x14ac:dyDescent="0.4">
      <c r="C267" s="173" t="str">
        <f>Arkusz2!B7</f>
        <v>Pozostałe</v>
      </c>
      <c r="D267" s="174"/>
      <c r="E267" s="174"/>
      <c r="F267" s="174"/>
      <c r="G267" s="201">
        <f>Arkusz2!F7</f>
        <v>75</v>
      </c>
      <c r="H267" s="202"/>
      <c r="I267" s="201">
        <f>Arkusz2!F13</f>
        <v>88</v>
      </c>
      <c r="J267" s="202"/>
      <c r="K267" s="201">
        <f>SUM(Arkusz2!F19,-G267)</f>
        <v>22</v>
      </c>
      <c r="L267" s="202"/>
      <c r="M267" s="201">
        <f>SUM(Arkusz2!F25,-I267)</f>
        <v>25</v>
      </c>
      <c r="N267" s="202"/>
      <c r="O267" s="201">
        <f>Arkusz2!F31</f>
        <v>2</v>
      </c>
      <c r="P267" s="202"/>
      <c r="Q267" s="201">
        <f>Arkusz2!F37</f>
        <v>2</v>
      </c>
      <c r="R267" s="202"/>
      <c r="S267" s="201">
        <f>SUM(Arkusz2!F19,O267)</f>
        <v>99</v>
      </c>
      <c r="T267" s="202"/>
      <c r="U267" s="201">
        <f>SUM(Arkusz2!F25,Q267)</f>
        <v>115</v>
      </c>
      <c r="V267" s="248"/>
    </row>
    <row r="268" spans="1:22" ht="15" thickBot="1" x14ac:dyDescent="0.4">
      <c r="C268" s="171" t="s">
        <v>1</v>
      </c>
      <c r="D268" s="172"/>
      <c r="E268" s="172"/>
      <c r="F268" s="172"/>
      <c r="G268" s="181">
        <f>SUM(G262:G267)</f>
        <v>523</v>
      </c>
      <c r="H268" s="182"/>
      <c r="I268" s="181">
        <f>SUM(I262:I267)</f>
        <v>757</v>
      </c>
      <c r="J268" s="182"/>
      <c r="K268" s="181">
        <f>SUM(K262:K267)</f>
        <v>50</v>
      </c>
      <c r="L268" s="182"/>
      <c r="M268" s="181">
        <f>SUM(M262:M267)</f>
        <v>76</v>
      </c>
      <c r="N268" s="182"/>
      <c r="O268" s="181">
        <f>SUM(O262:O267)</f>
        <v>7</v>
      </c>
      <c r="P268" s="182"/>
      <c r="Q268" s="181">
        <f>SUM(Q262:Q267)</f>
        <v>27</v>
      </c>
      <c r="R268" s="182"/>
      <c r="S268" s="181">
        <f>SUM(S262:S267)</f>
        <v>580</v>
      </c>
      <c r="T268" s="182"/>
      <c r="U268" s="181">
        <f>SUM(U262:U267)</f>
        <v>860</v>
      </c>
      <c r="V268" s="247"/>
    </row>
    <row r="272" spans="1:22" x14ac:dyDescent="0.35">
      <c r="M272" s="11"/>
      <c r="N272" s="11"/>
      <c r="O272" s="11"/>
      <c r="P272" s="11"/>
      <c r="Q272" s="11"/>
      <c r="R272" s="11"/>
      <c r="S272" s="11"/>
    </row>
    <row r="273" spans="1:19" x14ac:dyDescent="0.35">
      <c r="M273" s="11"/>
      <c r="N273" s="11"/>
      <c r="O273" s="11"/>
      <c r="P273" s="11"/>
      <c r="Q273" s="11"/>
      <c r="R273" s="11"/>
      <c r="S273" s="11"/>
    </row>
    <row r="274" spans="1:19" x14ac:dyDescent="0.35">
      <c r="M274" s="11"/>
      <c r="N274" s="11"/>
      <c r="O274" s="11"/>
      <c r="P274" s="11"/>
      <c r="Q274" s="11"/>
      <c r="R274" s="11"/>
      <c r="S274" s="11"/>
    </row>
    <row r="275" spans="1:19" x14ac:dyDescent="0.35">
      <c r="M275" s="11"/>
      <c r="N275" s="11"/>
      <c r="O275" s="11"/>
      <c r="P275" s="11"/>
      <c r="Q275" s="11"/>
      <c r="R275" s="11"/>
      <c r="S275" s="11"/>
    </row>
    <row r="276" spans="1:19" x14ac:dyDescent="0.35">
      <c r="M276" s="11"/>
      <c r="N276" s="11"/>
      <c r="O276" s="11"/>
      <c r="P276" s="11"/>
      <c r="Q276" s="11"/>
      <c r="R276" s="11"/>
      <c r="S276" s="11"/>
    </row>
    <row r="277" spans="1:19" x14ac:dyDescent="0.35">
      <c r="M277" s="11"/>
      <c r="N277" s="11"/>
      <c r="O277" s="11"/>
      <c r="P277" s="11"/>
      <c r="Q277" s="11"/>
      <c r="R277" s="11"/>
      <c r="S277" s="11"/>
    </row>
    <row r="278" spans="1:19" x14ac:dyDescent="0.35">
      <c r="M278" s="11"/>
      <c r="N278" s="11"/>
      <c r="O278" s="11"/>
      <c r="P278" s="11"/>
      <c r="Q278" s="11"/>
      <c r="R278" s="11"/>
      <c r="S278" s="11"/>
    </row>
    <row r="279" spans="1:19" x14ac:dyDescent="0.35">
      <c r="M279" s="11"/>
      <c r="N279" s="11"/>
      <c r="O279" s="11"/>
      <c r="P279" s="11"/>
      <c r="Q279" s="11"/>
      <c r="R279" s="11"/>
      <c r="S279" s="11"/>
    </row>
    <row r="280" spans="1:19" x14ac:dyDescent="0.35">
      <c r="D280" s="203"/>
      <c r="E280" s="203"/>
    </row>
    <row r="284" spans="1:19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90" spans="1:26" ht="15" thickBot="1" x14ac:dyDescent="0.4"/>
    <row r="291" spans="1:26" x14ac:dyDescent="0.35">
      <c r="C291" s="164" t="s">
        <v>0</v>
      </c>
      <c r="D291" s="165"/>
      <c r="E291" s="165"/>
      <c r="F291" s="165"/>
      <c r="G291" s="214" t="str">
        <f>CONCATENATE(Arkusz18!C2," - ",Arkusz18!B2," r.")</f>
        <v>01.01.2023 - 30.09.2023 r.</v>
      </c>
      <c r="H291" s="214"/>
      <c r="I291" s="214"/>
      <c r="J291" s="214"/>
      <c r="K291" s="214"/>
      <c r="L291" s="214"/>
      <c r="M291" s="214"/>
      <c r="N291" s="214"/>
      <c r="O291" s="214"/>
      <c r="P291" s="214"/>
      <c r="Q291" s="214"/>
      <c r="R291" s="214"/>
      <c r="S291" s="214"/>
      <c r="T291" s="214"/>
      <c r="U291" s="214"/>
      <c r="V291" s="215"/>
    </row>
    <row r="292" spans="1:26" x14ac:dyDescent="0.35">
      <c r="C292" s="166"/>
      <c r="D292" s="167"/>
      <c r="E292" s="167"/>
      <c r="F292" s="167"/>
      <c r="G292" s="167" t="s">
        <v>31</v>
      </c>
      <c r="H292" s="167"/>
      <c r="I292" s="167"/>
      <c r="J292" s="167"/>
      <c r="K292" s="167" t="s">
        <v>32</v>
      </c>
      <c r="L292" s="167"/>
      <c r="M292" s="167"/>
      <c r="N292" s="167"/>
      <c r="O292" s="167" t="s">
        <v>135</v>
      </c>
      <c r="P292" s="167"/>
      <c r="Q292" s="167"/>
      <c r="R292" s="167"/>
      <c r="S292" s="167" t="s">
        <v>55</v>
      </c>
      <c r="T292" s="167"/>
      <c r="U292" s="167"/>
      <c r="V292" s="246"/>
    </row>
    <row r="293" spans="1:26" x14ac:dyDescent="0.35">
      <c r="C293" s="166"/>
      <c r="D293" s="167"/>
      <c r="E293" s="167"/>
      <c r="F293" s="167"/>
      <c r="G293" s="232" t="s">
        <v>30</v>
      </c>
      <c r="H293" s="232"/>
      <c r="I293" s="167" t="s">
        <v>10</v>
      </c>
      <c r="J293" s="167"/>
      <c r="K293" s="232" t="s">
        <v>33</v>
      </c>
      <c r="L293" s="232"/>
      <c r="M293" s="167" t="s">
        <v>10</v>
      </c>
      <c r="N293" s="167"/>
      <c r="O293" s="232" t="s">
        <v>30</v>
      </c>
      <c r="P293" s="232"/>
      <c r="Q293" s="167" t="s">
        <v>10</v>
      </c>
      <c r="R293" s="167"/>
      <c r="S293" s="232" t="s">
        <v>30</v>
      </c>
      <c r="T293" s="232"/>
      <c r="U293" s="167" t="s">
        <v>10</v>
      </c>
      <c r="V293" s="246"/>
    </row>
    <row r="294" spans="1:26" x14ac:dyDescent="0.35">
      <c r="C294" s="148" t="str">
        <f>Arkusz3!B2</f>
        <v>BIAŁORUŚ</v>
      </c>
      <c r="D294" s="149"/>
      <c r="E294" s="149"/>
      <c r="F294" s="149"/>
      <c r="G294" s="130">
        <f>Arkusz3!F2</f>
        <v>2022</v>
      </c>
      <c r="H294" s="130"/>
      <c r="I294" s="130">
        <f>Arkusz3!F8</f>
        <v>2578</v>
      </c>
      <c r="J294" s="130"/>
      <c r="K294" s="130">
        <f>SUM(Arkusz3!F14,-G294)</f>
        <v>50</v>
      </c>
      <c r="L294" s="130"/>
      <c r="M294" s="130">
        <f>SUM(Arkusz3!F20,-I294)</f>
        <v>91</v>
      </c>
      <c r="N294" s="130"/>
      <c r="O294" s="130">
        <f>Arkusz3!F26</f>
        <v>7</v>
      </c>
      <c r="P294" s="130"/>
      <c r="Q294" s="130">
        <f>Arkusz3!F32</f>
        <v>10</v>
      </c>
      <c r="R294" s="130"/>
      <c r="S294" s="130">
        <f>SUM(Arkusz3!F14,O294)</f>
        <v>2079</v>
      </c>
      <c r="T294" s="130"/>
      <c r="U294" s="130">
        <f>SUM(Arkusz3!F20,Q294)</f>
        <v>2679</v>
      </c>
      <c r="V294" s="244"/>
    </row>
    <row r="295" spans="1:26" x14ac:dyDescent="0.35">
      <c r="C295" s="77" t="str">
        <f>Arkusz3!B3</f>
        <v>ROSJA</v>
      </c>
      <c r="D295" s="78"/>
      <c r="E295" s="78"/>
      <c r="F295" s="78"/>
      <c r="G295" s="243">
        <f>Arkusz3!F3</f>
        <v>409</v>
      </c>
      <c r="H295" s="243"/>
      <c r="I295" s="243">
        <f>Arkusz3!F9</f>
        <v>805</v>
      </c>
      <c r="J295" s="243"/>
      <c r="K295" s="243">
        <f>SUM(Arkusz3!F15,-G295)</f>
        <v>218</v>
      </c>
      <c r="L295" s="243"/>
      <c r="M295" s="243">
        <f>SUM(Arkusz3!F21,-I295)</f>
        <v>464</v>
      </c>
      <c r="N295" s="243"/>
      <c r="O295" s="243">
        <f>Arkusz3!F27</f>
        <v>55</v>
      </c>
      <c r="P295" s="243"/>
      <c r="Q295" s="243">
        <f>Arkusz3!F33</f>
        <v>132</v>
      </c>
      <c r="R295" s="243"/>
      <c r="S295" s="243">
        <f>SUM(Arkusz3!F15,O295)</f>
        <v>682</v>
      </c>
      <c r="T295" s="243"/>
      <c r="U295" s="243">
        <f>SUM(Arkusz3!F21,Q295)</f>
        <v>1401</v>
      </c>
      <c r="V295" s="249"/>
    </row>
    <row r="296" spans="1:26" x14ac:dyDescent="0.35">
      <c r="C296" s="148" t="str">
        <f>Arkusz3!B4</f>
        <v>UKRAINA</v>
      </c>
      <c r="D296" s="149"/>
      <c r="E296" s="149"/>
      <c r="F296" s="149"/>
      <c r="G296" s="130">
        <f>Arkusz3!F4</f>
        <v>761</v>
      </c>
      <c r="H296" s="130"/>
      <c r="I296" s="130">
        <f>Arkusz3!F10</f>
        <v>1051</v>
      </c>
      <c r="J296" s="130"/>
      <c r="K296" s="130">
        <f>SUM(Arkusz3!F16,-G296)</f>
        <v>32</v>
      </c>
      <c r="L296" s="130"/>
      <c r="M296" s="130">
        <f>SUM(Arkusz3!F22,-I296)</f>
        <v>71</v>
      </c>
      <c r="N296" s="130"/>
      <c r="O296" s="130">
        <f>Arkusz3!F28</f>
        <v>17</v>
      </c>
      <c r="P296" s="130"/>
      <c r="Q296" s="130">
        <f>Arkusz3!F34</f>
        <v>22</v>
      </c>
      <c r="R296" s="130"/>
      <c r="S296" s="130">
        <f>SUM(Arkusz3!F16,O296)</f>
        <v>810</v>
      </c>
      <c r="T296" s="130"/>
      <c r="U296" s="130">
        <f>SUM(Arkusz3!F22,Q296)</f>
        <v>1144</v>
      </c>
      <c r="V296" s="244"/>
    </row>
    <row r="297" spans="1:26" x14ac:dyDescent="0.35">
      <c r="C297" s="77" t="str">
        <f>Arkusz3!B5</f>
        <v>TURCJA</v>
      </c>
      <c r="D297" s="78"/>
      <c r="E297" s="78"/>
      <c r="F297" s="78"/>
      <c r="G297" s="243">
        <f>Arkusz3!F5</f>
        <v>87</v>
      </c>
      <c r="H297" s="243"/>
      <c r="I297" s="243">
        <f>Arkusz3!F11</f>
        <v>149</v>
      </c>
      <c r="J297" s="243"/>
      <c r="K297" s="243">
        <f>SUM(Arkusz3!F17,-G297)</f>
        <v>2</v>
      </c>
      <c r="L297" s="243"/>
      <c r="M297" s="243">
        <f>SUM(Arkusz3!F23,-I297)</f>
        <v>3</v>
      </c>
      <c r="N297" s="243"/>
      <c r="O297" s="243">
        <f>Arkusz3!F29</f>
        <v>8</v>
      </c>
      <c r="P297" s="243"/>
      <c r="Q297" s="243">
        <f>Arkusz3!F35</f>
        <v>8</v>
      </c>
      <c r="R297" s="243"/>
      <c r="S297" s="243">
        <f>SUM(Arkusz3!F17,O297)</f>
        <v>97</v>
      </c>
      <c r="T297" s="243"/>
      <c r="U297" s="243">
        <f>SUM(Arkusz3!F23,Q297)</f>
        <v>160</v>
      </c>
      <c r="V297" s="249"/>
    </row>
    <row r="298" spans="1:26" x14ac:dyDescent="0.35">
      <c r="C298" s="148" t="str">
        <f>Arkusz3!B6</f>
        <v>EGIPT</v>
      </c>
      <c r="D298" s="149"/>
      <c r="E298" s="149"/>
      <c r="F298" s="149"/>
      <c r="G298" s="130">
        <f>Arkusz3!F6</f>
        <v>94</v>
      </c>
      <c r="H298" s="130"/>
      <c r="I298" s="130">
        <f>Arkusz3!F12</f>
        <v>130</v>
      </c>
      <c r="J298" s="130"/>
      <c r="K298" s="130">
        <f>SUM(Arkusz3!F18,-G298)</f>
        <v>21</v>
      </c>
      <c r="L298" s="130"/>
      <c r="M298" s="130">
        <f>SUM(Arkusz3!F24,-I298)</f>
        <v>25</v>
      </c>
      <c r="N298" s="130"/>
      <c r="O298" s="130">
        <f>Arkusz3!F30</f>
        <v>2</v>
      </c>
      <c r="P298" s="130"/>
      <c r="Q298" s="130">
        <f>Arkusz3!F36</f>
        <v>2</v>
      </c>
      <c r="R298" s="130"/>
      <c r="S298" s="130">
        <f>SUM(Arkusz3!F18,O298)</f>
        <v>117</v>
      </c>
      <c r="T298" s="130"/>
      <c r="U298" s="130">
        <f>SUM(Arkusz3!F24,Q298)</f>
        <v>157</v>
      </c>
      <c r="V298" s="244"/>
    </row>
    <row r="299" spans="1:26" ht="15" thickBot="1" x14ac:dyDescent="0.4">
      <c r="C299" s="173" t="str">
        <f>Arkusz3!B7</f>
        <v>Pozostałe</v>
      </c>
      <c r="D299" s="174"/>
      <c r="E299" s="174"/>
      <c r="F299" s="174"/>
      <c r="G299" s="242">
        <f>Arkusz3!F7</f>
        <v>751</v>
      </c>
      <c r="H299" s="242"/>
      <c r="I299" s="242">
        <f>Arkusz3!F13</f>
        <v>878</v>
      </c>
      <c r="J299" s="242"/>
      <c r="K299" s="242">
        <f>SUM(Arkusz3!F19,-G299)</f>
        <v>220</v>
      </c>
      <c r="L299" s="242"/>
      <c r="M299" s="242">
        <f>SUM(Arkusz3!F25,-I299)</f>
        <v>338</v>
      </c>
      <c r="N299" s="242"/>
      <c r="O299" s="242">
        <f>Arkusz3!F31</f>
        <v>57</v>
      </c>
      <c r="P299" s="242"/>
      <c r="Q299" s="242">
        <f>Arkusz3!F37</f>
        <v>92</v>
      </c>
      <c r="R299" s="242"/>
      <c r="S299" s="242">
        <f>SUM(Arkusz3!F19,O299)</f>
        <v>1028</v>
      </c>
      <c r="T299" s="242"/>
      <c r="U299" s="242">
        <f>SUM(Arkusz3!F25,Q299)</f>
        <v>1308</v>
      </c>
      <c r="V299" s="252"/>
    </row>
    <row r="300" spans="1:26" x14ac:dyDescent="0.35">
      <c r="C300" s="204" t="s">
        <v>1</v>
      </c>
      <c r="D300" s="205"/>
      <c r="E300" s="205"/>
      <c r="F300" s="205"/>
      <c r="G300" s="131">
        <f>SUM(G294:G299)</f>
        <v>4124</v>
      </c>
      <c r="H300" s="131"/>
      <c r="I300" s="131">
        <f>SUM(I294:I299)</f>
        <v>5591</v>
      </c>
      <c r="J300" s="131"/>
      <c r="K300" s="131">
        <f>SUM(K294:K299)</f>
        <v>543</v>
      </c>
      <c r="L300" s="131"/>
      <c r="M300" s="131">
        <f>SUM(M294:M299)</f>
        <v>992</v>
      </c>
      <c r="N300" s="131"/>
      <c r="O300" s="131">
        <f>SUM(O294:O299)</f>
        <v>146</v>
      </c>
      <c r="P300" s="131"/>
      <c r="Q300" s="131">
        <f>SUM(Q294:Q299)</f>
        <v>266</v>
      </c>
      <c r="R300" s="131"/>
      <c r="S300" s="131">
        <f>SUM(S294:S299)</f>
        <v>4813</v>
      </c>
      <c r="T300" s="131"/>
      <c r="U300" s="131">
        <f>SUM(U294:U299)</f>
        <v>6849</v>
      </c>
      <c r="V300" s="132"/>
    </row>
    <row r="301" spans="1:26" x14ac:dyDescent="0.35">
      <c r="A301" s="4"/>
      <c r="B301" s="12"/>
      <c r="C301" s="13"/>
      <c r="D301" s="13"/>
      <c r="E301" s="13"/>
      <c r="F301" s="13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2"/>
    </row>
    <row r="302" spans="1:26" x14ac:dyDescent="0.35">
      <c r="A302" s="206" t="s">
        <v>138</v>
      </c>
      <c r="B302" s="206"/>
      <c r="C302" s="206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</row>
    <row r="303" spans="1:26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6"/>
      <c r="Z303" s="15"/>
    </row>
    <row r="307" spans="4:26" x14ac:dyDescent="0.35">
      <c r="M307" s="11"/>
      <c r="N307" s="11"/>
      <c r="O307" s="11"/>
      <c r="P307" s="11"/>
      <c r="Q307" s="11"/>
      <c r="R307" s="11"/>
      <c r="S307" s="11"/>
    </row>
    <row r="308" spans="4:26" x14ac:dyDescent="0.35">
      <c r="M308" s="11"/>
      <c r="N308" s="11"/>
      <c r="O308" s="11"/>
      <c r="P308" s="11"/>
      <c r="Q308" s="11"/>
      <c r="R308" s="11"/>
      <c r="S308" s="11"/>
    </row>
    <row r="309" spans="4:26" x14ac:dyDescent="0.35">
      <c r="M309" s="11"/>
      <c r="N309" s="11"/>
      <c r="O309" s="11"/>
      <c r="P309" s="11"/>
      <c r="Q309" s="11"/>
      <c r="R309" s="11"/>
      <c r="S309" s="11"/>
    </row>
    <row r="310" spans="4:26" x14ac:dyDescent="0.35">
      <c r="M310" s="11"/>
      <c r="N310" s="11"/>
      <c r="O310" s="11"/>
      <c r="P310" s="11"/>
      <c r="Q310" s="11"/>
      <c r="R310" s="11"/>
      <c r="S310" s="11"/>
    </row>
    <row r="311" spans="4:26" x14ac:dyDescent="0.35">
      <c r="M311" s="11"/>
      <c r="N311" s="11"/>
      <c r="O311" s="11"/>
      <c r="P311" s="11"/>
      <c r="Q311" s="11"/>
      <c r="R311" s="11"/>
      <c r="S311" s="11"/>
    </row>
    <row r="312" spans="4:26" x14ac:dyDescent="0.35">
      <c r="M312" s="11"/>
      <c r="N312" s="11"/>
      <c r="O312" s="11"/>
      <c r="P312" s="11"/>
      <c r="Q312" s="11"/>
      <c r="R312" s="11"/>
      <c r="S312" s="11"/>
    </row>
    <row r="313" spans="4:26" x14ac:dyDescent="0.35">
      <c r="M313" s="11"/>
      <c r="N313" s="11"/>
      <c r="O313" s="11"/>
      <c r="P313" s="11"/>
      <c r="Q313" s="11"/>
      <c r="R313" s="11"/>
      <c r="S313" s="11"/>
    </row>
    <row r="314" spans="4:26" x14ac:dyDescent="0.35">
      <c r="M314" s="11"/>
      <c r="N314" s="11"/>
      <c r="O314" s="11"/>
      <c r="P314" s="11"/>
      <c r="Q314" s="11"/>
      <c r="R314" s="11"/>
      <c r="S314" s="11"/>
    </row>
    <row r="315" spans="4:26" x14ac:dyDescent="0.35">
      <c r="D315" s="203"/>
      <c r="E315" s="203"/>
    </row>
    <row r="320" spans="4:26" x14ac:dyDescent="0.35">
      <c r="V320" s="17"/>
      <c r="W320" s="17"/>
      <c r="X320" s="17"/>
      <c r="Y320" s="18"/>
      <c r="Z320" s="17"/>
    </row>
    <row r="321" spans="1:47" x14ac:dyDescent="0.35">
      <c r="V321" s="17"/>
      <c r="W321" s="17"/>
      <c r="X321" s="17"/>
      <c r="Y321" s="18"/>
      <c r="Z321" s="17"/>
    </row>
    <row r="322" spans="1:47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47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47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7"/>
      <c r="W324" s="17"/>
      <c r="X324" s="17"/>
      <c r="Y324" s="18"/>
      <c r="Z324" s="17"/>
    </row>
    <row r="325" spans="1:47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7"/>
      <c r="W325" s="17"/>
      <c r="X325" s="17"/>
      <c r="Y325" s="18"/>
      <c r="Z325" s="17"/>
    </row>
    <row r="326" spans="1:47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7"/>
      <c r="W326" s="17"/>
      <c r="X326" s="17"/>
      <c r="Y326" s="18"/>
      <c r="Z326" s="17"/>
      <c r="AU326" s="54"/>
    </row>
    <row r="327" spans="1:47" ht="14.5" customHeight="1" x14ac:dyDescent="0.35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</row>
    <row r="328" spans="1:47" x14ac:dyDescent="0.35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</row>
    <row r="329" spans="1:47" x14ac:dyDescent="0.35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</row>
    <row r="330" spans="1:47" x14ac:dyDescent="0.35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</row>
    <row r="331" spans="1:47" x14ac:dyDescent="0.35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</row>
    <row r="332" spans="1:47" x14ac:dyDescent="0.35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</row>
    <row r="333" spans="1:47" x14ac:dyDescent="0.35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</row>
    <row r="334" spans="1:47" x14ac:dyDescent="0.35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</row>
    <row r="335" spans="1:47" x14ac:dyDescent="0.35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</row>
    <row r="336" spans="1:47" ht="22" customHeight="1" x14ac:dyDescent="0.35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</row>
    <row r="341" spans="1:21" x14ac:dyDescent="0.35">
      <c r="A341" s="136" t="s">
        <v>146</v>
      </c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</row>
    <row r="342" spans="1:2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4" spans="1:21" ht="15" thickBot="1" x14ac:dyDescent="0.4"/>
    <row r="345" spans="1:21" x14ac:dyDescent="0.35">
      <c r="A345" s="239" t="str">
        <f>CONCATENATE(Arkusz18!C2," - ",Arkusz18!B2," r.")</f>
        <v>01.01.2023 - 30.09.2023 r.</v>
      </c>
      <c r="B345" s="240"/>
      <c r="C345" s="240"/>
      <c r="D345" s="240"/>
      <c r="E345" s="240"/>
      <c r="F345" s="240"/>
      <c r="G345" s="240"/>
      <c r="H345" s="240"/>
      <c r="I345" s="241"/>
      <c r="M345" s="239" t="str">
        <f>CONCATENATE(Arkusz18!C2," - ",Arkusz18!B2," r.")</f>
        <v>01.01.2023 - 30.09.2023 r.</v>
      </c>
      <c r="N345" s="240"/>
      <c r="O345" s="240"/>
      <c r="P345" s="240"/>
      <c r="Q345" s="240"/>
      <c r="R345" s="240"/>
      <c r="S345" s="240"/>
      <c r="T345" s="240"/>
      <c r="U345" s="241"/>
    </row>
    <row r="346" spans="1:21" ht="52.5" customHeight="1" x14ac:dyDescent="0.35">
      <c r="A346" s="233" t="s">
        <v>56</v>
      </c>
      <c r="B346" s="234"/>
      <c r="C346" s="235"/>
      <c r="D346" s="197" t="s">
        <v>57</v>
      </c>
      <c r="E346" s="198"/>
      <c r="F346" s="197" t="s">
        <v>58</v>
      </c>
      <c r="G346" s="198"/>
      <c r="H346" s="197" t="s">
        <v>54</v>
      </c>
      <c r="I346" s="253"/>
      <c r="M346" s="233" t="s">
        <v>56</v>
      </c>
      <c r="N346" s="234"/>
      <c r="O346" s="235"/>
      <c r="P346" s="197" t="s">
        <v>59</v>
      </c>
      <c r="Q346" s="198"/>
      <c r="R346" s="197" t="s">
        <v>58</v>
      </c>
      <c r="S346" s="198"/>
      <c r="T346" s="197" t="s">
        <v>54</v>
      </c>
      <c r="U346" s="253"/>
    </row>
    <row r="347" spans="1:21" x14ac:dyDescent="0.35">
      <c r="A347" s="236"/>
      <c r="B347" s="237"/>
      <c r="C347" s="238"/>
      <c r="D347" s="199"/>
      <c r="E347" s="200"/>
      <c r="F347" s="199"/>
      <c r="G347" s="200"/>
      <c r="H347" s="199"/>
      <c r="I347" s="254"/>
      <c r="M347" s="236"/>
      <c r="N347" s="237"/>
      <c r="O347" s="238"/>
      <c r="P347" s="199"/>
      <c r="Q347" s="200"/>
      <c r="R347" s="199"/>
      <c r="S347" s="200"/>
      <c r="T347" s="199"/>
      <c r="U347" s="254"/>
    </row>
    <row r="348" spans="1:21" x14ac:dyDescent="0.35">
      <c r="A348" s="123" t="str">
        <f>Arkusz4!B2</f>
        <v>NIEMCY</v>
      </c>
      <c r="B348" s="124"/>
      <c r="C348" s="124"/>
      <c r="D348" s="125">
        <f>Arkusz4!C2</f>
        <v>1605</v>
      </c>
      <c r="E348" s="125"/>
      <c r="F348" s="125">
        <f>Arkusz4!D2</f>
        <v>1453</v>
      </c>
      <c r="G348" s="125"/>
      <c r="H348" s="125">
        <f>Arkusz4!E2</f>
        <v>268</v>
      </c>
      <c r="I348" s="125"/>
      <c r="M348" s="123" t="str">
        <f>Arkusz5!B2</f>
        <v>NIEMCY</v>
      </c>
      <c r="N348" s="124"/>
      <c r="O348" s="124"/>
      <c r="P348" s="125">
        <f>Arkusz5!C2</f>
        <v>63</v>
      </c>
      <c r="Q348" s="125"/>
      <c r="R348" s="125">
        <f>Arkusz5!D2</f>
        <v>52</v>
      </c>
      <c r="S348" s="125"/>
      <c r="T348" s="125">
        <f>Arkusz5!E2</f>
        <v>36</v>
      </c>
      <c r="U348" s="207"/>
    </row>
    <row r="349" spans="1:21" x14ac:dyDescent="0.35">
      <c r="A349" s="138" t="str">
        <f>Arkusz4!B3</f>
        <v>FRANCJA</v>
      </c>
      <c r="B349" s="139"/>
      <c r="C349" s="139"/>
      <c r="D349" s="122">
        <f>Arkusz4!C3</f>
        <v>531</v>
      </c>
      <c r="E349" s="122"/>
      <c r="F349" s="122">
        <f>Arkusz4!D3</f>
        <v>459</v>
      </c>
      <c r="G349" s="122"/>
      <c r="H349" s="122">
        <f>Arkusz4!E3</f>
        <v>13</v>
      </c>
      <c r="I349" s="122"/>
      <c r="M349" s="138" t="str">
        <f>Arkusz5!B3</f>
        <v>WŁOCHY</v>
      </c>
      <c r="N349" s="139"/>
      <c r="O349" s="139"/>
      <c r="P349" s="122">
        <f>Arkusz5!C3</f>
        <v>19</v>
      </c>
      <c r="Q349" s="122"/>
      <c r="R349" s="122">
        <f>Arkusz5!D3</f>
        <v>13</v>
      </c>
      <c r="S349" s="122"/>
      <c r="T349" s="122">
        <f>Arkusz5!E3</f>
        <v>0</v>
      </c>
      <c r="U349" s="208"/>
    </row>
    <row r="350" spans="1:21" x14ac:dyDescent="0.35">
      <c r="A350" s="123" t="str">
        <f>Arkusz4!B4</f>
        <v>BELGIA</v>
      </c>
      <c r="B350" s="124"/>
      <c r="C350" s="124"/>
      <c r="D350" s="125">
        <f>Arkusz4!C4</f>
        <v>212</v>
      </c>
      <c r="E350" s="125"/>
      <c r="F350" s="125">
        <f>Arkusz4!D4</f>
        <v>198</v>
      </c>
      <c r="G350" s="125"/>
      <c r="H350" s="125">
        <f>Arkusz4!E4</f>
        <v>9</v>
      </c>
      <c r="I350" s="125"/>
      <c r="M350" s="123" t="str">
        <f>Arkusz5!B4</f>
        <v>FRANCJA</v>
      </c>
      <c r="N350" s="124"/>
      <c r="O350" s="124"/>
      <c r="P350" s="125">
        <f>Arkusz5!C4</f>
        <v>17</v>
      </c>
      <c r="Q350" s="125"/>
      <c r="R350" s="125">
        <f>Arkusz5!D4</f>
        <v>11</v>
      </c>
      <c r="S350" s="125"/>
      <c r="T350" s="125">
        <f>Arkusz5!E4</f>
        <v>5</v>
      </c>
      <c r="U350" s="207"/>
    </row>
    <row r="351" spans="1:21" x14ac:dyDescent="0.35">
      <c r="A351" s="138" t="str">
        <f>Arkusz4!B5</f>
        <v>NORWEGIA</v>
      </c>
      <c r="B351" s="139"/>
      <c r="C351" s="139"/>
      <c r="D351" s="122">
        <f>Arkusz4!C5</f>
        <v>184</v>
      </c>
      <c r="E351" s="122"/>
      <c r="F351" s="122">
        <f>Arkusz4!D5</f>
        <v>166</v>
      </c>
      <c r="G351" s="122"/>
      <c r="H351" s="122">
        <f>Arkusz4!E5</f>
        <v>115</v>
      </c>
      <c r="I351" s="122"/>
      <c r="M351" s="138" t="str">
        <f>Arkusz5!B5</f>
        <v>ŁOTWA</v>
      </c>
      <c r="N351" s="139"/>
      <c r="O351" s="139"/>
      <c r="P351" s="122">
        <f>Arkusz5!C5</f>
        <v>9</v>
      </c>
      <c r="Q351" s="122"/>
      <c r="R351" s="122">
        <f>Arkusz5!D5</f>
        <v>8</v>
      </c>
      <c r="S351" s="122"/>
      <c r="T351" s="122">
        <f>Arkusz5!E5</f>
        <v>8</v>
      </c>
      <c r="U351" s="208"/>
    </row>
    <row r="352" spans="1:21" x14ac:dyDescent="0.35">
      <c r="A352" s="123" t="str">
        <f>Arkusz4!B6</f>
        <v>NIDERLANDY</v>
      </c>
      <c r="B352" s="124"/>
      <c r="C352" s="124"/>
      <c r="D352" s="125">
        <f>Arkusz4!C6</f>
        <v>153</v>
      </c>
      <c r="E352" s="125"/>
      <c r="F352" s="125">
        <f>Arkusz4!D6</f>
        <v>148</v>
      </c>
      <c r="G352" s="125"/>
      <c r="H352" s="125">
        <f>Arkusz4!E6</f>
        <v>5</v>
      </c>
      <c r="I352" s="125"/>
      <c r="M352" s="123" t="str">
        <f>Arkusz5!B6</f>
        <v>BUŁGARIA</v>
      </c>
      <c r="N352" s="124"/>
      <c r="O352" s="124"/>
      <c r="P352" s="125">
        <f>Arkusz5!C6</f>
        <v>8</v>
      </c>
      <c r="Q352" s="125"/>
      <c r="R352" s="125">
        <f>Arkusz5!D6</f>
        <v>3</v>
      </c>
      <c r="S352" s="125"/>
      <c r="T352" s="125">
        <f>Arkusz5!E6</f>
        <v>0</v>
      </c>
      <c r="U352" s="207"/>
    </row>
    <row r="353" spans="1:26" ht="15" thickBot="1" x14ac:dyDescent="0.4">
      <c r="A353" s="216" t="str">
        <f>Arkusz4!B7</f>
        <v>Pozostałe</v>
      </c>
      <c r="B353" s="217"/>
      <c r="C353" s="217"/>
      <c r="D353" s="133">
        <f>Arkusz4!C7</f>
        <v>486</v>
      </c>
      <c r="E353" s="133"/>
      <c r="F353" s="133">
        <f>Arkusz4!D7</f>
        <v>430</v>
      </c>
      <c r="G353" s="133"/>
      <c r="H353" s="133">
        <f>Arkusz4!E7</f>
        <v>133</v>
      </c>
      <c r="I353" s="133"/>
      <c r="M353" s="216" t="str">
        <f>Arkusz5!B7</f>
        <v>Pozostałe</v>
      </c>
      <c r="N353" s="217"/>
      <c r="O353" s="217"/>
      <c r="P353" s="133">
        <f>Arkusz5!C7</f>
        <v>68</v>
      </c>
      <c r="Q353" s="133"/>
      <c r="R353" s="133">
        <f>Arkusz5!D7</f>
        <v>45</v>
      </c>
      <c r="S353" s="133"/>
      <c r="T353" s="133">
        <f>Arkusz5!E7</f>
        <v>24</v>
      </c>
      <c r="U353" s="137"/>
    </row>
    <row r="354" spans="1:26" ht="15" thickBot="1" x14ac:dyDescent="0.4">
      <c r="A354" s="218" t="s">
        <v>69</v>
      </c>
      <c r="B354" s="219"/>
      <c r="C354" s="219"/>
      <c r="D354" s="212">
        <f>SUM(D348:E353)</f>
        <v>3171</v>
      </c>
      <c r="E354" s="212"/>
      <c r="F354" s="212">
        <f>SUM(F348:G353)</f>
        <v>2854</v>
      </c>
      <c r="G354" s="212"/>
      <c r="H354" s="212">
        <f>SUM(H348:I353)</f>
        <v>543</v>
      </c>
      <c r="I354" s="213"/>
      <c r="M354" s="218" t="s">
        <v>69</v>
      </c>
      <c r="N354" s="219"/>
      <c r="O354" s="219"/>
      <c r="P354" s="212">
        <f>SUM(P348:Q353)</f>
        <v>184</v>
      </c>
      <c r="Q354" s="212"/>
      <c r="R354" s="212">
        <f t="shared" ref="R354" si="11">SUM(R348:S353)</f>
        <v>132</v>
      </c>
      <c r="S354" s="212"/>
      <c r="T354" s="212">
        <f>SUM(T348:U353)</f>
        <v>73</v>
      </c>
      <c r="U354" s="213"/>
    </row>
    <row r="356" spans="1:26" x14ac:dyDescent="0.35">
      <c r="A356" s="134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</row>
    <row r="357" spans="1:26" x14ac:dyDescent="0.35">
      <c r="A357" s="135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</row>
    <row r="358" spans="1:26" x14ac:dyDescent="0.35">
      <c r="A358" s="135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</row>
    <row r="359" spans="1:26" x14ac:dyDescent="0.35">
      <c r="A359" s="135"/>
      <c r="B359" s="135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</row>
    <row r="360" spans="1:26" ht="6" customHeight="1" x14ac:dyDescent="0.35">
      <c r="A360" s="135"/>
      <c r="B360" s="135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</row>
    <row r="361" spans="1:26" ht="6" customHeight="1" x14ac:dyDescent="0.35">
      <c r="A361" s="135"/>
      <c r="B361" s="135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</row>
    <row r="362" spans="1:26" ht="3.5" customHeight="1" x14ac:dyDescent="0.35">
      <c r="A362" s="135"/>
      <c r="B362" s="135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</row>
    <row r="363" spans="1:26" hidden="1" x14ac:dyDescent="0.35">
      <c r="A363" s="135"/>
      <c r="B363" s="135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</row>
    <row r="365" spans="1:26" x14ac:dyDescent="0.35">
      <c r="A365" s="206" t="s">
        <v>68</v>
      </c>
      <c r="B365" s="206"/>
      <c r="C365" s="206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</row>
    <row r="366" spans="1:26" x14ac:dyDescent="0.3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1:26" x14ac:dyDescent="0.35">
      <c r="A367" s="136" t="s">
        <v>147</v>
      </c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</row>
    <row r="368" spans="1:26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 spans="1:21" ht="15" thickBot="1" x14ac:dyDescent="0.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 spans="1:21" x14ac:dyDescent="0.35">
      <c r="C370" s="128" t="s">
        <v>0</v>
      </c>
      <c r="D370" s="129"/>
      <c r="E370" s="129"/>
      <c r="F370" s="129"/>
      <c r="G370" s="214" t="str">
        <f>CONCATENATE(Arkusz18!A2," - ",Arkusz18!B2," r.")</f>
        <v>01.09.2023 - 30.09.2023 r.</v>
      </c>
      <c r="H370" s="214"/>
      <c r="I370" s="214"/>
      <c r="J370" s="214"/>
      <c r="K370" s="214"/>
      <c r="L370" s="214"/>
      <c r="M370" s="214"/>
      <c r="N370" s="214"/>
      <c r="O370" s="214"/>
      <c r="P370" s="214"/>
      <c r="Q370" s="214"/>
      <c r="R370" s="214"/>
      <c r="S370" s="214"/>
      <c r="T370" s="214"/>
      <c r="U370" s="215"/>
    </row>
    <row r="371" spans="1:21" ht="73.5" customHeight="1" x14ac:dyDescent="0.35">
      <c r="C371" s="195"/>
      <c r="D371" s="196"/>
      <c r="E371" s="196"/>
      <c r="F371" s="196"/>
      <c r="G371" s="94" t="s">
        <v>60</v>
      </c>
      <c r="H371" s="95"/>
      <c r="I371" s="96"/>
      <c r="J371" s="94" t="s">
        <v>61</v>
      </c>
      <c r="K371" s="95"/>
      <c r="L371" s="96"/>
      <c r="M371" s="94" t="s">
        <v>62</v>
      </c>
      <c r="N371" s="95"/>
      <c r="O371" s="96"/>
      <c r="P371" s="94" t="s">
        <v>71</v>
      </c>
      <c r="Q371" s="95"/>
      <c r="R371" s="96"/>
      <c r="S371" s="94" t="s">
        <v>63</v>
      </c>
      <c r="T371" s="95"/>
      <c r="U371" s="211"/>
    </row>
    <row r="372" spans="1:21" x14ac:dyDescent="0.35">
      <c r="C372" s="190" t="str">
        <f>Arkusz6!B2</f>
        <v>BIAŁORUŚ</v>
      </c>
      <c r="D372" s="191"/>
      <c r="E372" s="191"/>
      <c r="F372" s="191"/>
      <c r="G372" s="113">
        <f>Arkusz6!C2</f>
        <v>30</v>
      </c>
      <c r="H372" s="113"/>
      <c r="I372" s="113"/>
      <c r="J372" s="113">
        <f>Arkusz6!D2</f>
        <v>163</v>
      </c>
      <c r="K372" s="113"/>
      <c r="L372" s="113"/>
      <c r="M372" s="113">
        <f>Arkusz6!E2</f>
        <v>0</v>
      </c>
      <c r="N372" s="113"/>
      <c r="O372" s="113"/>
      <c r="P372" s="113">
        <f>Arkusz6!F2</f>
        <v>6</v>
      </c>
      <c r="Q372" s="113"/>
      <c r="R372" s="113"/>
      <c r="S372" s="113">
        <f>Arkusz6!G2</f>
        <v>1</v>
      </c>
      <c r="T372" s="113"/>
      <c r="U372" s="113"/>
    </row>
    <row r="373" spans="1:21" x14ac:dyDescent="0.35">
      <c r="C373" s="140" t="str">
        <f>Arkusz6!B3</f>
        <v>ROSJA</v>
      </c>
      <c r="D373" s="141"/>
      <c r="E373" s="141"/>
      <c r="F373" s="141"/>
      <c r="G373" s="109">
        <f>Arkusz6!C3</f>
        <v>11</v>
      </c>
      <c r="H373" s="109"/>
      <c r="I373" s="109"/>
      <c r="J373" s="109">
        <f>Arkusz6!D3</f>
        <v>11</v>
      </c>
      <c r="K373" s="109"/>
      <c r="L373" s="109"/>
      <c r="M373" s="109">
        <f>Arkusz6!E3</f>
        <v>0</v>
      </c>
      <c r="N373" s="109"/>
      <c r="O373" s="109"/>
      <c r="P373" s="109">
        <f>Arkusz6!F3</f>
        <v>44</v>
      </c>
      <c r="Q373" s="109"/>
      <c r="R373" s="109"/>
      <c r="S373" s="109">
        <f>Arkusz6!G3</f>
        <v>66</v>
      </c>
      <c r="T373" s="109"/>
      <c r="U373" s="109"/>
    </row>
    <row r="374" spans="1:21" x14ac:dyDescent="0.35">
      <c r="C374" s="190" t="str">
        <f>Arkusz6!B4</f>
        <v>UKRAINA</v>
      </c>
      <c r="D374" s="191"/>
      <c r="E374" s="191"/>
      <c r="F374" s="191"/>
      <c r="G374" s="113">
        <f>Arkusz6!C4</f>
        <v>0</v>
      </c>
      <c r="H374" s="113"/>
      <c r="I374" s="113"/>
      <c r="J374" s="113">
        <f>Arkusz6!D4</f>
        <v>109</v>
      </c>
      <c r="K374" s="113"/>
      <c r="L374" s="113"/>
      <c r="M374" s="113">
        <f>Arkusz6!E4</f>
        <v>0</v>
      </c>
      <c r="N374" s="113"/>
      <c r="O374" s="113"/>
      <c r="P374" s="113">
        <f>Arkusz6!F4</f>
        <v>5</v>
      </c>
      <c r="Q374" s="113"/>
      <c r="R374" s="113"/>
      <c r="S374" s="113">
        <f>Arkusz6!G4</f>
        <v>9</v>
      </c>
      <c r="T374" s="113"/>
      <c r="U374" s="113"/>
    </row>
    <row r="375" spans="1:21" x14ac:dyDescent="0.35">
      <c r="C375" s="140" t="str">
        <f>Arkusz6!B5</f>
        <v>IRAN</v>
      </c>
      <c r="D375" s="141"/>
      <c r="E375" s="141"/>
      <c r="F375" s="141"/>
      <c r="G375" s="109">
        <f>Arkusz6!C5</f>
        <v>3</v>
      </c>
      <c r="H375" s="109"/>
      <c r="I375" s="109"/>
      <c r="J375" s="109">
        <f>Arkusz6!D5</f>
        <v>1</v>
      </c>
      <c r="K375" s="109"/>
      <c r="L375" s="109"/>
      <c r="M375" s="109">
        <f>Arkusz6!E5</f>
        <v>0</v>
      </c>
      <c r="N375" s="109"/>
      <c r="O375" s="109"/>
      <c r="P375" s="109">
        <f>Arkusz6!F5</f>
        <v>5</v>
      </c>
      <c r="Q375" s="109"/>
      <c r="R375" s="109"/>
      <c r="S375" s="109">
        <f>Arkusz6!G5</f>
        <v>8</v>
      </c>
      <c r="T375" s="109"/>
      <c r="U375" s="109"/>
    </row>
    <row r="376" spans="1:21" x14ac:dyDescent="0.35">
      <c r="C376" s="190" t="str">
        <f>Arkusz6!B6</f>
        <v>TADŻYKISTAN</v>
      </c>
      <c r="D376" s="191"/>
      <c r="E376" s="191"/>
      <c r="F376" s="191"/>
      <c r="G376" s="113">
        <f>Arkusz6!C6</f>
        <v>0</v>
      </c>
      <c r="H376" s="113"/>
      <c r="I376" s="113"/>
      <c r="J376" s="113">
        <f>Arkusz6!D6</f>
        <v>2</v>
      </c>
      <c r="K376" s="113"/>
      <c r="L376" s="113"/>
      <c r="M376" s="113">
        <f>Arkusz6!E6</f>
        <v>0</v>
      </c>
      <c r="N376" s="113"/>
      <c r="O376" s="113"/>
      <c r="P376" s="113">
        <f>Arkusz6!F6</f>
        <v>7</v>
      </c>
      <c r="Q376" s="113"/>
      <c r="R376" s="113"/>
      <c r="S376" s="113">
        <f>Arkusz6!G6</f>
        <v>7</v>
      </c>
      <c r="T376" s="113"/>
      <c r="U376" s="113"/>
    </row>
    <row r="377" spans="1:21" ht="15" thickBot="1" x14ac:dyDescent="0.4">
      <c r="C377" s="209" t="str">
        <f>Arkusz6!B7</f>
        <v>Pozostałe</v>
      </c>
      <c r="D377" s="210"/>
      <c r="E377" s="210"/>
      <c r="F377" s="210"/>
      <c r="G377" s="112">
        <f>Arkusz6!C7</f>
        <v>7</v>
      </c>
      <c r="H377" s="112"/>
      <c r="I377" s="112"/>
      <c r="J377" s="112">
        <f>Arkusz6!D7</f>
        <v>10</v>
      </c>
      <c r="K377" s="112"/>
      <c r="L377" s="112"/>
      <c r="M377" s="112">
        <f>Arkusz6!E7</f>
        <v>0</v>
      </c>
      <c r="N377" s="112"/>
      <c r="O377" s="112"/>
      <c r="P377" s="112">
        <f>Arkusz6!F7</f>
        <v>31</v>
      </c>
      <c r="Q377" s="112"/>
      <c r="R377" s="112"/>
      <c r="S377" s="112">
        <f>Arkusz6!G7</f>
        <v>62</v>
      </c>
      <c r="T377" s="112"/>
      <c r="U377" s="112"/>
    </row>
    <row r="378" spans="1:21" ht="15" thickBot="1" x14ac:dyDescent="0.4">
      <c r="C378" s="193" t="s">
        <v>1</v>
      </c>
      <c r="D378" s="194"/>
      <c r="E378" s="194"/>
      <c r="F378" s="194"/>
      <c r="G378" s="92">
        <f>SUM(G372:I377)</f>
        <v>51</v>
      </c>
      <c r="H378" s="92"/>
      <c r="I378" s="92"/>
      <c r="J378" s="92">
        <f t="shared" ref="J378" si="12">SUM(J372:L377)</f>
        <v>296</v>
      </c>
      <c r="K378" s="92"/>
      <c r="L378" s="92"/>
      <c r="M378" s="92">
        <f t="shared" ref="M378" si="13">SUM(M372:O377)</f>
        <v>0</v>
      </c>
      <c r="N378" s="92"/>
      <c r="O378" s="92"/>
      <c r="P378" s="92">
        <f t="shared" ref="P378" si="14">SUM(P372:R377)</f>
        <v>98</v>
      </c>
      <c r="Q378" s="92"/>
      <c r="R378" s="92"/>
      <c r="S378" s="92">
        <f>SUM(S372:U377)</f>
        <v>153</v>
      </c>
      <c r="T378" s="92"/>
      <c r="U378" s="93"/>
    </row>
    <row r="381" spans="1:21" ht="15" thickBot="1" x14ac:dyDescent="0.4"/>
    <row r="382" spans="1:21" x14ac:dyDescent="0.35">
      <c r="C382" s="128" t="s">
        <v>0</v>
      </c>
      <c r="D382" s="129"/>
      <c r="E382" s="129"/>
      <c r="F382" s="129"/>
      <c r="G382" s="214" t="str">
        <f>CONCATENATE(Arkusz18!C2," - ",Arkusz18!B2," r.")</f>
        <v>01.01.2023 - 30.09.2023 r.</v>
      </c>
      <c r="H382" s="214"/>
      <c r="I382" s="214"/>
      <c r="J382" s="214"/>
      <c r="K382" s="214"/>
      <c r="L382" s="214"/>
      <c r="M382" s="214"/>
      <c r="N382" s="214"/>
      <c r="O382" s="214"/>
      <c r="P382" s="214"/>
      <c r="Q382" s="214"/>
      <c r="R382" s="214"/>
      <c r="S382" s="214"/>
      <c r="T382" s="214"/>
      <c r="U382" s="215"/>
    </row>
    <row r="383" spans="1:21" ht="71.25" customHeight="1" x14ac:dyDescent="0.35">
      <c r="C383" s="195"/>
      <c r="D383" s="196"/>
      <c r="E383" s="196"/>
      <c r="F383" s="196"/>
      <c r="G383" s="94" t="s">
        <v>60</v>
      </c>
      <c r="H383" s="95"/>
      <c r="I383" s="96"/>
      <c r="J383" s="94" t="s">
        <v>61</v>
      </c>
      <c r="K383" s="95"/>
      <c r="L383" s="96"/>
      <c r="M383" s="94" t="s">
        <v>62</v>
      </c>
      <c r="N383" s="95"/>
      <c r="O383" s="96"/>
      <c r="P383" s="94" t="s">
        <v>71</v>
      </c>
      <c r="Q383" s="95"/>
      <c r="R383" s="96"/>
      <c r="S383" s="94" t="s">
        <v>63</v>
      </c>
      <c r="T383" s="95"/>
      <c r="U383" s="211"/>
    </row>
    <row r="384" spans="1:21" x14ac:dyDescent="0.35">
      <c r="C384" s="190" t="str">
        <f>Arkusz7!B2</f>
        <v>BIAŁORUŚ</v>
      </c>
      <c r="D384" s="191"/>
      <c r="E384" s="191"/>
      <c r="F384" s="191"/>
      <c r="G384" s="113">
        <f>Arkusz7!C2</f>
        <v>153</v>
      </c>
      <c r="H384" s="113"/>
      <c r="I384" s="113"/>
      <c r="J384" s="113">
        <f>Arkusz7!D2</f>
        <v>1918</v>
      </c>
      <c r="K384" s="113"/>
      <c r="L384" s="113"/>
      <c r="M384" s="113">
        <f>Arkusz7!E2</f>
        <v>0</v>
      </c>
      <c r="N384" s="113"/>
      <c r="O384" s="113"/>
      <c r="P384" s="113">
        <f>Arkusz7!F2</f>
        <v>40</v>
      </c>
      <c r="Q384" s="113"/>
      <c r="R384" s="113"/>
      <c r="S384" s="113">
        <f>Arkusz7!G2</f>
        <v>41</v>
      </c>
      <c r="T384" s="113"/>
      <c r="U384" s="113"/>
    </row>
    <row r="385" spans="1:25" x14ac:dyDescent="0.35">
      <c r="C385" s="140" t="str">
        <f>Arkusz7!B3</f>
        <v>ROSJA</v>
      </c>
      <c r="D385" s="141"/>
      <c r="E385" s="141"/>
      <c r="F385" s="141"/>
      <c r="G385" s="109">
        <f>Arkusz7!C3</f>
        <v>79</v>
      </c>
      <c r="H385" s="109"/>
      <c r="I385" s="109"/>
      <c r="J385" s="109">
        <f>Arkusz7!D3</f>
        <v>67</v>
      </c>
      <c r="K385" s="109"/>
      <c r="L385" s="109"/>
      <c r="M385" s="109">
        <f>Arkusz7!E3</f>
        <v>6</v>
      </c>
      <c r="N385" s="109"/>
      <c r="O385" s="109"/>
      <c r="P385" s="109">
        <f>Arkusz7!F3</f>
        <v>683</v>
      </c>
      <c r="Q385" s="109"/>
      <c r="R385" s="109"/>
      <c r="S385" s="109">
        <f>Arkusz7!G3</f>
        <v>715</v>
      </c>
      <c r="T385" s="109"/>
      <c r="U385" s="109"/>
    </row>
    <row r="386" spans="1:25" x14ac:dyDescent="0.35">
      <c r="C386" s="190" t="str">
        <f>Arkusz7!B4</f>
        <v>UKRAINA</v>
      </c>
      <c r="D386" s="191"/>
      <c r="E386" s="191"/>
      <c r="F386" s="191"/>
      <c r="G386" s="113">
        <f>Arkusz7!C4</f>
        <v>15</v>
      </c>
      <c r="H386" s="113"/>
      <c r="I386" s="113"/>
      <c r="J386" s="113">
        <f>Arkusz7!D4</f>
        <v>976</v>
      </c>
      <c r="K386" s="113"/>
      <c r="L386" s="113"/>
      <c r="M386" s="113">
        <f>Arkusz7!E4</f>
        <v>0</v>
      </c>
      <c r="N386" s="113"/>
      <c r="O386" s="113"/>
      <c r="P386" s="113">
        <f>Arkusz7!F4</f>
        <v>81</v>
      </c>
      <c r="Q386" s="113"/>
      <c r="R386" s="113"/>
      <c r="S386" s="113">
        <f>Arkusz7!G4</f>
        <v>140</v>
      </c>
      <c r="T386" s="113"/>
      <c r="U386" s="113"/>
    </row>
    <row r="387" spans="1:25" x14ac:dyDescent="0.35">
      <c r="C387" s="140" t="str">
        <f>Arkusz7!B5</f>
        <v>AFGANISTAN</v>
      </c>
      <c r="D387" s="141"/>
      <c r="E387" s="141"/>
      <c r="F387" s="141"/>
      <c r="G387" s="109">
        <f>Arkusz7!C5</f>
        <v>99</v>
      </c>
      <c r="H387" s="109"/>
      <c r="I387" s="109"/>
      <c r="J387" s="109">
        <f>Arkusz7!D5</f>
        <v>46</v>
      </c>
      <c r="K387" s="109"/>
      <c r="L387" s="109"/>
      <c r="M387" s="109">
        <f>Arkusz7!E5</f>
        <v>0</v>
      </c>
      <c r="N387" s="109"/>
      <c r="O387" s="109"/>
      <c r="P387" s="109">
        <f>Arkusz7!F5</f>
        <v>2</v>
      </c>
      <c r="Q387" s="109"/>
      <c r="R387" s="109"/>
      <c r="S387" s="109">
        <f>Arkusz7!G5</f>
        <v>136</v>
      </c>
      <c r="T387" s="109"/>
      <c r="U387" s="109"/>
    </row>
    <row r="388" spans="1:25" x14ac:dyDescent="0.35">
      <c r="C388" s="190" t="str">
        <f>Arkusz7!B6</f>
        <v>EGIPT</v>
      </c>
      <c r="D388" s="191"/>
      <c r="E388" s="191"/>
      <c r="F388" s="191"/>
      <c r="G388" s="113">
        <f>Arkusz7!C6</f>
        <v>2</v>
      </c>
      <c r="H388" s="113"/>
      <c r="I388" s="113"/>
      <c r="J388" s="113">
        <f>Arkusz7!D6</f>
        <v>0</v>
      </c>
      <c r="K388" s="113"/>
      <c r="L388" s="113"/>
      <c r="M388" s="113">
        <f>Arkusz7!E6</f>
        <v>0</v>
      </c>
      <c r="N388" s="113"/>
      <c r="O388" s="113"/>
      <c r="P388" s="113">
        <f>Arkusz7!F6</f>
        <v>118</v>
      </c>
      <c r="Q388" s="113"/>
      <c r="R388" s="113"/>
      <c r="S388" s="113">
        <f>Arkusz7!G6</f>
        <v>145</v>
      </c>
      <c r="T388" s="113"/>
      <c r="U388" s="113"/>
    </row>
    <row r="389" spans="1:25" ht="15" thickBot="1" x14ac:dyDescent="0.4">
      <c r="C389" s="209" t="str">
        <f>Arkusz7!B7</f>
        <v>Pozostałe</v>
      </c>
      <c r="D389" s="210"/>
      <c r="E389" s="210"/>
      <c r="F389" s="210"/>
      <c r="G389" s="112">
        <f>Arkusz7!C7</f>
        <v>102</v>
      </c>
      <c r="H389" s="112"/>
      <c r="I389" s="112"/>
      <c r="J389" s="112">
        <f>Arkusz7!D7</f>
        <v>87</v>
      </c>
      <c r="K389" s="112"/>
      <c r="L389" s="112"/>
      <c r="M389" s="112">
        <f>Arkusz7!E7</f>
        <v>0</v>
      </c>
      <c r="N389" s="112"/>
      <c r="O389" s="112"/>
      <c r="P389" s="112">
        <f>Arkusz7!F7</f>
        <v>584</v>
      </c>
      <c r="Q389" s="112"/>
      <c r="R389" s="112"/>
      <c r="S389" s="112">
        <f>Arkusz7!G7</f>
        <v>695</v>
      </c>
      <c r="T389" s="112"/>
      <c r="U389" s="112"/>
    </row>
    <row r="390" spans="1:25" ht="15" thickBot="1" x14ac:dyDescent="0.4">
      <c r="C390" s="193" t="s">
        <v>1</v>
      </c>
      <c r="D390" s="194"/>
      <c r="E390" s="194"/>
      <c r="F390" s="194"/>
      <c r="G390" s="92">
        <f>SUM(G384:I389)</f>
        <v>450</v>
      </c>
      <c r="H390" s="92"/>
      <c r="I390" s="92"/>
      <c r="J390" s="92">
        <f t="shared" ref="J390" si="15">SUM(J384:L389)</f>
        <v>3094</v>
      </c>
      <c r="K390" s="92"/>
      <c r="L390" s="92"/>
      <c r="M390" s="92">
        <f>SUM(M384:O389)</f>
        <v>6</v>
      </c>
      <c r="N390" s="92"/>
      <c r="O390" s="92"/>
      <c r="P390" s="92">
        <f t="shared" ref="P390" si="16">SUM(P384:R389)</f>
        <v>1508</v>
      </c>
      <c r="Q390" s="92"/>
      <c r="R390" s="92"/>
      <c r="S390" s="92">
        <f>SUM(S384:U389)</f>
        <v>1872</v>
      </c>
      <c r="T390" s="92"/>
      <c r="U390" s="93"/>
    </row>
    <row r="393" spans="1:25" x14ac:dyDescent="0.35">
      <c r="A393" s="134"/>
      <c r="B393" s="135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</row>
    <row r="394" spans="1:25" x14ac:dyDescent="0.35">
      <c r="A394" s="135"/>
      <c r="B394" s="135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</row>
    <row r="395" spans="1:25" x14ac:dyDescent="0.35">
      <c r="A395" s="135"/>
      <c r="B395" s="135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</row>
    <row r="396" spans="1:25" x14ac:dyDescent="0.35">
      <c r="A396" s="135"/>
      <c r="B396" s="135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</row>
    <row r="397" spans="1:25" x14ac:dyDescent="0.35">
      <c r="A397" s="135"/>
      <c r="B397" s="135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</row>
    <row r="398" spans="1:25" x14ac:dyDescent="0.35">
      <c r="A398" s="135"/>
      <c r="B398" s="135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</row>
    <row r="399" spans="1:25" x14ac:dyDescent="0.35">
      <c r="A399" s="135"/>
      <c r="B399" s="135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</row>
    <row r="400" spans="1:25" x14ac:dyDescent="0.35">
      <c r="A400" s="135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</row>
    <row r="401" spans="1:25" x14ac:dyDescent="0.35">
      <c r="A401" s="135"/>
      <c r="B401" s="135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</row>
    <row r="402" spans="1:25" x14ac:dyDescent="0.35">
      <c r="A402" s="135"/>
      <c r="B402" s="135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</row>
    <row r="403" spans="1:25" ht="3" customHeight="1" x14ac:dyDescent="0.35">
      <c r="A403" s="135"/>
      <c r="B403" s="135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</row>
    <row r="407" spans="1:25" x14ac:dyDescent="0.35">
      <c r="A407" s="136" t="s">
        <v>148</v>
      </c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</row>
    <row r="408" spans="1:25" x14ac:dyDescent="0.35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</row>
    <row r="409" spans="1:25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</row>
    <row r="410" spans="1:25" ht="15" thickBot="1" x14ac:dyDescent="0.4"/>
    <row r="411" spans="1:25" ht="30" customHeight="1" x14ac:dyDescent="0.35">
      <c r="B411" s="128" t="s">
        <v>9</v>
      </c>
      <c r="C411" s="129"/>
      <c r="D411" s="129"/>
      <c r="E411" s="129"/>
      <c r="F411" s="129"/>
      <c r="G411" s="129"/>
      <c r="H411" s="129"/>
      <c r="I411" s="129"/>
      <c r="J411" s="256" t="str">
        <f>Arkusz8!C6</f>
        <v>27.08.2023 - 02.09.2023</v>
      </c>
      <c r="K411" s="256"/>
      <c r="L411" s="256"/>
      <c r="M411" s="256" t="str">
        <f>Arkusz8!C10</f>
        <v>03.09.2023 - 09.09.2023</v>
      </c>
      <c r="N411" s="256"/>
      <c r="O411" s="256"/>
      <c r="P411" s="256" t="str">
        <f>Arkusz8!C9</f>
        <v>10.09.2023 - 16.09.2023</v>
      </c>
      <c r="Q411" s="256"/>
      <c r="R411" s="256"/>
      <c r="S411" s="256" t="str">
        <f>Arkusz8!C8</f>
        <v>17.09.2023 - 23.09.2023</v>
      </c>
      <c r="T411" s="256"/>
      <c r="U411" s="256"/>
      <c r="V411" s="256" t="str">
        <f>Arkusz8!C7</f>
        <v>24.09.2023 - 30.09.2023</v>
      </c>
      <c r="W411" s="256"/>
      <c r="X411" s="257"/>
    </row>
    <row r="412" spans="1:25" x14ac:dyDescent="0.35">
      <c r="B412" s="126" t="s">
        <v>29</v>
      </c>
      <c r="C412" s="127"/>
      <c r="D412" s="127"/>
      <c r="E412" s="127"/>
      <c r="F412" s="127"/>
      <c r="G412" s="127"/>
      <c r="H412" s="127"/>
      <c r="I412" s="127"/>
      <c r="J412" s="192">
        <f>Arkusz8!A6</f>
        <v>578</v>
      </c>
      <c r="K412" s="192"/>
      <c r="L412" s="192"/>
      <c r="M412" s="192">
        <f>Arkusz8!A5</f>
        <v>585</v>
      </c>
      <c r="N412" s="192"/>
      <c r="O412" s="192"/>
      <c r="P412" s="192">
        <f>Arkusz8!A4</f>
        <v>585</v>
      </c>
      <c r="Q412" s="192"/>
      <c r="R412" s="192"/>
      <c r="S412" s="192">
        <f>Arkusz8!A3</f>
        <v>582</v>
      </c>
      <c r="T412" s="192"/>
      <c r="U412" s="192"/>
      <c r="V412" s="192">
        <f>Arkusz8!A2</f>
        <v>553</v>
      </c>
      <c r="W412" s="192"/>
      <c r="X412" s="192"/>
    </row>
    <row r="413" spans="1:25" x14ac:dyDescent="0.35">
      <c r="B413" s="188" t="s">
        <v>5</v>
      </c>
      <c r="C413" s="189"/>
      <c r="D413" s="189"/>
      <c r="E413" s="189"/>
      <c r="F413" s="189"/>
      <c r="G413" s="189"/>
      <c r="H413" s="189"/>
      <c r="I413" s="189"/>
      <c r="J413" s="113">
        <f>Arkusz8!A11</f>
        <v>3279</v>
      </c>
      <c r="K413" s="113"/>
      <c r="L413" s="113"/>
      <c r="M413" s="113">
        <f>Arkusz8!A10</f>
        <v>3271</v>
      </c>
      <c r="N413" s="113"/>
      <c r="O413" s="113"/>
      <c r="P413" s="113">
        <f>Arkusz8!A9</f>
        <v>3335</v>
      </c>
      <c r="Q413" s="113"/>
      <c r="R413" s="113"/>
      <c r="S413" s="113">
        <f>Arkusz8!A8</f>
        <v>3389</v>
      </c>
      <c r="T413" s="113"/>
      <c r="U413" s="113"/>
      <c r="V413" s="113">
        <f>Arkusz8!A7</f>
        <v>3397</v>
      </c>
      <c r="W413" s="113"/>
      <c r="X413" s="113"/>
    </row>
    <row r="414" spans="1:25" x14ac:dyDescent="0.35">
      <c r="B414" s="126" t="s">
        <v>6</v>
      </c>
      <c r="C414" s="127"/>
      <c r="D414" s="127"/>
      <c r="E414" s="127"/>
      <c r="F414" s="127"/>
      <c r="G414" s="127"/>
      <c r="H414" s="127"/>
      <c r="I414" s="127"/>
      <c r="J414" s="192">
        <f>Arkusz8!A16</f>
        <v>138</v>
      </c>
      <c r="K414" s="192"/>
      <c r="L414" s="192"/>
      <c r="M414" s="192">
        <f>Arkusz8!A15</f>
        <v>123</v>
      </c>
      <c r="N414" s="192"/>
      <c r="O414" s="192"/>
      <c r="P414" s="192">
        <f>Arkusz8!A14</f>
        <v>98</v>
      </c>
      <c r="Q414" s="192"/>
      <c r="R414" s="192"/>
      <c r="S414" s="192">
        <f>Arkusz8!A13</f>
        <v>153</v>
      </c>
      <c r="T414" s="192"/>
      <c r="U414" s="192"/>
      <c r="V414" s="192">
        <f>Arkusz8!A12</f>
        <v>182</v>
      </c>
      <c r="W414" s="192"/>
      <c r="X414" s="192"/>
    </row>
    <row r="415" spans="1:25" x14ac:dyDescent="0.35">
      <c r="B415" s="250" t="s">
        <v>7</v>
      </c>
      <c r="C415" s="251"/>
      <c r="D415" s="251"/>
      <c r="E415" s="251"/>
      <c r="F415" s="251"/>
      <c r="G415" s="251"/>
      <c r="H415" s="251"/>
      <c r="I415" s="251"/>
      <c r="J415" s="113">
        <f>Arkusz8!A21</f>
        <v>97</v>
      </c>
      <c r="K415" s="113"/>
      <c r="L415" s="113"/>
      <c r="M415" s="113">
        <f>Arkusz8!A20</f>
        <v>124</v>
      </c>
      <c r="N415" s="113"/>
      <c r="O415" s="113"/>
      <c r="P415" s="113">
        <f>Arkusz8!A19</f>
        <v>167</v>
      </c>
      <c r="Q415" s="113"/>
      <c r="R415" s="113"/>
      <c r="S415" s="113">
        <f>Arkusz8!A18</f>
        <v>176</v>
      </c>
      <c r="T415" s="113"/>
      <c r="U415" s="113"/>
      <c r="V415" s="113">
        <f>Arkusz8!A17</f>
        <v>152</v>
      </c>
      <c r="W415" s="113"/>
      <c r="X415" s="113"/>
    </row>
    <row r="416" spans="1:25" ht="15" thickBot="1" x14ac:dyDescent="0.4">
      <c r="B416" s="275" t="s">
        <v>92</v>
      </c>
      <c r="C416" s="276"/>
      <c r="D416" s="276"/>
      <c r="E416" s="276"/>
      <c r="F416" s="276"/>
      <c r="G416" s="276"/>
      <c r="H416" s="276"/>
      <c r="I416" s="276"/>
      <c r="J416" s="255">
        <f>Arkusz8!A26</f>
        <v>0</v>
      </c>
      <c r="K416" s="255"/>
      <c r="L416" s="255"/>
      <c r="M416" s="255">
        <f>Arkusz8!A25</f>
        <v>0</v>
      </c>
      <c r="N416" s="255"/>
      <c r="O416" s="255"/>
      <c r="P416" s="255">
        <f>Arkusz8!A24</f>
        <v>0</v>
      </c>
      <c r="Q416" s="255"/>
      <c r="R416" s="255"/>
      <c r="S416" s="255">
        <f>Arkusz8!A23</f>
        <v>0</v>
      </c>
      <c r="T416" s="255"/>
      <c r="U416" s="255"/>
      <c r="V416" s="255">
        <f>Arkusz8!A22</f>
        <v>0</v>
      </c>
      <c r="W416" s="255"/>
      <c r="X416" s="255"/>
    </row>
    <row r="417" spans="2:24" ht="15" thickBot="1" x14ac:dyDescent="0.4">
      <c r="B417" s="259" t="s">
        <v>93</v>
      </c>
      <c r="C417" s="260"/>
      <c r="D417" s="260"/>
      <c r="E417" s="260"/>
      <c r="F417" s="260"/>
      <c r="G417" s="260"/>
      <c r="H417" s="260"/>
      <c r="I417" s="260"/>
      <c r="J417" s="258">
        <f>SUM(J412,J413,J416)</f>
        <v>3857</v>
      </c>
      <c r="K417" s="258"/>
      <c r="L417" s="258"/>
      <c r="M417" s="258">
        <f>SUM(M412,M413,M416)</f>
        <v>3856</v>
      </c>
      <c r="N417" s="258"/>
      <c r="O417" s="258"/>
      <c r="P417" s="258">
        <f>SUM(P412,P413,P416)</f>
        <v>3920</v>
      </c>
      <c r="Q417" s="258"/>
      <c r="R417" s="258"/>
      <c r="S417" s="258">
        <f>SUM(S412,S413,S416)</f>
        <v>3971</v>
      </c>
      <c r="T417" s="258"/>
      <c r="U417" s="258"/>
      <c r="V417" s="258">
        <f>SUM(V412,V413,V416)</f>
        <v>3950</v>
      </c>
      <c r="W417" s="258"/>
      <c r="X417" s="274"/>
    </row>
    <row r="418" spans="2:24" x14ac:dyDescent="0.3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3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3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x14ac:dyDescent="0.35">
      <c r="B421" s="22"/>
      <c r="C421" s="22"/>
      <c r="D421" s="22"/>
      <c r="E421" s="22"/>
      <c r="F421" s="22"/>
      <c r="G421" s="22"/>
      <c r="H421" s="22"/>
      <c r="I421" s="22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2:24" x14ac:dyDescent="0.35">
      <c r="B422" s="22"/>
      <c r="C422" s="22"/>
      <c r="D422" s="22"/>
      <c r="E422" s="22"/>
      <c r="F422" s="22"/>
      <c r="G422" s="22"/>
      <c r="H422" s="22"/>
      <c r="I422" s="22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2:24" x14ac:dyDescent="0.35">
      <c r="B423" s="22"/>
      <c r="C423" s="22"/>
      <c r="D423" s="22"/>
      <c r="E423" s="22"/>
      <c r="F423" s="22"/>
      <c r="G423" s="22"/>
      <c r="H423" s="22"/>
      <c r="I423" s="22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38" spans="1:25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5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5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5" x14ac:dyDescent="0.3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</row>
    <row r="442" spans="1:25" x14ac:dyDescent="0.35">
      <c r="A442" s="134" t="s">
        <v>169</v>
      </c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</row>
    <row r="443" spans="1:25" x14ac:dyDescent="0.35">
      <c r="A443" s="135"/>
      <c r="B443" s="135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</row>
    <row r="444" spans="1:25" x14ac:dyDescent="0.35">
      <c r="A444" s="135"/>
      <c r="B444" s="135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</row>
    <row r="445" spans="1:25" ht="7.5" customHeight="1" x14ac:dyDescent="0.35">
      <c r="A445" s="135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</row>
    <row r="446" spans="1:25" hidden="1" x14ac:dyDescent="0.35">
      <c r="A446" s="135"/>
      <c r="B446" s="135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</row>
    <row r="449" spans="1:25" x14ac:dyDescent="0.35">
      <c r="A449" s="40" t="s">
        <v>48</v>
      </c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R449" s="41"/>
      <c r="S449" s="41"/>
      <c r="T449" s="41"/>
    </row>
    <row r="450" spans="1:25" x14ac:dyDescent="0.35">
      <c r="P450" s="42"/>
      <c r="Q450" s="42"/>
      <c r="R450" s="41"/>
      <c r="S450" s="41"/>
      <c r="T450" s="41"/>
      <c r="U450" s="42"/>
    </row>
    <row r="451" spans="1:25" x14ac:dyDescent="0.35"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5" x14ac:dyDescent="0.35">
      <c r="A452" s="134"/>
      <c r="B452" s="135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</row>
    <row r="453" spans="1:25" x14ac:dyDescent="0.35">
      <c r="A453" s="135"/>
      <c r="B453" s="135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</row>
    <row r="454" spans="1:25" x14ac:dyDescent="0.35">
      <c r="A454" s="135"/>
      <c r="B454" s="135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</row>
    <row r="455" spans="1:25" x14ac:dyDescent="0.35">
      <c r="A455" s="135"/>
      <c r="B455" s="135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</row>
    <row r="456" spans="1:25" x14ac:dyDescent="0.35">
      <c r="A456" s="135"/>
      <c r="B456" s="135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</row>
    <row r="457" spans="1:25" x14ac:dyDescent="0.35">
      <c r="A457" s="135"/>
      <c r="B457" s="135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</row>
    <row r="458" spans="1:25" x14ac:dyDescent="0.35">
      <c r="A458" s="135"/>
      <c r="B458" s="135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</row>
    <row r="459" spans="1:25" x14ac:dyDescent="0.35">
      <c r="A459" s="135"/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</row>
    <row r="460" spans="1:25" x14ac:dyDescent="0.35">
      <c r="A460" s="135"/>
      <c r="B460" s="135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</row>
    <row r="461" spans="1:25" x14ac:dyDescent="0.35">
      <c r="A461" s="135"/>
      <c r="B461" s="135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</row>
    <row r="462" spans="1:25" x14ac:dyDescent="0.35">
      <c r="A462" s="135"/>
      <c r="B462" s="135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</row>
    <row r="463" spans="1:25" x14ac:dyDescent="0.35">
      <c r="A463" s="135"/>
      <c r="B463" s="135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</row>
    <row r="464" spans="1:25" x14ac:dyDescent="0.35">
      <c r="A464" s="135"/>
      <c r="B464" s="135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</row>
    <row r="465" spans="1:25" x14ac:dyDescent="0.35">
      <c r="A465" s="135"/>
      <c r="B465" s="135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</row>
    <row r="466" spans="1:25" x14ac:dyDescent="0.35">
      <c r="A466" s="135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</row>
    <row r="467" spans="1:25" x14ac:dyDescent="0.35">
      <c r="A467" s="135"/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</row>
    <row r="468" spans="1:25" ht="1" customHeight="1" x14ac:dyDescent="0.35">
      <c r="A468" s="135"/>
      <c r="B468" s="135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</row>
    <row r="469" spans="1:25" x14ac:dyDescent="0.35">
      <c r="A469" s="135"/>
      <c r="B469" s="135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</row>
    <row r="470" spans="1:25" x14ac:dyDescent="0.3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5" x14ac:dyDescent="0.3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5" x14ac:dyDescent="0.35">
      <c r="P472" s="44"/>
      <c r="Q472" s="44"/>
      <c r="R472" s="43"/>
      <c r="S472" s="43"/>
      <c r="T472" s="43"/>
      <c r="U472" s="44"/>
    </row>
    <row r="473" spans="1:25" x14ac:dyDescent="0.35">
      <c r="A473" s="45" t="s">
        <v>171</v>
      </c>
      <c r="B473" s="45"/>
      <c r="C473" s="45"/>
      <c r="D473" s="45"/>
      <c r="E473" s="45"/>
      <c r="F473" s="45"/>
      <c r="G473" s="45"/>
      <c r="H473" s="45"/>
      <c r="I473" s="45"/>
      <c r="N473" s="44"/>
      <c r="O473" s="44"/>
      <c r="P473" s="46"/>
      <c r="Q473" s="46"/>
      <c r="R473" s="43"/>
      <c r="S473" s="43"/>
      <c r="T473" s="43"/>
    </row>
    <row r="474" spans="1:25" x14ac:dyDescent="0.35">
      <c r="M474" s="47"/>
      <c r="N474" s="47"/>
      <c r="R474" s="43"/>
      <c r="S474" s="43"/>
      <c r="T474" s="43"/>
    </row>
    <row r="475" spans="1:25" x14ac:dyDescent="0.35">
      <c r="R475" s="43"/>
      <c r="S475" s="43"/>
      <c r="T475" s="43"/>
    </row>
    <row r="476" spans="1:25" x14ac:dyDescent="0.35">
      <c r="D476" s="7"/>
      <c r="E476" s="7"/>
      <c r="P476" s="47"/>
      <c r="Q476" s="47"/>
      <c r="R476" s="43"/>
      <c r="S476" s="43"/>
      <c r="T476" s="43"/>
      <c r="U476" s="47"/>
    </row>
    <row r="477" spans="1:25" x14ac:dyDescent="0.35">
      <c r="A477" s="48"/>
      <c r="B477" s="48"/>
      <c r="C477" s="48"/>
      <c r="D477" s="49"/>
      <c r="E477" s="49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U477" s="47"/>
    </row>
    <row r="478" spans="1:25" ht="17.25" customHeight="1" x14ac:dyDescent="0.35">
      <c r="A478" s="271"/>
      <c r="B478" s="271"/>
      <c r="C478" s="271"/>
      <c r="D478" s="49"/>
      <c r="E478" s="49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3"/>
      <c r="Q478" s="43"/>
      <c r="R478" s="50"/>
      <c r="U478" s="43"/>
    </row>
    <row r="479" spans="1:25" x14ac:dyDescent="0.35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</row>
    <row r="480" spans="1:25" x14ac:dyDescent="0.3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U480" s="43"/>
    </row>
    <row r="481" spans="1:21" x14ac:dyDescent="0.3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U481" s="43"/>
    </row>
  </sheetData>
  <sheetProtection formatCells="0" insertColumns="0" insertRows="0" deleteColumns="0" deleteRows="0"/>
  <mergeCells count="626">
    <mergeCell ref="A393:Y403"/>
    <mergeCell ref="A442:Y446"/>
    <mergeCell ref="A158:Y163"/>
    <mergeCell ref="C128:K128"/>
    <mergeCell ref="L116:M116"/>
    <mergeCell ref="L117:M117"/>
    <mergeCell ref="V113:W113"/>
    <mergeCell ref="L113:M113"/>
    <mergeCell ref="L114:M114"/>
    <mergeCell ref="A181:Y185"/>
    <mergeCell ref="G179:J179"/>
    <mergeCell ref="K179:L179"/>
    <mergeCell ref="G176:J176"/>
    <mergeCell ref="P231:R231"/>
    <mergeCell ref="D235:F236"/>
    <mergeCell ref="G236:I236"/>
    <mergeCell ref="J236:L236"/>
    <mergeCell ref="H190:J190"/>
    <mergeCell ref="G178:J178"/>
    <mergeCell ref="D194:G194"/>
    <mergeCell ref="K194:M194"/>
    <mergeCell ref="H193:J193"/>
    <mergeCell ref="H194:J194"/>
    <mergeCell ref="D226:F227"/>
    <mergeCell ref="V122:W122"/>
    <mergeCell ref="V123:W123"/>
    <mergeCell ref="V124:W124"/>
    <mergeCell ref="V125:W125"/>
    <mergeCell ref="C127:K127"/>
    <mergeCell ref="Q155:S155"/>
    <mergeCell ref="K175:L175"/>
    <mergeCell ref="K174:L174"/>
    <mergeCell ref="C126:K126"/>
    <mergeCell ref="V129:W129"/>
    <mergeCell ref="V126:W126"/>
    <mergeCell ref="V127:W127"/>
    <mergeCell ref="V128:W128"/>
    <mergeCell ref="K167:L167"/>
    <mergeCell ref="C129:K129"/>
    <mergeCell ref="L155:M155"/>
    <mergeCell ref="Q156:S156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21:W121"/>
    <mergeCell ref="V114:W114"/>
    <mergeCell ref="V115:W115"/>
    <mergeCell ref="V116:W116"/>
    <mergeCell ref="V117:W117"/>
    <mergeCell ref="V118:W118"/>
    <mergeCell ref="V119:W119"/>
    <mergeCell ref="V120:W120"/>
    <mergeCell ref="L121:M121"/>
    <mergeCell ref="L115:M115"/>
    <mergeCell ref="K27:L27"/>
    <mergeCell ref="M27:N27"/>
    <mergeCell ref="O27:P27"/>
    <mergeCell ref="Q27:R27"/>
    <mergeCell ref="G27:J27"/>
    <mergeCell ref="L118:M118"/>
    <mergeCell ref="L119:M119"/>
    <mergeCell ref="L120:M120"/>
    <mergeCell ref="A91:Y99"/>
    <mergeCell ref="A110:U111"/>
    <mergeCell ref="G226:R226"/>
    <mergeCell ref="G227:I227"/>
    <mergeCell ref="J227:L227"/>
    <mergeCell ref="M227:O227"/>
    <mergeCell ref="P227:R227"/>
    <mergeCell ref="D193:G193"/>
    <mergeCell ref="K193:M193"/>
    <mergeCell ref="A213:Y220"/>
    <mergeCell ref="G168:J168"/>
    <mergeCell ref="K170:L170"/>
    <mergeCell ref="G175:J175"/>
    <mergeCell ref="G174:J174"/>
    <mergeCell ref="G172:J172"/>
    <mergeCell ref="G171:J171"/>
    <mergeCell ref="G170:J170"/>
    <mergeCell ref="G169:J169"/>
    <mergeCell ref="A478:C478"/>
    <mergeCell ref="D239:F239"/>
    <mergeCell ref="G239:I239"/>
    <mergeCell ref="J239:L239"/>
    <mergeCell ref="D230:F230"/>
    <mergeCell ref="G230:I230"/>
    <mergeCell ref="J230:L230"/>
    <mergeCell ref="A243:Y251"/>
    <mergeCell ref="A452:Y469"/>
    <mergeCell ref="V417:X417"/>
    <mergeCell ref="P417:R417"/>
    <mergeCell ref="J413:L413"/>
    <mergeCell ref="M413:O413"/>
    <mergeCell ref="J377:L377"/>
    <mergeCell ref="M377:O377"/>
    <mergeCell ref="C389:F389"/>
    <mergeCell ref="G389:I389"/>
    <mergeCell ref="G390:I390"/>
    <mergeCell ref="C378:F378"/>
    <mergeCell ref="C382:F383"/>
    <mergeCell ref="P411:R411"/>
    <mergeCell ref="B416:I416"/>
    <mergeCell ref="M230:O230"/>
    <mergeCell ref="P230:R230"/>
    <mergeCell ref="K296:L296"/>
    <mergeCell ref="I300:J300"/>
    <mergeCell ref="K300:L300"/>
    <mergeCell ref="M300:N300"/>
    <mergeCell ref="O300:P300"/>
    <mergeCell ref="Q298:R298"/>
    <mergeCell ref="M294:N294"/>
    <mergeCell ref="G296:H296"/>
    <mergeCell ref="G297:H297"/>
    <mergeCell ref="G299:H299"/>
    <mergeCell ref="Q295:R295"/>
    <mergeCell ref="O296:P296"/>
    <mergeCell ref="Q296:R296"/>
    <mergeCell ref="O297:P297"/>
    <mergeCell ref="Q297:R297"/>
    <mergeCell ref="O299:P299"/>
    <mergeCell ref="Q299:R299"/>
    <mergeCell ref="O295:P295"/>
    <mergeCell ref="M297:N297"/>
    <mergeCell ref="O268:P268"/>
    <mergeCell ref="Q268:R268"/>
    <mergeCell ref="I267:J267"/>
    <mergeCell ref="M267:N267"/>
    <mergeCell ref="O267:P267"/>
    <mergeCell ref="Q267:R267"/>
    <mergeCell ref="L122:M122"/>
    <mergeCell ref="L123:M123"/>
    <mergeCell ref="L124:M124"/>
    <mergeCell ref="L125:M125"/>
    <mergeCell ref="L126:M126"/>
    <mergeCell ref="L127:M127"/>
    <mergeCell ref="L128:M128"/>
    <mergeCell ref="K176:L176"/>
    <mergeCell ref="G177:J177"/>
    <mergeCell ref="K177:L177"/>
    <mergeCell ref="A165:U165"/>
    <mergeCell ref="K168:L168"/>
    <mergeCell ref="K169:L169"/>
    <mergeCell ref="D155:K155"/>
    <mergeCell ref="K172:L172"/>
    <mergeCell ref="K171:L171"/>
    <mergeCell ref="L129:M129"/>
    <mergeCell ref="C266:F266"/>
    <mergeCell ref="J417:L417"/>
    <mergeCell ref="M417:O417"/>
    <mergeCell ref="S417:U417"/>
    <mergeCell ref="B417:I417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16:O416"/>
    <mergeCell ref="P416:R416"/>
    <mergeCell ref="J411:L411"/>
    <mergeCell ref="V413:X413"/>
    <mergeCell ref="J414:L414"/>
    <mergeCell ref="S414:U414"/>
    <mergeCell ref="V416:X416"/>
    <mergeCell ref="J415:L415"/>
    <mergeCell ref="M415:O415"/>
    <mergeCell ref="P415:R415"/>
    <mergeCell ref="S415:U415"/>
    <mergeCell ref="M411:O411"/>
    <mergeCell ref="P413:R413"/>
    <mergeCell ref="M414:O414"/>
    <mergeCell ref="P414:R414"/>
    <mergeCell ref="V414:X414"/>
    <mergeCell ref="V411:X411"/>
    <mergeCell ref="J412:L412"/>
    <mergeCell ref="S411:U411"/>
    <mergeCell ref="V412:X412"/>
    <mergeCell ref="S416:U416"/>
    <mergeCell ref="J416:L416"/>
    <mergeCell ref="U295:V295"/>
    <mergeCell ref="S296:T296"/>
    <mergeCell ref="U296:V296"/>
    <mergeCell ref="U298:V298"/>
    <mergeCell ref="S298:T298"/>
    <mergeCell ref="U297:V297"/>
    <mergeCell ref="S297:T297"/>
    <mergeCell ref="V415:X415"/>
    <mergeCell ref="B415:I415"/>
    <mergeCell ref="S386:U386"/>
    <mergeCell ref="S412:U412"/>
    <mergeCell ref="U299:V299"/>
    <mergeCell ref="S299:T299"/>
    <mergeCell ref="Q300:R300"/>
    <mergeCell ref="G300:H300"/>
    <mergeCell ref="M345:U345"/>
    <mergeCell ref="T346:U347"/>
    <mergeCell ref="P346:Q347"/>
    <mergeCell ref="R346:S347"/>
    <mergeCell ref="D348:E348"/>
    <mergeCell ref="F348:G348"/>
    <mergeCell ref="H346:I347"/>
    <mergeCell ref="H348:I348"/>
    <mergeCell ref="G295:H295"/>
    <mergeCell ref="O292:R292"/>
    <mergeCell ref="O294:P294"/>
    <mergeCell ref="Q294:R294"/>
    <mergeCell ref="K299:L299"/>
    <mergeCell ref="A256:U256"/>
    <mergeCell ref="M299:N299"/>
    <mergeCell ref="G291:V291"/>
    <mergeCell ref="S292:V292"/>
    <mergeCell ref="S293:T293"/>
    <mergeCell ref="U293:V293"/>
    <mergeCell ref="K260:N260"/>
    <mergeCell ref="M293:N293"/>
    <mergeCell ref="U268:V268"/>
    <mergeCell ref="S268:T268"/>
    <mergeCell ref="D280:E280"/>
    <mergeCell ref="G268:H268"/>
    <mergeCell ref="M268:N268"/>
    <mergeCell ref="G298:H298"/>
    <mergeCell ref="I298:J298"/>
    <mergeCell ref="I294:J294"/>
    <mergeCell ref="I296:J296"/>
    <mergeCell ref="U267:V267"/>
    <mergeCell ref="S267:T267"/>
    <mergeCell ref="G267:H267"/>
    <mergeCell ref="C291:F293"/>
    <mergeCell ref="I262:J262"/>
    <mergeCell ref="K265:L265"/>
    <mergeCell ref="A341:U341"/>
    <mergeCell ref="G292:J292"/>
    <mergeCell ref="K292:N292"/>
    <mergeCell ref="I299:J299"/>
    <mergeCell ref="K293:L293"/>
    <mergeCell ref="K294:L294"/>
    <mergeCell ref="K295:L295"/>
    <mergeCell ref="K297:L297"/>
    <mergeCell ref="I293:J293"/>
    <mergeCell ref="I295:J295"/>
    <mergeCell ref="S294:T294"/>
    <mergeCell ref="U294:V294"/>
    <mergeCell ref="I297:J297"/>
    <mergeCell ref="G293:H293"/>
    <mergeCell ref="G294:H294"/>
    <mergeCell ref="K298:L298"/>
    <mergeCell ref="S300:T300"/>
    <mergeCell ref="S295:T295"/>
    <mergeCell ref="A327:Y336"/>
    <mergeCell ref="M295:N295"/>
    <mergeCell ref="M296:N296"/>
    <mergeCell ref="O293:P293"/>
    <mergeCell ref="Q293:R293"/>
    <mergeCell ref="M346:O347"/>
    <mergeCell ref="D354:E354"/>
    <mergeCell ref="F354:G354"/>
    <mergeCell ref="H354:I354"/>
    <mergeCell ref="M354:O354"/>
    <mergeCell ref="A346:C347"/>
    <mergeCell ref="G266:H266"/>
    <mergeCell ref="I266:J266"/>
    <mergeCell ref="K266:L266"/>
    <mergeCell ref="H349:I349"/>
    <mergeCell ref="H350:I350"/>
    <mergeCell ref="H351:I351"/>
    <mergeCell ref="H352:I352"/>
    <mergeCell ref="H353:I353"/>
    <mergeCell ref="A345:I345"/>
    <mergeCell ref="D351:E351"/>
    <mergeCell ref="D349:E349"/>
    <mergeCell ref="F349:G349"/>
    <mergeCell ref="D352:E352"/>
    <mergeCell ref="F352:G352"/>
    <mergeCell ref="F350:G350"/>
    <mergeCell ref="D353:E353"/>
    <mergeCell ref="F353:G353"/>
    <mergeCell ref="D350:E350"/>
    <mergeCell ref="G167:J167"/>
    <mergeCell ref="O26:P26"/>
    <mergeCell ref="Q26:R26"/>
    <mergeCell ref="K26:L26"/>
    <mergeCell ref="A18:U20"/>
    <mergeCell ref="G58:J58"/>
    <mergeCell ref="K58:L58"/>
    <mergeCell ref="G88:N88"/>
    <mergeCell ref="G173:J173"/>
    <mergeCell ref="K173:L173"/>
    <mergeCell ref="G87:N87"/>
    <mergeCell ref="O87:P87"/>
    <mergeCell ref="C113:K113"/>
    <mergeCell ref="C114:K114"/>
    <mergeCell ref="C115:K115"/>
    <mergeCell ref="C116:K116"/>
    <mergeCell ref="C117:K117"/>
    <mergeCell ref="C118:K118"/>
    <mergeCell ref="N155:P155"/>
    <mergeCell ref="L156:M156"/>
    <mergeCell ref="N156:P156"/>
    <mergeCell ref="D156:K156"/>
    <mergeCell ref="C385:F385"/>
    <mergeCell ref="M352:O352"/>
    <mergeCell ref="M351:O351"/>
    <mergeCell ref="A353:C353"/>
    <mergeCell ref="A352:C352"/>
    <mergeCell ref="A351:C351"/>
    <mergeCell ref="A354:C354"/>
    <mergeCell ref="G372:I372"/>
    <mergeCell ref="G376:I376"/>
    <mergeCell ref="J373:L373"/>
    <mergeCell ref="M374:O374"/>
    <mergeCell ref="G378:I378"/>
    <mergeCell ref="J378:L378"/>
    <mergeCell ref="M378:O378"/>
    <mergeCell ref="G375:I375"/>
    <mergeCell ref="M353:O353"/>
    <mergeCell ref="C384:F384"/>
    <mergeCell ref="G382:U382"/>
    <mergeCell ref="G383:I383"/>
    <mergeCell ref="J383:L383"/>
    <mergeCell ref="M383:O383"/>
    <mergeCell ref="J374:L374"/>
    <mergeCell ref="C375:F375"/>
    <mergeCell ref="S383:U383"/>
    <mergeCell ref="T349:U349"/>
    <mergeCell ref="S371:U371"/>
    <mergeCell ref="S374:U374"/>
    <mergeCell ref="S378:U378"/>
    <mergeCell ref="J372:L372"/>
    <mergeCell ref="S377:U377"/>
    <mergeCell ref="P374:R374"/>
    <mergeCell ref="P352:Q352"/>
    <mergeCell ref="P348:Q348"/>
    <mergeCell ref="M348:O348"/>
    <mergeCell ref="T348:U348"/>
    <mergeCell ref="P354:Q354"/>
    <mergeCell ref="R354:S354"/>
    <mergeCell ref="T354:U354"/>
    <mergeCell ref="R348:S348"/>
    <mergeCell ref="G370:U370"/>
    <mergeCell ref="M372:O372"/>
    <mergeCell ref="P372:R372"/>
    <mergeCell ref="S372:U372"/>
    <mergeCell ref="G371:I371"/>
    <mergeCell ref="P351:Q351"/>
    <mergeCell ref="R351:S351"/>
    <mergeCell ref="M371:O371"/>
    <mergeCell ref="P378:R378"/>
    <mergeCell ref="P373:R373"/>
    <mergeCell ref="M384:O384"/>
    <mergeCell ref="J384:L384"/>
    <mergeCell ref="S384:U384"/>
    <mergeCell ref="C374:F374"/>
    <mergeCell ref="G374:I374"/>
    <mergeCell ref="P383:R383"/>
    <mergeCell ref="C376:F376"/>
    <mergeCell ref="C377:F377"/>
    <mergeCell ref="G377:I377"/>
    <mergeCell ref="G373:I373"/>
    <mergeCell ref="M375:O375"/>
    <mergeCell ref="M373:O373"/>
    <mergeCell ref="J376:L376"/>
    <mergeCell ref="M376:O376"/>
    <mergeCell ref="P384:R384"/>
    <mergeCell ref="P377:R377"/>
    <mergeCell ref="P376:R376"/>
    <mergeCell ref="P375:R375"/>
    <mergeCell ref="G384:I384"/>
    <mergeCell ref="C372:F372"/>
    <mergeCell ref="F351:G351"/>
    <mergeCell ref="A348:C348"/>
    <mergeCell ref="C370:F371"/>
    <mergeCell ref="D346:E347"/>
    <mergeCell ref="K267:L267"/>
    <mergeCell ref="D315:E315"/>
    <mergeCell ref="F346:G347"/>
    <mergeCell ref="A349:C349"/>
    <mergeCell ref="K268:L268"/>
    <mergeCell ref="C294:F294"/>
    <mergeCell ref="C295:F295"/>
    <mergeCell ref="C296:F296"/>
    <mergeCell ref="C297:F297"/>
    <mergeCell ref="C298:F298"/>
    <mergeCell ref="C299:F299"/>
    <mergeCell ref="C300:F300"/>
    <mergeCell ref="A302:Z302"/>
    <mergeCell ref="A365:Z365"/>
    <mergeCell ref="R350:S350"/>
    <mergeCell ref="T350:U350"/>
    <mergeCell ref="T351:U351"/>
    <mergeCell ref="T352:U352"/>
    <mergeCell ref="J371:L371"/>
    <mergeCell ref="M386:O386"/>
    <mergeCell ref="P386:R386"/>
    <mergeCell ref="B413:I413"/>
    <mergeCell ref="B414:I414"/>
    <mergeCell ref="C388:F388"/>
    <mergeCell ref="G388:I388"/>
    <mergeCell ref="J388:L388"/>
    <mergeCell ref="M412:O412"/>
    <mergeCell ref="P412:R412"/>
    <mergeCell ref="A407:Y408"/>
    <mergeCell ref="J390:L390"/>
    <mergeCell ref="J389:L389"/>
    <mergeCell ref="P387:R387"/>
    <mergeCell ref="G387:I387"/>
    <mergeCell ref="J387:L387"/>
    <mergeCell ref="M387:O387"/>
    <mergeCell ref="C390:F390"/>
    <mergeCell ref="C386:F386"/>
    <mergeCell ref="S388:U388"/>
    <mergeCell ref="S389:U389"/>
    <mergeCell ref="S413:U413"/>
    <mergeCell ref="C387:F387"/>
    <mergeCell ref="P390:R390"/>
    <mergeCell ref="M389:O389"/>
    <mergeCell ref="C268:F268"/>
    <mergeCell ref="C265:F265"/>
    <mergeCell ref="C267:F267"/>
    <mergeCell ref="K178:L178"/>
    <mergeCell ref="C119:K119"/>
    <mergeCell ref="C120:K120"/>
    <mergeCell ref="C121:K121"/>
    <mergeCell ref="C122:K122"/>
    <mergeCell ref="C123:K123"/>
    <mergeCell ref="C124:K124"/>
    <mergeCell ref="C125:K125"/>
    <mergeCell ref="I268:J268"/>
    <mergeCell ref="G261:H261"/>
    <mergeCell ref="I261:J261"/>
    <mergeCell ref="K261:L261"/>
    <mergeCell ref="D190:G190"/>
    <mergeCell ref="K190:M190"/>
    <mergeCell ref="D191:G191"/>
    <mergeCell ref="K191:M191"/>
    <mergeCell ref="D192:G192"/>
    <mergeCell ref="K192:M192"/>
    <mergeCell ref="H192:J192"/>
    <mergeCell ref="H191:J191"/>
    <mergeCell ref="D228:F228"/>
    <mergeCell ref="C259:F261"/>
    <mergeCell ref="C262:F262"/>
    <mergeCell ref="O260:R260"/>
    <mergeCell ref="M261:N261"/>
    <mergeCell ref="O261:P261"/>
    <mergeCell ref="Q261:R261"/>
    <mergeCell ref="P236:R236"/>
    <mergeCell ref="P240:R240"/>
    <mergeCell ref="D238:F238"/>
    <mergeCell ref="G238:I238"/>
    <mergeCell ref="J238:L238"/>
    <mergeCell ref="M240:O240"/>
    <mergeCell ref="M238:O238"/>
    <mergeCell ref="M239:O239"/>
    <mergeCell ref="P238:R238"/>
    <mergeCell ref="P239:R239"/>
    <mergeCell ref="D240:F240"/>
    <mergeCell ref="G262:H262"/>
    <mergeCell ref="P228:R228"/>
    <mergeCell ref="G228:I228"/>
    <mergeCell ref="J228:L228"/>
    <mergeCell ref="M228:O228"/>
    <mergeCell ref="G240:I240"/>
    <mergeCell ref="U265:V265"/>
    <mergeCell ref="S265:T265"/>
    <mergeCell ref="Q265:R265"/>
    <mergeCell ref="O265:P265"/>
    <mergeCell ref="M265:N265"/>
    <mergeCell ref="U263:V263"/>
    <mergeCell ref="S263:T263"/>
    <mergeCell ref="Q263:R263"/>
    <mergeCell ref="O263:P263"/>
    <mergeCell ref="M263:N263"/>
    <mergeCell ref="K263:L263"/>
    <mergeCell ref="I263:J263"/>
    <mergeCell ref="G263:H263"/>
    <mergeCell ref="U262:V262"/>
    <mergeCell ref="S262:T262"/>
    <mergeCell ref="Q262:R262"/>
    <mergeCell ref="O262:P262"/>
    <mergeCell ref="M262:N262"/>
    <mergeCell ref="K262:L262"/>
    <mergeCell ref="D229:F229"/>
    <mergeCell ref="G229:I229"/>
    <mergeCell ref="J229:L229"/>
    <mergeCell ref="M229:O229"/>
    <mergeCell ref="P229:R229"/>
    <mergeCell ref="C263:F263"/>
    <mergeCell ref="C264:F264"/>
    <mergeCell ref="J240:L240"/>
    <mergeCell ref="G235:R235"/>
    <mergeCell ref="D237:F237"/>
    <mergeCell ref="G237:I237"/>
    <mergeCell ref="J237:L237"/>
    <mergeCell ref="M237:O237"/>
    <mergeCell ref="P237:R237"/>
    <mergeCell ref="M236:O236"/>
    <mergeCell ref="D231:F231"/>
    <mergeCell ref="G231:I231"/>
    <mergeCell ref="J231:L231"/>
    <mergeCell ref="M231:O231"/>
    <mergeCell ref="K264:L264"/>
    <mergeCell ref="I264:J264"/>
    <mergeCell ref="G264:H264"/>
    <mergeCell ref="G260:J260"/>
    <mergeCell ref="G259:V259"/>
    <mergeCell ref="B412:I412"/>
    <mergeCell ref="B411:I411"/>
    <mergeCell ref="O298:P298"/>
    <mergeCell ref="M298:N298"/>
    <mergeCell ref="U300:V300"/>
    <mergeCell ref="S376:U376"/>
    <mergeCell ref="S373:U373"/>
    <mergeCell ref="R352:S352"/>
    <mergeCell ref="P353:Q353"/>
    <mergeCell ref="R353:S353"/>
    <mergeCell ref="A356:Y363"/>
    <mergeCell ref="S375:U375"/>
    <mergeCell ref="A350:C350"/>
    <mergeCell ref="A367:U367"/>
    <mergeCell ref="T353:U353"/>
    <mergeCell ref="M349:O349"/>
    <mergeCell ref="P349:Q349"/>
    <mergeCell ref="C373:F373"/>
    <mergeCell ref="J375:L375"/>
    <mergeCell ref="G386:I386"/>
    <mergeCell ref="J386:L386"/>
    <mergeCell ref="J385:L385"/>
    <mergeCell ref="M385:O385"/>
    <mergeCell ref="P388:R388"/>
    <mergeCell ref="I265:J265"/>
    <mergeCell ref="G265:H265"/>
    <mergeCell ref="P385:R385"/>
    <mergeCell ref="S385:U385"/>
    <mergeCell ref="S387:U387"/>
    <mergeCell ref="P389:R389"/>
    <mergeCell ref="M388:O388"/>
    <mergeCell ref="M58:N58"/>
    <mergeCell ref="O58:P58"/>
    <mergeCell ref="Q58:R58"/>
    <mergeCell ref="U261:V261"/>
    <mergeCell ref="S261:T261"/>
    <mergeCell ref="S260:V260"/>
    <mergeCell ref="U264:V264"/>
    <mergeCell ref="S264:T264"/>
    <mergeCell ref="Q264:R264"/>
    <mergeCell ref="O264:P264"/>
    <mergeCell ref="M264:N264"/>
    <mergeCell ref="R349:S349"/>
    <mergeCell ref="M350:O350"/>
    <mergeCell ref="P350:Q350"/>
    <mergeCell ref="U266:V266"/>
    <mergeCell ref="S266:T266"/>
    <mergeCell ref="Q266:R266"/>
    <mergeCell ref="O266:P266"/>
    <mergeCell ref="M266:N266"/>
    <mergeCell ref="S390:U390"/>
    <mergeCell ref="P371:R371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90:O390"/>
    <mergeCell ref="O57:P57"/>
    <mergeCell ref="Q57:R57"/>
    <mergeCell ref="G46:N47"/>
    <mergeCell ref="O46:P47"/>
    <mergeCell ref="G385:I385"/>
    <mergeCell ref="A479:X479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12:V112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179687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4243</v>
      </c>
      <c r="B6" t="s">
        <v>51</v>
      </c>
      <c r="C6" t="s">
        <v>65</v>
      </c>
      <c r="D6">
        <v>1</v>
      </c>
    </row>
    <row r="7" spans="1:4" x14ac:dyDescent="0.35">
      <c r="A7">
        <v>7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0</v>
      </c>
      <c r="B9" t="s">
        <v>51</v>
      </c>
      <c r="C9" t="s">
        <v>89</v>
      </c>
      <c r="D9">
        <v>4</v>
      </c>
    </row>
    <row r="10" spans="1:4" x14ac:dyDescent="0.35">
      <c r="A10">
        <v>0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5" x14ac:dyDescent="0.35"/>
  <cols>
    <col min="1" max="1" width="5.1796875" bestFit="1" customWidth="1"/>
    <col min="2" max="2" width="14.54296875" bestFit="1" customWidth="1"/>
    <col min="3" max="3" width="17.453125" bestFit="1" customWidth="1"/>
    <col min="4" max="4" width="23.81640625" bestFit="1" customWidth="1"/>
    <col min="5" max="5" width="19.1796875" bestFit="1" customWidth="1"/>
    <col min="6" max="7" width="13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152</v>
      </c>
      <c r="C2">
        <v>30</v>
      </c>
      <c r="D2">
        <v>163</v>
      </c>
      <c r="E2">
        <v>0</v>
      </c>
      <c r="F2">
        <v>6</v>
      </c>
      <c r="G2">
        <v>1</v>
      </c>
    </row>
    <row r="3" spans="1:7" x14ac:dyDescent="0.35">
      <c r="A3">
        <v>2</v>
      </c>
      <c r="B3" t="s">
        <v>123</v>
      </c>
      <c r="C3">
        <v>11</v>
      </c>
      <c r="D3">
        <v>11</v>
      </c>
      <c r="E3">
        <v>0</v>
      </c>
      <c r="F3">
        <v>44</v>
      </c>
      <c r="G3">
        <v>66</v>
      </c>
    </row>
    <row r="4" spans="1:7" x14ac:dyDescent="0.35">
      <c r="A4">
        <v>3</v>
      </c>
      <c r="B4" t="s">
        <v>122</v>
      </c>
      <c r="C4">
        <v>0</v>
      </c>
      <c r="D4">
        <v>109</v>
      </c>
      <c r="E4">
        <v>0</v>
      </c>
      <c r="F4">
        <v>5</v>
      </c>
      <c r="G4">
        <v>9</v>
      </c>
    </row>
    <row r="5" spans="1:7" x14ac:dyDescent="0.35">
      <c r="A5">
        <v>4</v>
      </c>
      <c r="B5" t="s">
        <v>159</v>
      </c>
      <c r="C5">
        <v>3</v>
      </c>
      <c r="D5">
        <v>1</v>
      </c>
      <c r="E5">
        <v>0</v>
      </c>
      <c r="F5">
        <v>5</v>
      </c>
      <c r="G5">
        <v>8</v>
      </c>
    </row>
    <row r="6" spans="1:7" x14ac:dyDescent="0.35">
      <c r="A6">
        <v>5</v>
      </c>
      <c r="B6" t="s">
        <v>134</v>
      </c>
      <c r="C6">
        <v>0</v>
      </c>
      <c r="D6">
        <v>2</v>
      </c>
      <c r="E6">
        <v>0</v>
      </c>
      <c r="F6">
        <v>7</v>
      </c>
      <c r="G6">
        <v>7</v>
      </c>
    </row>
    <row r="7" spans="1:7" x14ac:dyDescent="0.35">
      <c r="A7">
        <v>6</v>
      </c>
      <c r="B7" t="s">
        <v>102</v>
      </c>
      <c r="C7">
        <v>7</v>
      </c>
      <c r="D7">
        <v>10</v>
      </c>
      <c r="E7">
        <v>0</v>
      </c>
      <c r="F7">
        <v>31</v>
      </c>
      <c r="G7">
        <v>62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5" x14ac:dyDescent="0.35"/>
  <cols>
    <col min="1" max="1" width="5.1796875" bestFit="1" customWidth="1"/>
    <col min="2" max="2" width="14.54296875" bestFit="1" customWidth="1"/>
    <col min="3" max="3" width="17.453125" bestFit="1" customWidth="1"/>
    <col min="4" max="4" width="23.81640625" bestFit="1" customWidth="1"/>
    <col min="5" max="5" width="19.1796875" bestFit="1" customWidth="1"/>
    <col min="6" max="7" width="13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152</v>
      </c>
      <c r="C2">
        <v>153</v>
      </c>
      <c r="D2">
        <v>1918</v>
      </c>
      <c r="E2">
        <v>0</v>
      </c>
      <c r="F2">
        <v>40</v>
      </c>
      <c r="G2">
        <v>41</v>
      </c>
    </row>
    <row r="3" spans="1:7" x14ac:dyDescent="0.35">
      <c r="A3">
        <v>2</v>
      </c>
      <c r="B3" t="s">
        <v>123</v>
      </c>
      <c r="C3">
        <v>79</v>
      </c>
      <c r="D3">
        <v>67</v>
      </c>
      <c r="E3">
        <v>6</v>
      </c>
      <c r="F3">
        <v>683</v>
      </c>
      <c r="G3">
        <v>715</v>
      </c>
    </row>
    <row r="4" spans="1:7" x14ac:dyDescent="0.35">
      <c r="A4">
        <v>3</v>
      </c>
      <c r="B4" t="s">
        <v>122</v>
      </c>
      <c r="C4">
        <v>15</v>
      </c>
      <c r="D4">
        <v>976</v>
      </c>
      <c r="E4">
        <v>0</v>
      </c>
      <c r="F4">
        <v>81</v>
      </c>
      <c r="G4">
        <v>140</v>
      </c>
    </row>
    <row r="5" spans="1:7" x14ac:dyDescent="0.35">
      <c r="A5">
        <v>4</v>
      </c>
      <c r="B5" t="s">
        <v>160</v>
      </c>
      <c r="C5">
        <v>99</v>
      </c>
      <c r="D5">
        <v>46</v>
      </c>
      <c r="E5">
        <v>0</v>
      </c>
      <c r="F5">
        <v>2</v>
      </c>
      <c r="G5">
        <v>136</v>
      </c>
    </row>
    <row r="6" spans="1:7" x14ac:dyDescent="0.35">
      <c r="A6">
        <v>5</v>
      </c>
      <c r="B6" t="s">
        <v>154</v>
      </c>
      <c r="C6">
        <v>2</v>
      </c>
      <c r="D6">
        <v>0</v>
      </c>
      <c r="E6">
        <v>0</v>
      </c>
      <c r="F6">
        <v>118</v>
      </c>
      <c r="G6">
        <v>145</v>
      </c>
    </row>
    <row r="7" spans="1:7" x14ac:dyDescent="0.35">
      <c r="A7">
        <v>6</v>
      </c>
      <c r="B7" t="s">
        <v>102</v>
      </c>
      <c r="C7">
        <v>102</v>
      </c>
      <c r="D7">
        <v>87</v>
      </c>
      <c r="E7">
        <v>0</v>
      </c>
      <c r="F7">
        <v>584</v>
      </c>
      <c r="G7">
        <v>695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5" x14ac:dyDescent="0.35"/>
  <cols>
    <col min="1" max="1" width="7.1796875" bestFit="1" customWidth="1"/>
    <col min="2" max="2" width="26.81640625" bestFit="1" customWidth="1"/>
    <col min="3" max="3" width="21.1796875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553</v>
      </c>
      <c r="B2" t="s">
        <v>108</v>
      </c>
      <c r="C2" t="s">
        <v>161</v>
      </c>
    </row>
    <row r="3" spans="1:3" x14ac:dyDescent="0.35">
      <c r="A3">
        <v>582</v>
      </c>
      <c r="B3" t="s">
        <v>108</v>
      </c>
      <c r="C3" t="s">
        <v>162</v>
      </c>
    </row>
    <row r="4" spans="1:3" x14ac:dyDescent="0.35">
      <c r="A4">
        <v>585</v>
      </c>
      <c r="B4" t="s">
        <v>108</v>
      </c>
      <c r="C4" t="s">
        <v>163</v>
      </c>
    </row>
    <row r="5" spans="1:3" x14ac:dyDescent="0.35">
      <c r="A5">
        <v>585</v>
      </c>
      <c r="B5" t="s">
        <v>108</v>
      </c>
      <c r="C5" t="s">
        <v>164</v>
      </c>
    </row>
    <row r="6" spans="1:3" x14ac:dyDescent="0.35">
      <c r="A6">
        <v>578</v>
      </c>
      <c r="B6" t="s">
        <v>108</v>
      </c>
      <c r="C6" t="s">
        <v>165</v>
      </c>
    </row>
    <row r="7" spans="1:3" x14ac:dyDescent="0.35">
      <c r="A7">
        <v>3397</v>
      </c>
      <c r="B7" t="s">
        <v>5</v>
      </c>
      <c r="C7" t="s">
        <v>161</v>
      </c>
    </row>
    <row r="8" spans="1:3" x14ac:dyDescent="0.35">
      <c r="A8">
        <v>3389</v>
      </c>
      <c r="B8" t="s">
        <v>5</v>
      </c>
      <c r="C8" t="s">
        <v>162</v>
      </c>
    </row>
    <row r="9" spans="1:3" x14ac:dyDescent="0.35">
      <c r="A9">
        <v>3335</v>
      </c>
      <c r="B9" t="s">
        <v>5</v>
      </c>
      <c r="C9" t="s">
        <v>163</v>
      </c>
    </row>
    <row r="10" spans="1:3" x14ac:dyDescent="0.35">
      <c r="A10">
        <v>3271</v>
      </c>
      <c r="B10" t="s">
        <v>5</v>
      </c>
      <c r="C10" t="s">
        <v>164</v>
      </c>
    </row>
    <row r="11" spans="1:3" x14ac:dyDescent="0.35">
      <c r="A11">
        <v>3279</v>
      </c>
      <c r="B11" t="s">
        <v>5</v>
      </c>
      <c r="C11" t="s">
        <v>165</v>
      </c>
    </row>
    <row r="12" spans="1:3" x14ac:dyDescent="0.35">
      <c r="A12">
        <v>182</v>
      </c>
      <c r="B12" t="s">
        <v>6</v>
      </c>
      <c r="C12" t="s">
        <v>161</v>
      </c>
    </row>
    <row r="13" spans="1:3" x14ac:dyDescent="0.35">
      <c r="A13">
        <v>153</v>
      </c>
      <c r="B13" t="s">
        <v>6</v>
      </c>
      <c r="C13" t="s">
        <v>162</v>
      </c>
    </row>
    <row r="14" spans="1:3" x14ac:dyDescent="0.35">
      <c r="A14">
        <v>98</v>
      </c>
      <c r="B14" t="s">
        <v>6</v>
      </c>
      <c r="C14" t="s">
        <v>163</v>
      </c>
    </row>
    <row r="15" spans="1:3" x14ac:dyDescent="0.35">
      <c r="A15">
        <v>123</v>
      </c>
      <c r="B15" t="s">
        <v>6</v>
      </c>
      <c r="C15" t="s">
        <v>164</v>
      </c>
    </row>
    <row r="16" spans="1:3" x14ac:dyDescent="0.35">
      <c r="A16">
        <v>138</v>
      </c>
      <c r="B16" t="s">
        <v>6</v>
      </c>
      <c r="C16" t="s">
        <v>165</v>
      </c>
    </row>
    <row r="17" spans="1:3" x14ac:dyDescent="0.35">
      <c r="A17">
        <v>152</v>
      </c>
      <c r="B17" t="s">
        <v>7</v>
      </c>
      <c r="C17" t="s">
        <v>161</v>
      </c>
    </row>
    <row r="18" spans="1:3" x14ac:dyDescent="0.35">
      <c r="A18">
        <v>176</v>
      </c>
      <c r="B18" t="s">
        <v>7</v>
      </c>
      <c r="C18" t="s">
        <v>162</v>
      </c>
    </row>
    <row r="19" spans="1:3" x14ac:dyDescent="0.35">
      <c r="A19">
        <v>167</v>
      </c>
      <c r="B19" t="s">
        <v>7</v>
      </c>
      <c r="C19" t="s">
        <v>163</v>
      </c>
    </row>
    <row r="20" spans="1:3" x14ac:dyDescent="0.35">
      <c r="A20">
        <v>124</v>
      </c>
      <c r="B20" t="s">
        <v>7</v>
      </c>
      <c r="C20" t="s">
        <v>164</v>
      </c>
    </row>
    <row r="21" spans="1:3" x14ac:dyDescent="0.35">
      <c r="A21" s="2">
        <v>97</v>
      </c>
      <c r="B21" s="2" t="s">
        <v>7</v>
      </c>
      <c r="C21" s="2" t="s">
        <v>165</v>
      </c>
    </row>
    <row r="22" spans="1:3" x14ac:dyDescent="0.35">
      <c r="A22" s="2">
        <v>0</v>
      </c>
      <c r="B22" s="2" t="s">
        <v>132</v>
      </c>
      <c r="C22" s="2" t="s">
        <v>161</v>
      </c>
    </row>
    <row r="23" spans="1:3" x14ac:dyDescent="0.35">
      <c r="A23" s="2">
        <v>0</v>
      </c>
      <c r="B23" s="2" t="s">
        <v>132</v>
      </c>
      <c r="C23" s="2" t="s">
        <v>162</v>
      </c>
    </row>
    <row r="24" spans="1:3" x14ac:dyDescent="0.35">
      <c r="A24" s="2">
        <v>0</v>
      </c>
      <c r="B24" s="2" t="s">
        <v>132</v>
      </c>
      <c r="C24" s="2" t="s">
        <v>163</v>
      </c>
    </row>
    <row r="25" spans="1:3" x14ac:dyDescent="0.35">
      <c r="A25" s="2">
        <v>0</v>
      </c>
      <c r="B25" s="2" t="s">
        <v>132</v>
      </c>
      <c r="C25" s="2" t="s">
        <v>164</v>
      </c>
    </row>
    <row r="26" spans="1:3" x14ac:dyDescent="0.35">
      <c r="A26" s="2">
        <v>0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1.81640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1567</v>
      </c>
      <c r="C2" t="s">
        <v>34</v>
      </c>
    </row>
    <row r="3" spans="1:3" x14ac:dyDescent="0.35">
      <c r="A3" t="s">
        <v>112</v>
      </c>
      <c r="B3">
        <v>25881</v>
      </c>
      <c r="C3" t="s">
        <v>34</v>
      </c>
    </row>
    <row r="4" spans="1:3" x14ac:dyDescent="0.35">
      <c r="A4" t="s">
        <v>113</v>
      </c>
      <c r="B4">
        <v>855</v>
      </c>
      <c r="C4" t="s">
        <v>34</v>
      </c>
    </row>
    <row r="5" spans="1:3" x14ac:dyDescent="0.35">
      <c r="A5" t="s">
        <v>30</v>
      </c>
      <c r="B5">
        <v>57504</v>
      </c>
      <c r="C5" t="s">
        <v>34</v>
      </c>
    </row>
    <row r="6" spans="1:3" x14ac:dyDescent="0.35">
      <c r="A6" t="s">
        <v>111</v>
      </c>
      <c r="B6">
        <v>122</v>
      </c>
      <c r="C6" t="s">
        <v>24</v>
      </c>
    </row>
    <row r="7" spans="1:3" x14ac:dyDescent="0.35">
      <c r="A7" t="s">
        <v>112</v>
      </c>
      <c r="B7">
        <v>826</v>
      </c>
      <c r="C7" t="s">
        <v>24</v>
      </c>
    </row>
    <row r="8" spans="1:3" x14ac:dyDescent="0.35">
      <c r="A8" t="s">
        <v>113</v>
      </c>
      <c r="B8">
        <v>115</v>
      </c>
      <c r="C8" t="s">
        <v>24</v>
      </c>
    </row>
    <row r="9" spans="1:3" x14ac:dyDescent="0.35">
      <c r="A9" t="s">
        <v>30</v>
      </c>
      <c r="B9">
        <v>2283</v>
      </c>
      <c r="C9" t="s">
        <v>24</v>
      </c>
    </row>
    <row r="10" spans="1:3" x14ac:dyDescent="0.35">
      <c r="A10" t="s">
        <v>111</v>
      </c>
      <c r="B10">
        <v>174</v>
      </c>
      <c r="C10" t="s">
        <v>35</v>
      </c>
    </row>
    <row r="11" spans="1:3" x14ac:dyDescent="0.35">
      <c r="A11" t="s">
        <v>112</v>
      </c>
      <c r="B11">
        <v>2204</v>
      </c>
      <c r="C11" t="s">
        <v>35</v>
      </c>
    </row>
    <row r="12" spans="1:3" x14ac:dyDescent="0.35">
      <c r="A12" t="s">
        <v>113</v>
      </c>
      <c r="B12">
        <v>91</v>
      </c>
      <c r="C12" t="s">
        <v>35</v>
      </c>
    </row>
    <row r="13" spans="1:3" x14ac:dyDescent="0.35">
      <c r="A13" t="s">
        <v>30</v>
      </c>
      <c r="B13">
        <v>3086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54296875" bestFit="1" customWidth="1"/>
    <col min="2" max="2" width="76.54296875" bestFit="1" customWidth="1"/>
    <col min="3" max="3" width="18.81640625" bestFit="1" customWidth="1"/>
    <col min="4" max="4" width="5.179687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355</v>
      </c>
      <c r="B2" t="s">
        <v>133</v>
      </c>
      <c r="C2" t="s">
        <v>3</v>
      </c>
      <c r="D2">
        <v>1</v>
      </c>
    </row>
    <row r="3" spans="1:4" x14ac:dyDescent="0.35">
      <c r="A3">
        <v>253</v>
      </c>
      <c r="B3" t="s">
        <v>133</v>
      </c>
      <c r="C3" t="s">
        <v>77</v>
      </c>
      <c r="D3">
        <v>1</v>
      </c>
    </row>
    <row r="4" spans="1:4" x14ac:dyDescent="0.35">
      <c r="A4">
        <v>42</v>
      </c>
      <c r="B4" t="s">
        <v>166</v>
      </c>
      <c r="C4" t="s">
        <v>3</v>
      </c>
      <c r="D4">
        <v>2</v>
      </c>
    </row>
    <row r="5" spans="1:4" x14ac:dyDescent="0.35">
      <c r="A5">
        <v>35</v>
      </c>
      <c r="B5" t="s">
        <v>166</v>
      </c>
      <c r="C5" t="s">
        <v>77</v>
      </c>
      <c r="D5">
        <v>2</v>
      </c>
    </row>
    <row r="6" spans="1:4" x14ac:dyDescent="0.35">
      <c r="A6">
        <v>0</v>
      </c>
      <c r="B6" t="s">
        <v>167</v>
      </c>
      <c r="C6" t="s">
        <v>3</v>
      </c>
      <c r="D6">
        <v>3</v>
      </c>
    </row>
    <row r="7" spans="1:4" x14ac:dyDescent="0.35">
      <c r="A7">
        <v>1</v>
      </c>
      <c r="B7" t="s">
        <v>167</v>
      </c>
      <c r="C7" t="s">
        <v>77</v>
      </c>
      <c r="D7">
        <v>3</v>
      </c>
    </row>
    <row r="8" spans="1:4" x14ac:dyDescent="0.35">
      <c r="A8">
        <v>4</v>
      </c>
      <c r="B8" t="s">
        <v>168</v>
      </c>
      <c r="C8" t="s">
        <v>3</v>
      </c>
      <c r="D8">
        <v>4</v>
      </c>
    </row>
    <row r="9" spans="1:4" x14ac:dyDescent="0.35">
      <c r="A9">
        <v>2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5" x14ac:dyDescent="0.35"/>
  <cols>
    <col min="1" max="1" width="21.81640625" bestFit="1" customWidth="1"/>
    <col min="2" max="2" width="8.54296875" bestFit="1" customWidth="1"/>
    <col min="3" max="3" width="14.81640625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18926</v>
      </c>
      <c r="C2" t="s">
        <v>34</v>
      </c>
    </row>
    <row r="3" spans="1:3" x14ac:dyDescent="0.35">
      <c r="A3" t="s">
        <v>112</v>
      </c>
      <c r="B3">
        <v>247455</v>
      </c>
      <c r="C3" t="s">
        <v>34</v>
      </c>
    </row>
    <row r="4" spans="1:3" x14ac:dyDescent="0.35">
      <c r="A4" t="s">
        <v>113</v>
      </c>
      <c r="B4">
        <v>10139</v>
      </c>
      <c r="C4" t="s">
        <v>34</v>
      </c>
    </row>
    <row r="5" spans="1:3" x14ac:dyDescent="0.35">
      <c r="A5" t="s">
        <v>30</v>
      </c>
      <c r="B5">
        <v>415617</v>
      </c>
      <c r="C5" t="s">
        <v>34</v>
      </c>
    </row>
    <row r="6" spans="1:3" x14ac:dyDescent="0.35">
      <c r="A6" t="s">
        <v>111</v>
      </c>
      <c r="B6">
        <v>833</v>
      </c>
      <c r="C6" t="s">
        <v>24</v>
      </c>
    </row>
    <row r="7" spans="1:3" x14ac:dyDescent="0.35">
      <c r="A7" t="s">
        <v>112</v>
      </c>
      <c r="B7">
        <v>7215</v>
      </c>
      <c r="C7" t="s">
        <v>24</v>
      </c>
    </row>
    <row r="8" spans="1:3" x14ac:dyDescent="0.35">
      <c r="A8" t="s">
        <v>113</v>
      </c>
      <c r="B8">
        <v>754</v>
      </c>
      <c r="C8" t="s">
        <v>24</v>
      </c>
    </row>
    <row r="9" spans="1:3" x14ac:dyDescent="0.35">
      <c r="A9" t="s">
        <v>30</v>
      </c>
      <c r="B9">
        <v>17242</v>
      </c>
      <c r="C9" t="s">
        <v>24</v>
      </c>
    </row>
    <row r="10" spans="1:3" x14ac:dyDescent="0.35">
      <c r="A10" t="s">
        <v>111</v>
      </c>
      <c r="B10">
        <v>2081</v>
      </c>
      <c r="C10" t="s">
        <v>35</v>
      </c>
    </row>
    <row r="11" spans="1:3" x14ac:dyDescent="0.35">
      <c r="A11" t="s">
        <v>112</v>
      </c>
      <c r="B11">
        <v>19776</v>
      </c>
      <c r="C11" t="s">
        <v>35</v>
      </c>
    </row>
    <row r="12" spans="1:3" x14ac:dyDescent="0.35">
      <c r="A12" t="s">
        <v>113</v>
      </c>
      <c r="B12">
        <v>1088</v>
      </c>
      <c r="C12" t="s">
        <v>35</v>
      </c>
    </row>
    <row r="13" spans="1:3" x14ac:dyDescent="0.35">
      <c r="A13" t="s">
        <v>30</v>
      </c>
      <c r="B13">
        <v>27064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5" x14ac:dyDescent="0.35"/>
  <cols>
    <col min="1" max="1" width="8.54296875" bestFit="1" customWidth="1"/>
    <col min="2" max="2" width="76.54296875" bestFit="1" customWidth="1"/>
    <col min="3" max="3" width="18.81640625" bestFit="1" customWidth="1"/>
    <col min="4" max="4" width="5.179687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3096</v>
      </c>
      <c r="B2" t="s">
        <v>133</v>
      </c>
      <c r="C2" t="s">
        <v>3</v>
      </c>
      <c r="D2">
        <v>1</v>
      </c>
    </row>
    <row r="3" spans="1:4" x14ac:dyDescent="0.35">
      <c r="A3">
        <v>2427</v>
      </c>
      <c r="B3" t="s">
        <v>133</v>
      </c>
      <c r="C3" t="s">
        <v>77</v>
      </c>
      <c r="D3">
        <v>1</v>
      </c>
    </row>
    <row r="4" spans="1:4" x14ac:dyDescent="0.35">
      <c r="A4">
        <v>382</v>
      </c>
      <c r="B4" t="s">
        <v>166</v>
      </c>
      <c r="C4" t="s">
        <v>3</v>
      </c>
      <c r="D4">
        <v>2</v>
      </c>
    </row>
    <row r="5" spans="1:4" x14ac:dyDescent="0.35">
      <c r="A5">
        <v>324</v>
      </c>
      <c r="B5" t="s">
        <v>166</v>
      </c>
      <c r="C5" t="s">
        <v>77</v>
      </c>
      <c r="D5">
        <v>2</v>
      </c>
    </row>
    <row r="6" spans="1:4" x14ac:dyDescent="0.35">
      <c r="A6">
        <v>0</v>
      </c>
      <c r="B6" t="s">
        <v>167</v>
      </c>
      <c r="C6" t="s">
        <v>3</v>
      </c>
      <c r="D6">
        <v>3</v>
      </c>
    </row>
    <row r="7" spans="1:4" x14ac:dyDescent="0.35">
      <c r="A7">
        <v>4</v>
      </c>
      <c r="B7" t="s">
        <v>167</v>
      </c>
      <c r="C7" t="s">
        <v>77</v>
      </c>
      <c r="D7">
        <v>3</v>
      </c>
    </row>
    <row r="8" spans="1:4" x14ac:dyDescent="0.35">
      <c r="A8">
        <v>45</v>
      </c>
      <c r="B8" t="s">
        <v>168</v>
      </c>
      <c r="C8" t="s">
        <v>3</v>
      </c>
      <c r="D8">
        <v>4</v>
      </c>
    </row>
    <row r="9" spans="1:4" x14ac:dyDescent="0.35">
      <c r="A9">
        <v>27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.1796875" bestFit="1" customWidth="1"/>
    <col min="2" max="2" width="41.1796875" bestFit="1" customWidth="1"/>
    <col min="3" max="3" width="8.54296875" bestFit="1" customWidth="1"/>
    <col min="4" max="4" width="41.1796875" bestFit="1" customWidth="1"/>
    <col min="5" max="5" width="10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14856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847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376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21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8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17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6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761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17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7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4632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499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188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9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2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6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10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2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374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6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9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1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6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8966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231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74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2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2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1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3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2481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168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56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1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39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154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39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10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1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1073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1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5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2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26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106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17099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1080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400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26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12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20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3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2060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13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21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2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14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5" x14ac:dyDescent="0.35"/>
  <cols>
    <col min="1" max="1" width="5.1796875" bestFit="1" customWidth="1"/>
    <col min="2" max="2" width="8.54296875" bestFit="1" customWidth="1"/>
    <col min="3" max="3" width="38.81640625" bestFit="1" customWidth="1"/>
    <col min="4" max="4" width="18.8164062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12</v>
      </c>
      <c r="C2" t="s">
        <v>85</v>
      </c>
      <c r="D2" t="s">
        <v>3</v>
      </c>
    </row>
    <row r="3" spans="1:4" x14ac:dyDescent="0.35">
      <c r="A3">
        <v>2</v>
      </c>
      <c r="B3">
        <v>6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5" x14ac:dyDescent="0.35"/>
  <cols>
    <col min="1" max="1" width="5.179687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130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131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5" x14ac:dyDescent="0.35"/>
  <cols>
    <col min="1" max="1" width="5.1796875" bestFit="1" customWidth="1"/>
    <col min="2" max="2" width="14.54296875" bestFit="1" customWidth="1"/>
    <col min="3" max="3" width="10.54296875" bestFit="1" customWidth="1"/>
    <col min="4" max="4" width="10.1796875" bestFit="1" customWidth="1"/>
  </cols>
  <sheetData>
    <row r="1" spans="1:4" x14ac:dyDescent="0.35">
      <c r="A1" t="s">
        <v>95</v>
      </c>
      <c r="B1" t="s">
        <v>126</v>
      </c>
      <c r="C1" t="s">
        <v>30</v>
      </c>
      <c r="D1" t="s">
        <v>127</v>
      </c>
    </row>
    <row r="2" spans="1:4" x14ac:dyDescent="0.35">
      <c r="A2">
        <v>1</v>
      </c>
      <c r="B2" t="s">
        <v>128</v>
      </c>
      <c r="C2">
        <v>0</v>
      </c>
      <c r="D2">
        <v>0</v>
      </c>
    </row>
    <row r="3" spans="1:4" x14ac:dyDescent="0.35">
      <c r="A3">
        <v>2</v>
      </c>
      <c r="B3" t="s">
        <v>129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.179687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179687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152</v>
      </c>
      <c r="C2" t="s">
        <v>31</v>
      </c>
      <c r="D2" t="s">
        <v>30</v>
      </c>
      <c r="E2">
        <v>1</v>
      </c>
      <c r="F2">
        <v>274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53</v>
      </c>
      <c r="G3">
        <v>1</v>
      </c>
    </row>
    <row r="4" spans="1:7" x14ac:dyDescent="0.35">
      <c r="A4">
        <v>3</v>
      </c>
      <c r="B4" t="s">
        <v>122</v>
      </c>
      <c r="C4" t="s">
        <v>31</v>
      </c>
      <c r="D4" t="s">
        <v>30</v>
      </c>
      <c r="E4">
        <v>1</v>
      </c>
      <c r="F4">
        <v>98</v>
      </c>
      <c r="G4">
        <v>1</v>
      </c>
    </row>
    <row r="5" spans="1:7" x14ac:dyDescent="0.35">
      <c r="A5">
        <v>4</v>
      </c>
      <c r="B5" t="s">
        <v>153</v>
      </c>
      <c r="C5" t="s">
        <v>31</v>
      </c>
      <c r="D5" t="s">
        <v>30</v>
      </c>
      <c r="E5">
        <v>1</v>
      </c>
      <c r="F5">
        <v>23</v>
      </c>
      <c r="G5">
        <v>1</v>
      </c>
    </row>
    <row r="6" spans="1:7" x14ac:dyDescent="0.35">
      <c r="A6">
        <v>5</v>
      </c>
      <c r="B6" t="s">
        <v>134</v>
      </c>
      <c r="C6" t="s">
        <v>31</v>
      </c>
      <c r="D6" t="s">
        <v>30</v>
      </c>
      <c r="E6">
        <v>1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75</v>
      </c>
      <c r="G7">
        <v>1</v>
      </c>
    </row>
    <row r="8" spans="1:7" x14ac:dyDescent="0.35">
      <c r="A8">
        <v>1</v>
      </c>
      <c r="B8" t="s">
        <v>152</v>
      </c>
      <c r="C8" t="s">
        <v>31</v>
      </c>
      <c r="D8" t="s">
        <v>10</v>
      </c>
      <c r="E8">
        <v>2</v>
      </c>
      <c r="F8">
        <v>360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115</v>
      </c>
      <c r="G9">
        <v>1</v>
      </c>
    </row>
    <row r="10" spans="1:7" x14ac:dyDescent="0.3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146</v>
      </c>
      <c r="G10">
        <v>1</v>
      </c>
    </row>
    <row r="11" spans="1:7" x14ac:dyDescent="0.3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48</v>
      </c>
      <c r="G11">
        <v>1</v>
      </c>
    </row>
    <row r="12" spans="1:7" x14ac:dyDescent="0.35">
      <c r="A12">
        <v>5</v>
      </c>
      <c r="B12" t="s">
        <v>134</v>
      </c>
      <c r="C12" t="s">
        <v>31</v>
      </c>
      <c r="D12" t="s">
        <v>10</v>
      </c>
      <c r="E12">
        <v>2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88</v>
      </c>
      <c r="G13">
        <v>1</v>
      </c>
    </row>
    <row r="14" spans="1:7" x14ac:dyDescent="0.3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277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74</v>
      </c>
      <c r="G15">
        <v>2</v>
      </c>
    </row>
    <row r="16" spans="1:7" x14ac:dyDescent="0.3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99</v>
      </c>
      <c r="G16">
        <v>2</v>
      </c>
    </row>
    <row r="17" spans="1:7" x14ac:dyDescent="0.3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23</v>
      </c>
      <c r="G17">
        <v>2</v>
      </c>
    </row>
    <row r="18" spans="1:7" x14ac:dyDescent="0.35">
      <c r="A18">
        <v>5</v>
      </c>
      <c r="B18" t="s">
        <v>134</v>
      </c>
      <c r="C18" s="2" t="s">
        <v>55</v>
      </c>
      <c r="D18" t="s">
        <v>30</v>
      </c>
      <c r="E18">
        <v>1</v>
      </c>
      <c r="F18" s="2">
        <v>3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97</v>
      </c>
      <c r="G19">
        <v>2</v>
      </c>
    </row>
    <row r="20" spans="1:7" x14ac:dyDescent="0.3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368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149</v>
      </c>
      <c r="G21">
        <v>2</v>
      </c>
    </row>
    <row r="22" spans="1:7" x14ac:dyDescent="0.3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151</v>
      </c>
      <c r="G22">
        <v>2</v>
      </c>
    </row>
    <row r="23" spans="1:7" x14ac:dyDescent="0.3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48</v>
      </c>
      <c r="G23">
        <v>2</v>
      </c>
    </row>
    <row r="24" spans="1:7" x14ac:dyDescent="0.35">
      <c r="A24">
        <v>5</v>
      </c>
      <c r="B24" t="s">
        <v>134</v>
      </c>
      <c r="C24" s="2" t="s">
        <v>55</v>
      </c>
      <c r="D24" t="s">
        <v>10</v>
      </c>
      <c r="E24">
        <v>2</v>
      </c>
      <c r="F24" s="2">
        <v>4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113</v>
      </c>
      <c r="G25">
        <v>2</v>
      </c>
    </row>
    <row r="26" spans="1:7" x14ac:dyDescent="0.3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2</v>
      </c>
      <c r="G27">
        <v>3</v>
      </c>
    </row>
    <row r="28" spans="1:7" x14ac:dyDescent="0.3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1</v>
      </c>
      <c r="G29">
        <v>3</v>
      </c>
    </row>
    <row r="30" spans="1:7" x14ac:dyDescent="0.35">
      <c r="A30">
        <v>5</v>
      </c>
      <c r="B30" t="s">
        <v>134</v>
      </c>
      <c r="C30" t="s">
        <v>103</v>
      </c>
      <c r="D30" t="s">
        <v>30</v>
      </c>
      <c r="E30">
        <v>1</v>
      </c>
      <c r="F30">
        <v>2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</v>
      </c>
      <c r="G31">
        <v>3</v>
      </c>
    </row>
    <row r="32" spans="1:7" x14ac:dyDescent="0.3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10</v>
      </c>
      <c r="G33">
        <v>3</v>
      </c>
    </row>
    <row r="34" spans="1:7" x14ac:dyDescent="0.3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1</v>
      </c>
      <c r="G35">
        <v>3</v>
      </c>
    </row>
    <row r="36" spans="1:7" x14ac:dyDescent="0.35">
      <c r="A36">
        <v>5</v>
      </c>
      <c r="B36" t="s">
        <v>134</v>
      </c>
      <c r="C36" t="s">
        <v>103</v>
      </c>
      <c r="D36" t="s">
        <v>10</v>
      </c>
      <c r="E36">
        <v>2</v>
      </c>
      <c r="F36">
        <v>14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.1796875" bestFit="1" customWidth="1"/>
    <col min="2" max="2" width="19" bestFit="1" customWidth="1"/>
    <col min="3" max="3" width="14.54296875" bestFit="1" customWidth="1"/>
    <col min="4" max="4" width="8.1796875" bestFit="1" customWidth="1"/>
    <col min="6" max="6" width="8.54296875" bestFit="1" customWidth="1"/>
    <col min="7" max="7" width="11.179687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152</v>
      </c>
      <c r="C2" t="s">
        <v>31</v>
      </c>
      <c r="D2" t="s">
        <v>30</v>
      </c>
      <c r="E2">
        <v>1</v>
      </c>
      <c r="F2">
        <v>2022</v>
      </c>
      <c r="G2">
        <v>1</v>
      </c>
    </row>
    <row r="3" spans="1:7" x14ac:dyDescent="0.3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409</v>
      </c>
      <c r="G3">
        <v>1</v>
      </c>
    </row>
    <row r="4" spans="1:7" x14ac:dyDescent="0.35">
      <c r="A4">
        <v>3</v>
      </c>
      <c r="B4" t="s">
        <v>122</v>
      </c>
      <c r="C4" t="s">
        <v>31</v>
      </c>
      <c r="D4" t="s">
        <v>30</v>
      </c>
      <c r="E4">
        <v>1</v>
      </c>
      <c r="F4">
        <v>761</v>
      </c>
      <c r="G4">
        <v>1</v>
      </c>
    </row>
    <row r="5" spans="1:7" x14ac:dyDescent="0.35">
      <c r="A5">
        <v>4</v>
      </c>
      <c r="B5" t="s">
        <v>153</v>
      </c>
      <c r="C5" t="s">
        <v>31</v>
      </c>
      <c r="D5" t="s">
        <v>30</v>
      </c>
      <c r="E5">
        <v>1</v>
      </c>
      <c r="F5">
        <v>87</v>
      </c>
      <c r="G5">
        <v>1</v>
      </c>
    </row>
    <row r="6" spans="1:7" x14ac:dyDescent="0.35">
      <c r="A6">
        <v>5</v>
      </c>
      <c r="B6" t="s">
        <v>154</v>
      </c>
      <c r="C6" t="s">
        <v>31</v>
      </c>
      <c r="D6" t="s">
        <v>30</v>
      </c>
      <c r="E6">
        <v>1</v>
      </c>
      <c r="F6">
        <v>94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751</v>
      </c>
      <c r="G7">
        <v>1</v>
      </c>
    </row>
    <row r="8" spans="1:7" x14ac:dyDescent="0.35">
      <c r="A8">
        <v>1</v>
      </c>
      <c r="B8" t="s">
        <v>152</v>
      </c>
      <c r="C8" t="s">
        <v>31</v>
      </c>
      <c r="D8" t="s">
        <v>10</v>
      </c>
      <c r="E8">
        <v>2</v>
      </c>
      <c r="F8">
        <v>2578</v>
      </c>
      <c r="G8">
        <v>1</v>
      </c>
    </row>
    <row r="9" spans="1:7" x14ac:dyDescent="0.35">
      <c r="A9">
        <v>2</v>
      </c>
      <c r="B9" t="s">
        <v>123</v>
      </c>
      <c r="C9" t="s">
        <v>31</v>
      </c>
      <c r="D9" t="s">
        <v>10</v>
      </c>
      <c r="E9">
        <v>2</v>
      </c>
      <c r="F9">
        <v>805</v>
      </c>
      <c r="G9">
        <v>1</v>
      </c>
    </row>
    <row r="10" spans="1:7" x14ac:dyDescent="0.3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1051</v>
      </c>
      <c r="G10">
        <v>1</v>
      </c>
    </row>
    <row r="11" spans="1:7" x14ac:dyDescent="0.3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149</v>
      </c>
      <c r="G11">
        <v>1</v>
      </c>
    </row>
    <row r="12" spans="1:7" x14ac:dyDescent="0.3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130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878</v>
      </c>
      <c r="G13">
        <v>1</v>
      </c>
    </row>
    <row r="14" spans="1:7" x14ac:dyDescent="0.35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2072</v>
      </c>
      <c r="G14">
        <v>2</v>
      </c>
    </row>
    <row r="15" spans="1:7" x14ac:dyDescent="0.3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627</v>
      </c>
      <c r="G15">
        <v>2</v>
      </c>
    </row>
    <row r="16" spans="1:7" x14ac:dyDescent="0.3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793</v>
      </c>
      <c r="G16">
        <v>2</v>
      </c>
    </row>
    <row r="17" spans="1:7" x14ac:dyDescent="0.3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89</v>
      </c>
      <c r="G17">
        <v>2</v>
      </c>
    </row>
    <row r="18" spans="1:7" x14ac:dyDescent="0.3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115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971</v>
      </c>
      <c r="G19">
        <v>2</v>
      </c>
    </row>
    <row r="20" spans="1:7" x14ac:dyDescent="0.35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2669</v>
      </c>
      <c r="G20">
        <v>2</v>
      </c>
    </row>
    <row r="21" spans="1:7" x14ac:dyDescent="0.3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1269</v>
      </c>
      <c r="G21">
        <v>2</v>
      </c>
    </row>
    <row r="22" spans="1:7" x14ac:dyDescent="0.3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1122</v>
      </c>
      <c r="G22">
        <v>2</v>
      </c>
    </row>
    <row r="23" spans="1:7" x14ac:dyDescent="0.3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152</v>
      </c>
      <c r="G23">
        <v>2</v>
      </c>
    </row>
    <row r="24" spans="1:7" x14ac:dyDescent="0.3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155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1216</v>
      </c>
      <c r="G25">
        <v>2</v>
      </c>
    </row>
    <row r="26" spans="1:7" x14ac:dyDescent="0.35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7</v>
      </c>
      <c r="G26">
        <v>3</v>
      </c>
    </row>
    <row r="27" spans="1:7" x14ac:dyDescent="0.3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55</v>
      </c>
      <c r="G27">
        <v>3</v>
      </c>
    </row>
    <row r="28" spans="1:7" x14ac:dyDescent="0.3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17</v>
      </c>
      <c r="G28">
        <v>3</v>
      </c>
    </row>
    <row r="29" spans="1:7" x14ac:dyDescent="0.3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8</v>
      </c>
      <c r="G29">
        <v>3</v>
      </c>
    </row>
    <row r="30" spans="1:7" x14ac:dyDescent="0.3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2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57</v>
      </c>
      <c r="G31">
        <v>3</v>
      </c>
    </row>
    <row r="32" spans="1:7" x14ac:dyDescent="0.35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10</v>
      </c>
      <c r="G32">
        <v>3</v>
      </c>
    </row>
    <row r="33" spans="1:7" x14ac:dyDescent="0.3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132</v>
      </c>
      <c r="G33">
        <v>3</v>
      </c>
    </row>
    <row r="34" spans="1:7" x14ac:dyDescent="0.3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22</v>
      </c>
      <c r="G34">
        <v>3</v>
      </c>
    </row>
    <row r="35" spans="1:7" x14ac:dyDescent="0.3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8</v>
      </c>
      <c r="G35">
        <v>3</v>
      </c>
    </row>
    <row r="36" spans="1:7" x14ac:dyDescent="0.3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2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92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.1796875" bestFit="1" customWidth="1"/>
    <col min="2" max="2" width="16.1796875" bestFit="1" customWidth="1"/>
    <col min="3" max="3" width="13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124</v>
      </c>
      <c r="C2">
        <v>1605</v>
      </c>
      <c r="D2">
        <v>1453</v>
      </c>
      <c r="E2">
        <v>268</v>
      </c>
    </row>
    <row r="3" spans="1:5" x14ac:dyDescent="0.35">
      <c r="A3">
        <v>2</v>
      </c>
      <c r="B3" t="s">
        <v>125</v>
      </c>
      <c r="C3">
        <v>531</v>
      </c>
      <c r="D3">
        <v>459</v>
      </c>
      <c r="E3">
        <v>13</v>
      </c>
    </row>
    <row r="4" spans="1:5" x14ac:dyDescent="0.35">
      <c r="A4">
        <v>3</v>
      </c>
      <c r="B4" t="s">
        <v>136</v>
      </c>
      <c r="C4">
        <v>212</v>
      </c>
      <c r="D4">
        <v>198</v>
      </c>
      <c r="E4">
        <v>9</v>
      </c>
    </row>
    <row r="5" spans="1:5" x14ac:dyDescent="0.35">
      <c r="A5" s="2">
        <v>4</v>
      </c>
      <c r="B5" s="2" t="s">
        <v>155</v>
      </c>
      <c r="C5" s="2">
        <v>184</v>
      </c>
      <c r="D5" s="2">
        <v>166</v>
      </c>
      <c r="E5" s="2">
        <v>115</v>
      </c>
    </row>
    <row r="6" spans="1:5" x14ac:dyDescent="0.35">
      <c r="A6" s="2">
        <v>5</v>
      </c>
      <c r="B6" s="2" t="s">
        <v>156</v>
      </c>
      <c r="C6" s="2">
        <v>153</v>
      </c>
      <c r="D6" s="2">
        <v>148</v>
      </c>
      <c r="E6" s="2">
        <v>5</v>
      </c>
    </row>
    <row r="7" spans="1:5" x14ac:dyDescent="0.35">
      <c r="A7" s="2">
        <v>6</v>
      </c>
      <c r="B7" s="2" t="s">
        <v>102</v>
      </c>
      <c r="C7" s="2">
        <v>486</v>
      </c>
      <c r="D7" s="2">
        <v>430</v>
      </c>
      <c r="E7" s="2">
        <v>133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.1796875" bestFit="1" customWidth="1"/>
    <col min="2" max="2" width="16.1796875" bestFit="1" customWidth="1"/>
    <col min="3" max="3" width="15.54296875" bestFit="1" customWidth="1"/>
    <col min="4" max="4" width="20.54296875" bestFit="1" customWidth="1"/>
    <col min="5" max="5" width="10.542968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124</v>
      </c>
      <c r="C2" s="2">
        <v>63</v>
      </c>
      <c r="D2" s="2">
        <v>52</v>
      </c>
      <c r="E2" s="2">
        <v>36</v>
      </c>
    </row>
    <row r="3" spans="1:5" x14ac:dyDescent="0.35">
      <c r="A3" s="2">
        <v>2</v>
      </c>
      <c r="B3" s="2" t="s">
        <v>137</v>
      </c>
      <c r="C3" s="2">
        <v>19</v>
      </c>
      <c r="D3" s="2">
        <v>13</v>
      </c>
      <c r="E3" s="2">
        <v>0</v>
      </c>
    </row>
    <row r="4" spans="1:5" x14ac:dyDescent="0.35">
      <c r="A4" s="2">
        <v>3</v>
      </c>
      <c r="B4" s="2" t="s">
        <v>125</v>
      </c>
      <c r="C4" s="2">
        <v>17</v>
      </c>
      <c r="D4" s="2">
        <v>11</v>
      </c>
      <c r="E4" s="2">
        <v>5</v>
      </c>
    </row>
    <row r="5" spans="1:5" x14ac:dyDescent="0.35">
      <c r="A5" s="2">
        <v>4</v>
      </c>
      <c r="B5" s="2" t="s">
        <v>157</v>
      </c>
      <c r="C5" s="2">
        <v>9</v>
      </c>
      <c r="D5" s="2">
        <v>8</v>
      </c>
      <c r="E5" s="2">
        <v>8</v>
      </c>
    </row>
    <row r="6" spans="1:5" x14ac:dyDescent="0.35">
      <c r="A6" s="2">
        <v>5</v>
      </c>
      <c r="B6" s="2" t="s">
        <v>158</v>
      </c>
      <c r="C6" s="2">
        <v>8</v>
      </c>
      <c r="D6" s="2">
        <v>3</v>
      </c>
      <c r="E6" s="2">
        <v>0</v>
      </c>
    </row>
    <row r="7" spans="1:5" x14ac:dyDescent="0.35">
      <c r="A7" s="2">
        <v>6</v>
      </c>
      <c r="B7" s="2" t="s">
        <v>102</v>
      </c>
      <c r="C7" s="2">
        <v>68</v>
      </c>
      <c r="D7" s="2">
        <v>45</v>
      </c>
      <c r="E7" s="2">
        <v>24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2.179687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5" x14ac:dyDescent="0.35"/>
  <cols>
    <col min="1" max="1" width="8.54296875" bestFit="1" customWidth="1"/>
    <col min="2" max="2" width="11.54296875" bestFit="1" customWidth="1"/>
    <col min="3" max="3" width="24.54296875" bestFit="1" customWidth="1"/>
    <col min="4" max="4" width="5.179687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343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0</v>
      </c>
      <c r="B9" t="s">
        <v>51</v>
      </c>
      <c r="C9" t="s">
        <v>89</v>
      </c>
      <c r="D9">
        <v>4</v>
      </c>
    </row>
    <row r="10" spans="1:4" x14ac:dyDescent="0.35">
      <c r="A10">
        <v>0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Olbryś Mariusz</cp:lastModifiedBy>
  <cp:lastPrinted>2015-01-07T11:10:02Z</cp:lastPrinted>
  <dcterms:created xsi:type="dcterms:W3CDTF">2014-07-29T18:33:30Z</dcterms:created>
  <dcterms:modified xsi:type="dcterms:W3CDTF">2023-10-20T11:08:56Z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