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xr:revisionPtr revIDLastSave="0" documentId="13_ncr:1_{7FA5EEA1-DF14-4021-AAD4-C5EF0A244931}" xr6:coauthVersionLast="36" xr6:coauthVersionMax="36" xr10:uidLastSave="{00000000-0000-0000-0000-000000000000}"/>
  <bookViews>
    <workbookView xWindow="0" yWindow="0" windowWidth="28800" windowHeight="11832" xr2:uid="{00000000-000D-0000-FFFF-FFFF00000000}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91029"/>
</workbook>
</file>

<file path=xl/calcChain.xml><?xml version="1.0" encoding="utf-8"?>
<calcChain xmlns="http://schemas.openxmlformats.org/spreadsheetml/2006/main">
  <c r="K177" i="1" l="1"/>
  <c r="T122" i="1" l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S122" i="1"/>
  <c r="T123" i="1" l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U122" i="1" l="1"/>
  <c r="V122" i="1" s="1"/>
  <c r="U114" i="1"/>
  <c r="V114" i="1" s="1"/>
  <c r="U110" i="1"/>
  <c r="V110" i="1" s="1"/>
  <c r="U118" i="1"/>
  <c r="V118" i="1" s="1"/>
  <c r="U121" i="1"/>
  <c r="V121" i="1" s="1"/>
  <c r="U117" i="1"/>
  <c r="V117" i="1" s="1"/>
  <c r="U113" i="1"/>
  <c r="V113" i="1" s="1"/>
  <c r="U109" i="1"/>
  <c r="V109" i="1" s="1"/>
  <c r="U112" i="1"/>
  <c r="V112" i="1" s="1"/>
  <c r="U120" i="1"/>
  <c r="V120" i="1" s="1"/>
  <c r="U116" i="1"/>
  <c r="V116" i="1" s="1"/>
  <c r="U108" i="1"/>
  <c r="U119" i="1"/>
  <c r="V119" i="1" s="1"/>
  <c r="U115" i="1"/>
  <c r="V115" i="1" s="1"/>
  <c r="U111" i="1"/>
  <c r="V111" i="1" s="1"/>
  <c r="J395" i="1"/>
  <c r="V396" i="1" l="1"/>
  <c r="S396" i="1"/>
  <c r="P396" i="1"/>
  <c r="M396" i="1"/>
  <c r="J396" i="1"/>
  <c r="O253" i="1" l="1"/>
  <c r="S253" i="1" s="1"/>
  <c r="I251" i="1" l="1"/>
  <c r="M251" i="1" s="1"/>
  <c r="O250" i="1"/>
  <c r="S250" i="1" s="1"/>
  <c r="T335" i="1" l="1"/>
  <c r="T336" i="1"/>
  <c r="T337" i="1"/>
  <c r="T338" i="1"/>
  <c r="T339" i="1"/>
  <c r="T334" i="1"/>
  <c r="R335" i="1"/>
  <c r="R336" i="1"/>
  <c r="R337" i="1"/>
  <c r="R338" i="1"/>
  <c r="R339" i="1"/>
  <c r="R334" i="1"/>
  <c r="P335" i="1"/>
  <c r="P336" i="1"/>
  <c r="P337" i="1"/>
  <c r="P338" i="1"/>
  <c r="P339" i="1"/>
  <c r="P334" i="1"/>
  <c r="M335" i="1"/>
  <c r="M336" i="1"/>
  <c r="M337" i="1"/>
  <c r="M338" i="1"/>
  <c r="M339" i="1"/>
  <c r="M334" i="1"/>
  <c r="H335" i="1"/>
  <c r="H336" i="1"/>
  <c r="H337" i="1"/>
  <c r="H338" i="1"/>
  <c r="H339" i="1"/>
  <c r="F335" i="1"/>
  <c r="F336" i="1"/>
  <c r="F337" i="1"/>
  <c r="F338" i="1"/>
  <c r="F339" i="1"/>
  <c r="D335" i="1"/>
  <c r="D336" i="1"/>
  <c r="D337" i="1"/>
  <c r="D338" i="1"/>
  <c r="D339" i="1"/>
  <c r="A335" i="1"/>
  <c r="A336" i="1"/>
  <c r="A337" i="1"/>
  <c r="A338" i="1"/>
  <c r="A339" i="1"/>
  <c r="R340" i="1" l="1"/>
  <c r="T340" i="1"/>
  <c r="P340" i="1"/>
  <c r="G228" i="1"/>
  <c r="G219" i="1"/>
  <c r="M56" i="1"/>
  <c r="L106" i="1"/>
  <c r="M22" i="1"/>
  <c r="G354" i="1"/>
  <c r="G247" i="1"/>
  <c r="G366" i="1"/>
  <c r="M331" i="1"/>
  <c r="A331" i="1"/>
  <c r="G279" i="1"/>
  <c r="E9" i="1"/>
  <c r="P232" i="1"/>
  <c r="M232" i="1"/>
  <c r="J232" i="1"/>
  <c r="G232" i="1"/>
  <c r="P231" i="1"/>
  <c r="M231" i="1"/>
  <c r="J231" i="1"/>
  <c r="G231" i="1"/>
  <c r="P230" i="1"/>
  <c r="M230" i="1"/>
  <c r="J230" i="1"/>
  <c r="G230" i="1"/>
  <c r="P223" i="1"/>
  <c r="M223" i="1"/>
  <c r="J223" i="1"/>
  <c r="G223" i="1"/>
  <c r="J222" i="1"/>
  <c r="M222" i="1"/>
  <c r="P222" i="1"/>
  <c r="G222" i="1"/>
  <c r="P221" i="1"/>
  <c r="M221" i="1"/>
  <c r="J221" i="1"/>
  <c r="G221" i="1"/>
  <c r="Q150" i="1"/>
  <c r="N150" i="1"/>
  <c r="L150" i="1"/>
  <c r="L108" i="1"/>
  <c r="Q87" i="1"/>
  <c r="O87" i="1"/>
  <c r="Q86" i="1"/>
  <c r="O86" i="1"/>
  <c r="Q85" i="1"/>
  <c r="O85" i="1"/>
  <c r="Q84" i="1"/>
  <c r="O84" i="1"/>
  <c r="Q60" i="1"/>
  <c r="O60" i="1"/>
  <c r="M60" i="1"/>
  <c r="K60" i="1"/>
  <c r="Q59" i="1"/>
  <c r="O59" i="1"/>
  <c r="M59" i="1"/>
  <c r="K59" i="1"/>
  <c r="Q58" i="1"/>
  <c r="O58" i="1"/>
  <c r="M58" i="1"/>
  <c r="K58" i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O50" i="1"/>
  <c r="Q49" i="1"/>
  <c r="O49" i="1"/>
  <c r="Q48" i="1"/>
  <c r="O48" i="1"/>
  <c r="V395" i="1"/>
  <c r="S395" i="1"/>
  <c r="P395" i="1"/>
  <c r="M395" i="1"/>
  <c r="V394" i="1"/>
  <c r="S394" i="1"/>
  <c r="P394" i="1"/>
  <c r="M394" i="1"/>
  <c r="J394" i="1"/>
  <c r="V393" i="1"/>
  <c r="S393" i="1"/>
  <c r="P393" i="1"/>
  <c r="M393" i="1"/>
  <c r="J393" i="1"/>
  <c r="V392" i="1"/>
  <c r="S392" i="1"/>
  <c r="P392" i="1"/>
  <c r="M392" i="1"/>
  <c r="J392" i="1"/>
  <c r="V391" i="1"/>
  <c r="S391" i="1"/>
  <c r="P391" i="1"/>
  <c r="M391" i="1"/>
  <c r="J391" i="1"/>
  <c r="S369" i="1"/>
  <c r="S370" i="1"/>
  <c r="S371" i="1"/>
  <c r="S372" i="1"/>
  <c r="S373" i="1"/>
  <c r="S368" i="1"/>
  <c r="P369" i="1"/>
  <c r="P370" i="1"/>
  <c r="P371" i="1"/>
  <c r="P372" i="1"/>
  <c r="P373" i="1"/>
  <c r="P368" i="1"/>
  <c r="M369" i="1"/>
  <c r="M370" i="1"/>
  <c r="M371" i="1"/>
  <c r="M372" i="1"/>
  <c r="M373" i="1"/>
  <c r="M368" i="1"/>
  <c r="J369" i="1"/>
  <c r="J370" i="1"/>
  <c r="J371" i="1"/>
  <c r="J372" i="1"/>
  <c r="J373" i="1"/>
  <c r="J368" i="1"/>
  <c r="G369" i="1"/>
  <c r="G370" i="1"/>
  <c r="G371" i="1"/>
  <c r="G372" i="1"/>
  <c r="G373" i="1"/>
  <c r="G368" i="1"/>
  <c r="C369" i="1"/>
  <c r="C370" i="1"/>
  <c r="C371" i="1"/>
  <c r="C372" i="1"/>
  <c r="C373" i="1"/>
  <c r="C368" i="1"/>
  <c r="S357" i="1"/>
  <c r="S358" i="1"/>
  <c r="S359" i="1"/>
  <c r="S360" i="1"/>
  <c r="S361" i="1"/>
  <c r="S356" i="1"/>
  <c r="P357" i="1"/>
  <c r="P358" i="1"/>
  <c r="P359" i="1"/>
  <c r="P360" i="1"/>
  <c r="P361" i="1"/>
  <c r="P356" i="1"/>
  <c r="M357" i="1"/>
  <c r="M358" i="1"/>
  <c r="M359" i="1"/>
  <c r="M360" i="1"/>
  <c r="M361" i="1"/>
  <c r="M356" i="1"/>
  <c r="J357" i="1"/>
  <c r="J358" i="1"/>
  <c r="J359" i="1"/>
  <c r="J360" i="1"/>
  <c r="J361" i="1"/>
  <c r="J356" i="1"/>
  <c r="G357" i="1"/>
  <c r="G358" i="1"/>
  <c r="G359" i="1"/>
  <c r="G360" i="1"/>
  <c r="G361" i="1"/>
  <c r="G356" i="1"/>
  <c r="C357" i="1"/>
  <c r="C358" i="1"/>
  <c r="C359" i="1"/>
  <c r="C360" i="1"/>
  <c r="C361" i="1"/>
  <c r="C356" i="1"/>
  <c r="H334" i="1"/>
  <c r="F334" i="1"/>
  <c r="D334" i="1"/>
  <c r="A334" i="1"/>
  <c r="Q283" i="1"/>
  <c r="U283" i="1" s="1"/>
  <c r="Q284" i="1"/>
  <c r="U284" i="1" s="1"/>
  <c r="Q285" i="1"/>
  <c r="U285" i="1" s="1"/>
  <c r="Q286" i="1"/>
  <c r="U286" i="1" s="1"/>
  <c r="Q287" i="1"/>
  <c r="U287" i="1" s="1"/>
  <c r="Q282" i="1"/>
  <c r="U282" i="1" s="1"/>
  <c r="O283" i="1"/>
  <c r="S283" i="1" s="1"/>
  <c r="O284" i="1"/>
  <c r="S284" i="1" s="1"/>
  <c r="O285" i="1"/>
  <c r="S285" i="1" s="1"/>
  <c r="O286" i="1"/>
  <c r="S286" i="1" s="1"/>
  <c r="O287" i="1"/>
  <c r="S287" i="1" s="1"/>
  <c r="O282" i="1"/>
  <c r="S282" i="1" s="1"/>
  <c r="I283" i="1"/>
  <c r="M283" i="1" s="1"/>
  <c r="I284" i="1"/>
  <c r="M284" i="1" s="1"/>
  <c r="I285" i="1"/>
  <c r="M285" i="1" s="1"/>
  <c r="I286" i="1"/>
  <c r="M286" i="1" s="1"/>
  <c r="I287" i="1"/>
  <c r="M287" i="1" s="1"/>
  <c r="I282" i="1"/>
  <c r="M282" i="1" s="1"/>
  <c r="G282" i="1"/>
  <c r="K282" i="1" s="1"/>
  <c r="G283" i="1"/>
  <c r="K283" i="1" s="1"/>
  <c r="G284" i="1"/>
  <c r="K284" i="1" s="1"/>
  <c r="G285" i="1"/>
  <c r="K285" i="1" s="1"/>
  <c r="G286" i="1"/>
  <c r="K286" i="1" s="1"/>
  <c r="G287" i="1"/>
  <c r="K287" i="1" s="1"/>
  <c r="C283" i="1"/>
  <c r="C284" i="1"/>
  <c r="C285" i="1"/>
  <c r="C286" i="1"/>
  <c r="C287" i="1"/>
  <c r="C282" i="1"/>
  <c r="Q251" i="1"/>
  <c r="U251" i="1" s="1"/>
  <c r="Q252" i="1"/>
  <c r="U252" i="1" s="1"/>
  <c r="Q253" i="1"/>
  <c r="U253" i="1" s="1"/>
  <c r="Q254" i="1"/>
  <c r="U254" i="1" s="1"/>
  <c r="Q255" i="1"/>
  <c r="U255" i="1" s="1"/>
  <c r="Q250" i="1"/>
  <c r="U250" i="1" s="1"/>
  <c r="O251" i="1"/>
  <c r="S251" i="1" s="1"/>
  <c r="O252" i="1"/>
  <c r="S252" i="1" s="1"/>
  <c r="O254" i="1"/>
  <c r="S254" i="1" s="1"/>
  <c r="O255" i="1"/>
  <c r="S255" i="1" s="1"/>
  <c r="C251" i="1"/>
  <c r="C252" i="1"/>
  <c r="C253" i="1"/>
  <c r="C254" i="1"/>
  <c r="C255" i="1"/>
  <c r="I252" i="1"/>
  <c r="M252" i="1" s="1"/>
  <c r="I253" i="1"/>
  <c r="M253" i="1" s="1"/>
  <c r="I254" i="1"/>
  <c r="M254" i="1" s="1"/>
  <c r="I255" i="1"/>
  <c r="M255" i="1" s="1"/>
  <c r="I250" i="1"/>
  <c r="M250" i="1" s="1"/>
  <c r="G251" i="1"/>
  <c r="K251" i="1" s="1"/>
  <c r="G252" i="1"/>
  <c r="K252" i="1" s="1"/>
  <c r="G253" i="1"/>
  <c r="K253" i="1" s="1"/>
  <c r="G254" i="1"/>
  <c r="K254" i="1" s="1"/>
  <c r="G255" i="1"/>
  <c r="K255" i="1" s="1"/>
  <c r="G250" i="1"/>
  <c r="K250" i="1" s="1"/>
  <c r="C250" i="1"/>
  <c r="M224" i="1" l="1"/>
  <c r="M61" i="1"/>
  <c r="Q61" i="1"/>
  <c r="G233" i="1"/>
  <c r="J233" i="1"/>
  <c r="M233" i="1"/>
  <c r="P233" i="1"/>
  <c r="M256" i="1"/>
  <c r="K61" i="1"/>
  <c r="J397" i="1"/>
  <c r="V397" i="1"/>
  <c r="S397" i="1"/>
  <c r="V108" i="1"/>
  <c r="P397" i="1"/>
  <c r="M397" i="1"/>
  <c r="O61" i="1"/>
  <c r="G224" i="1"/>
  <c r="J224" i="1"/>
  <c r="Q88" i="1"/>
  <c r="S374" i="1"/>
  <c r="P224" i="1"/>
  <c r="G362" i="1"/>
  <c r="M362" i="1"/>
  <c r="S362" i="1"/>
  <c r="F340" i="1"/>
  <c r="O88" i="1"/>
  <c r="J374" i="1"/>
  <c r="P374" i="1"/>
  <c r="G374" i="1"/>
  <c r="M374" i="1"/>
  <c r="P362" i="1"/>
  <c r="J362" i="1"/>
  <c r="D340" i="1"/>
  <c r="H340" i="1"/>
  <c r="S123" i="1"/>
  <c r="R123" i="1"/>
  <c r="Q123" i="1"/>
  <c r="P123" i="1"/>
  <c r="O123" i="1"/>
  <c r="N123" i="1"/>
  <c r="L123" i="1"/>
  <c r="Q52" i="1"/>
  <c r="O52" i="1"/>
  <c r="Q27" i="1"/>
  <c r="O27" i="1"/>
  <c r="M27" i="1"/>
  <c r="K27" i="1"/>
  <c r="Q288" i="1"/>
  <c r="O288" i="1"/>
  <c r="M288" i="1"/>
  <c r="K288" i="1"/>
  <c r="I288" i="1"/>
  <c r="G288" i="1"/>
  <c r="Q256" i="1"/>
  <c r="O256" i="1"/>
  <c r="I256" i="1"/>
  <c r="G256" i="1"/>
  <c r="W374" i="1" l="1"/>
  <c r="U123" i="1"/>
  <c r="V123" i="1"/>
  <c r="S256" i="1"/>
  <c r="U256" i="1"/>
  <c r="S288" i="1"/>
  <c r="U288" i="1"/>
  <c r="K25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SP_Meldunek_parametry" type="5" refreshedVersion="5" savePassword="1" deleted="1" background="1" saveData="1" credentials="none">
    <dbPr connection="" command=""/>
  </connection>
  <connection id="2" xr16:uid="{00000000-0015-0000-FFFF-FFFF01000000}" keepAlive="1" name="SP_Meldunek_sekcja_I_tab_1" type="5" refreshedVersion="5" savePassword="1" deleted="1" background="1" saveData="1" credentials="none">
    <dbPr connection="" command=""/>
  </connection>
  <connection id="3" xr16:uid="{00000000-0015-0000-FFFF-FFFF02000000}" keepAlive="1" name="SP_Meldunek_sekcja_I_tab_2" type="5" refreshedVersion="5" savePassword="1" deleted="1" background="1" saveData="1" credentials="none">
    <dbPr connection="" command=""/>
  </connection>
  <connection id="4" xr16:uid="{00000000-0015-0000-FFFF-FFFF03000000}" keepAlive="1" name="SP_Meldunek_sekcja_II_tab_1" type="5" refreshedVersion="5" savePassword="1" deleted="1" background="1" saveData="1" credentials="none">
    <dbPr connection="" command=""/>
  </connection>
  <connection id="5" xr16:uid="{00000000-0015-0000-FFFF-FFFF04000000}" keepAlive="1" name="SP_Meldunek_sekcja_II_tab_2" type="5" refreshedVersion="5" savePassword="1" deleted="1" background="1" saveData="1" credentials="none">
    <dbPr connection="" command=""/>
  </connection>
  <connection id="6" xr16:uid="{00000000-0015-0000-FFFF-FFFF05000000}" keepAlive="1" name="SP_Meldunek_sekcja_III_tab_1" type="5" refreshedVersion="5" savePassword="1" deleted="1" background="1" saveData="1" credentials="none">
    <dbPr connection="" command=""/>
  </connection>
  <connection id="7" xr16:uid="{00000000-0015-0000-FFFF-FFFF06000000}" keepAlive="1" name="SP_Meldunek_sekcja_III_tab_2" type="5" refreshedVersion="5" savePassword="1" deleted="1" background="1" saveData="1" credentials="none">
    <dbPr connection="" command=""/>
  </connection>
  <connection id="8" xr16:uid="{00000000-0015-0000-FFFF-FFFF07000000}" keepAlive="1" name="SP_Meldunek_sekcja_IV" type="5" refreshedVersion="5" savePassword="1" deleted="1" background="1" saveData="1" credentials="none">
    <dbPr connection="" command=""/>
  </connection>
  <connection id="9" xr16:uid="{00000000-0015-0000-FFFF-FFFF08000000}" keepAlive="1" name="SP_Meldunek_sekcja_IX_tab_1" type="5" refreshedVersion="5" savePassword="1" deleted="1" background="1" saveData="1" credentials="none">
    <dbPr connection="" command=""/>
  </connection>
  <connection id="10" xr16:uid="{00000000-0015-0000-FFFF-FFFF09000000}" keepAlive="1" name="SP_Meldunek_sekcja_IX_tab_2" type="5" refreshedVersion="5" savePassword="1" deleted="1" background="1" saveData="1" credentials="none">
    <dbPr connection="" command=""/>
  </connection>
  <connection id="11" xr16:uid="{00000000-0015-0000-FFFF-FFFF0A000000}" keepAlive="1" name="SP_Meldunek_sekcja_V_tab_1" type="5" refreshedVersion="5" savePassword="1" deleted="1" background="1" saveData="1" credentials="none">
    <dbPr connection="" command=""/>
  </connection>
  <connection id="12" xr16:uid="{00000000-0015-0000-FFFF-FFFF0B000000}" keepAlive="1" name="SP_Meldunek_sekcja_V_tab_2" type="5" refreshedVersion="5" savePassword="1" deleted="1" background="1" saveData="1" credentials="none">
    <dbPr connection="" command=""/>
  </connection>
  <connection id="13" xr16:uid="{00000000-0015-0000-FFFF-FFFF0C000000}" keepAlive="1" name="SP_Meldunek_sekcja_V_tab_3" type="5" refreshedVersion="5" savePassword="1" deleted="1" background="1" saveData="1" credentials="none">
    <dbPr connection="" command=""/>
  </connection>
  <connection id="14" xr16:uid="{00000000-0015-0000-FFFF-FFFF0D000000}" keepAlive="1" name="SP_Meldunek_sekcja_V_tab_4" type="5" refreshedVersion="5" savePassword="1" deleted="1" background="1" saveData="1" credentials="none">
    <dbPr connection="" command=""/>
  </connection>
  <connection id="15" xr16:uid="{00000000-0015-0000-FFFF-FFFF0E000000}" keepAlive="1" name="SP_Meldunek_sekcja_VI_tab_1" type="5" refreshedVersion="5" savePassword="1" deleted="1" background="1" saveData="1" credentials="none">
    <dbPr connection="" command=""/>
  </connection>
  <connection id="16" xr16:uid="{00000000-0015-0000-FFFF-FFFF0F000000}" keepAlive="1" name="SP_Meldunek_sekcja_VI_tab_2" type="5" refreshedVersion="5" savePassword="1" deleted="1" background="1" saveData="1" credentials="none">
    <dbPr connection="" command=""/>
  </connection>
  <connection id="17" xr16:uid="{00000000-0015-0000-FFFF-FFFF10000000}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xr16:uid="{00000000-0015-0000-FFFF-FFFF11000000}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<sst xmlns="http://schemas.openxmlformats.org/spreadsheetml/2006/main" count="1169" uniqueCount="166">
  <si>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</si>
  <si>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</si>
  <si>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</si>
  <si>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</si>
  <si>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</si>
  <si>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</si>
  <si>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</si>
  <si>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</si>
  <si>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</si>
  <si>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</si>
  <si>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</si>
  <si>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</si>
  <si>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</si>
  <si>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</si>
  <si>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</si>
  <si>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</si>
  <si>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</si>
  <si>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</si>
  <si>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</si>
  <si>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</si>
  <si>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</si>
  <si>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</si>
  <si>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</si>
  <si>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</si>
  <si>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</si>
  <si>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</si>
  <si>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</si>
  <si>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</si>
  <si>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</si>
  <si>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</si>
  <si>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</si>
  <si>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</si>
  <si>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</si>
  <si>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</si>
  <si>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</si>
  <si>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</si>
  <si>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</si>
  <si>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</si>
  <si>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</si>
  <si>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</si>
  <si>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</si>
  <si>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</si>
  <si>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</si>
  <si>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</si>
  <si>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</si>
  <si>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</si>
  <si>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</si>
  <si>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</si>
  <si>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</si>
  <si>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</si>
  <si>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</si>
  <si>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</si>
  <si>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</si>
  <si>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</si>
  <si>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</si>
  <si>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</si>
  <si>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</si>
  <si>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</si>
  <si>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</si>
  <si>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</si>
  <si>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</si>
  <si>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</si>
  <si>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</si>
  <si>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</si>
  <si>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</si>
  <si>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</si>
  <si>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</si>
  <si>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</si>
  <si>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</si>
  <si>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</si>
  <si>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</si>
  <si>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</si>
  <si>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</si>
  <si>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</si>
  <si>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</si>
  <si>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</si>
  <si>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</si>
  <si>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</si>
  <si>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</si>
  <si>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</si>
  <si>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</si>
  <si>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</si>
  <si>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</si>
  <si>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</si>
  <si>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</si>
  <si>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</si>
  <si>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</si>
  <si>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</si>
  <si>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</si>
  <si>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</si>
  <si>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</si>
  <si>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</si>
  <si>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</si>
  <si>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</si>
  <si>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</si>
  <si>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</si>
  <si>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</si>
  <si>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</si>
  <si>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</si>
  <si>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</si>
  <si>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</si>
  <si>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</si>
  <si>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</si>
  <si>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</si>
  <si>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</si>
  <si>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</si>
  <si>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</si>
  <si>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</si>
  <si>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</si>
  <si>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</si>
  <si>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</si>
  <si>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</si>
  <si>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</si>
  <si>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</si>
  <si>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</si>
  <si>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</si>
  <si>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</si>
  <si>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</si>
  <si>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</si>
  <si>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</si>
  <si>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</si>
  <si>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</si>
  <si>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</si>
  <si>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</si>
  <si>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</si>
  <si>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</si>
  <si>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</si>
  <si>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</si>
  <si>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</si>
  <si>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</si>
  <si>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</si>
  <si>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</si>
  <si>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</si>
  <si>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</si>
  <si>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WZNOWIENIA</t>
  </si>
  <si>
    <t>BELGIA</t>
  </si>
  <si>
    <t>SZWECJA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</si>
  <si>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</si>
  <si>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</si>
  <si>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</si>
  <si>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</si>
  <si>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</si>
  <si>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</si>
  <si>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</si>
  <si>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</si>
  <si>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</si>
  <si>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</si>
  <si>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</si>
  <si>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01.09.2022</t>
  </si>
  <si>
    <t>30.09.2022</t>
  </si>
  <si>
    <t>01.01.2022</t>
  </si>
  <si>
    <t>BIAŁORUŚ</t>
  </si>
  <si>
    <t>IRAK</t>
  </si>
  <si>
    <t>AFGANISTAN</t>
  </si>
  <si>
    <t>NIDERLANDY</t>
  </si>
  <si>
    <t>RUMUNIA</t>
  </si>
  <si>
    <t>BUŁGARIA</t>
  </si>
  <si>
    <t>LITWA</t>
  </si>
  <si>
    <t>24.09.2022 - 30.09.2022</t>
  </si>
  <si>
    <t>17.09.2022 - 23.09.2022</t>
  </si>
  <si>
    <t>10.09.2022 - 16.09.2022</t>
  </si>
  <si>
    <t>03.09.2022 - 09.09.2022</t>
  </si>
  <si>
    <t>27.08.2022 - 02.09.2022</t>
  </si>
  <si>
    <t>WNIOSEK O WYDANIE DOKUMENTU POTWIERDZAJĄCEGO PRAWO STAŁEGO POBYTU</t>
  </si>
  <si>
    <t>WNIOSEK O WYDANIE KARTY POBYTU CZŁONKA RODZINY OBYWATELA UE</t>
  </si>
  <si>
    <t>WNIOSEK O WYDANIE KARTY STAŁEGO POBYTU (CZŁONKA RODZINY OBYWATELA 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</si>
</sst>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7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21" fillId="33" borderId="0" xfId="0" applyFont="1" applyFill="1" applyAlignment="1" applyProtection="1">
      <alignment horizontal="left" vertical="top"/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21" fillId="33" borderId="0" xfId="0" applyFont="1" applyFill="1" applyAlignment="1" applyProtection="1">
      <alignment horizontal="left" vertical="top"/>
      <protection locked="0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 wrapText="1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3" fontId="29" fillId="0" borderId="32" xfId="0" applyNumberFormat="1" applyFont="1" applyBorder="1" applyAlignment="1" applyProtection="1">
      <alignment horizontal="right" vertical="center" wrapText="1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3" fontId="28" fillId="33" borderId="45" xfId="10" applyNumberFormat="1" applyFont="1" applyFill="1" applyBorder="1" applyAlignment="1" applyProtection="1">
      <alignment horizontal="center" vertical="center"/>
    </xf>
    <xf numFmtId="3" fontId="28" fillId="33" borderId="46" xfId="10" applyNumberFormat="1" applyFont="1" applyFill="1" applyBorder="1" applyAlignment="1" applyProtection="1">
      <alignment horizontal="center" vertical="center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9" fillId="0" borderId="42" xfId="24" applyNumberFormat="1" applyFont="1" applyFill="1" applyBorder="1" applyAlignment="1" applyProtection="1">
      <alignment horizontal="right" vertical="center"/>
    </xf>
    <xf numFmtId="3" fontId="28" fillId="34" borderId="45" xfId="0" applyNumberFormat="1" applyFont="1" applyFill="1" applyBorder="1" applyAlignment="1" applyProtection="1">
      <alignment horizontal="center" vertical="center"/>
    </xf>
    <xf numFmtId="3" fontId="28" fillId="34" borderId="46" xfId="0" applyNumberFormat="1" applyFont="1" applyFill="1" applyBorder="1" applyAlignment="1" applyProtection="1">
      <alignment horizontal="center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34" fillId="35" borderId="21" xfId="0" applyFont="1" applyFill="1" applyBorder="1" applyAlignment="1" applyProtection="1">
      <alignment horizontal="center" vertical="center" wrapText="1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52" xfId="10" applyFont="1" applyFill="1" applyBorder="1" applyAlignment="1" applyProtection="1">
      <alignment horizontal="center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5" borderId="42" xfId="43" applyFont="1" applyFill="1" applyBorder="1" applyAlignment="1" applyProtection="1">
      <alignment horizontal="right" vertical="center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34" fillId="35" borderId="31" xfId="0" applyFont="1" applyFill="1" applyBorder="1" applyAlignment="1" applyProtection="1">
      <alignment horizontal="center" vertical="center" wrapText="1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4" borderId="10" xfId="0" applyFont="1" applyFill="1" applyBorder="1" applyAlignment="1" applyProtection="1">
      <alignment horizontal="right" vertical="center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1" fillId="0" borderId="0" xfId="0" applyFont="1" applyProtection="1">
      <protection locked="0"/>
    </xf>
    <xf numFmtId="0" fontId="29" fillId="35" borderId="35" xfId="43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9" fillId="35" borderId="10" xfId="0" applyFont="1" applyFill="1" applyBorder="1" applyAlignment="1" applyProtection="1">
      <alignment horizontal="right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9" fillId="35" borderId="32" xfId="0" applyFont="1" applyFill="1" applyBorder="1" applyAlignment="1" applyProtection="1">
      <alignment horizontal="right" vertical="center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9" fillId="34" borderId="26" xfId="43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8" fillId="36" borderId="53" xfId="10" applyFont="1" applyFill="1" applyBorder="1" applyAlignment="1" applyProtection="1">
      <alignment horizontal="center" vertical="center"/>
    </xf>
    <xf numFmtId="0" fontId="29" fillId="35" borderId="43" xfId="0" applyFont="1" applyFill="1" applyBorder="1" applyAlignment="1" applyProtection="1">
      <alignment horizontal="right" vertical="center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3" fontId="28" fillId="35" borderId="45" xfId="0" applyNumberFormat="1" applyFont="1" applyFill="1" applyBorder="1" applyAlignment="1" applyProtection="1">
      <alignment horizontal="center" vertical="center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7" fillId="0" borderId="40" xfId="0" applyFont="1" applyBorder="1" applyAlignment="1" applyProtection="1">
      <alignment horizontal="center" vertical="center" wrapText="1"/>
    </xf>
  </cellXfs>
  <cellStyles count="46">
    <cellStyle name="20% - akcent 1 2" xfId="35" xr:uid="{00000000-0005-0000-0000-000000000000}"/>
    <cellStyle name="20% - akcent 2 2" xfId="36" xr:uid="{00000000-0005-0000-0000-000001000000}"/>
    <cellStyle name="20% — akcent 3" xfId="24" builtinId="38"/>
    <cellStyle name="20% - akcent 3 2" xfId="37" xr:uid="{00000000-0005-0000-0000-000003000000}"/>
    <cellStyle name="20% - akcent 4 2" xfId="38" xr:uid="{00000000-0005-0000-0000-000004000000}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 xr:uid="{00000000-0005-0000-0000-000009000000}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 xr:uid="{00000000-0005-0000-0000-00000F000000}"/>
    <cellStyle name="60% - akcent 4 2" xfId="41" xr:uid="{00000000-0005-0000-0000-000010000000}"/>
    <cellStyle name="60% — akcent 5" xfId="30" builtinId="48" customBuiltin="1"/>
    <cellStyle name="60% - akcent 6 2" xfId="42" xr:uid="{00000000-0005-0000-0000-000012000000}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00000000-0005-0000-0000-000024000000}"/>
    <cellStyle name="Normalny 3" xfId="34" xr:uid="{00000000-0005-0000-0000-000025000000}"/>
    <cellStyle name="Normalny 4" xfId="45" xr:uid="{00000000-0005-0000-0000-000026000000}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 xr:uid="{00000000-0005-0000-0000-00002C000000}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 xr9:uid="{00000000-0011-0000-FFFF-FFFF00000000}">
      <tableStyleElement type="wholeTable" dxfId="0"/>
    </tableStyle>
  </tableStyles>
  <colors>
    <mruColors>
      <color rgb="FFF9F9F9"/>
      <color rgb="FFE8E8E8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tygodniowy'!$C$282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tygodniowy'!$G$280:$J$281,'Meldunek tygodniowy'!$K$280:$N$281,'Meldunek tygodniowy'!$O$280:$R$281)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tygodniowy'!$G$282:$R$282</c:f>
              <c:numCache>
                <c:formatCode>General</c:formatCode>
                <c:ptCount val="12"/>
                <c:pt idx="0">
                  <c:v>1717</c:v>
                </c:pt>
                <c:pt idx="2">
                  <c:v>2299</c:v>
                </c:pt>
                <c:pt idx="4">
                  <c:v>40</c:v>
                </c:pt>
                <c:pt idx="6">
                  <c:v>86</c:v>
                </c:pt>
                <c:pt idx="8">
                  <c:v>12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0-4DA1-8795-59D7B71B9016}"/>
            </c:ext>
          </c:extLst>
        </c:ser>
        <c:ser>
          <c:idx val="1"/>
          <c:order val="1"/>
          <c:tx>
            <c:strRef>
              <c:f>'Meldunek tygodniowy'!$C$283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tygodniowy'!$G$280:$J$281,'Meldunek tygodniowy'!$K$280:$N$281,'Meldunek tygodniowy'!$O$280:$R$281)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tygodniowy'!$G$283:$R$283</c:f>
              <c:numCache>
                <c:formatCode>General</c:formatCode>
                <c:ptCount val="12"/>
                <c:pt idx="0">
                  <c:v>859</c:v>
                </c:pt>
                <c:pt idx="2">
                  <c:v>1281</c:v>
                </c:pt>
                <c:pt idx="4">
                  <c:v>116</c:v>
                </c:pt>
                <c:pt idx="6">
                  <c:v>191</c:v>
                </c:pt>
                <c:pt idx="8">
                  <c:v>7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0-4DA1-8795-59D7B71B9016}"/>
            </c:ext>
          </c:extLst>
        </c:ser>
        <c:ser>
          <c:idx val="2"/>
          <c:order val="2"/>
          <c:tx>
            <c:strRef>
              <c:f>'Meldunek tygodniowy'!$C$284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tygodniowy'!$G$280:$J$281,'Meldunek tygodniowy'!$K$280:$N$281,'Meldunek tygodniowy'!$O$280:$R$281)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tygodniowy'!$G$284:$R$284</c:f>
              <c:numCache>
                <c:formatCode>General</c:formatCode>
                <c:ptCount val="12"/>
                <c:pt idx="0">
                  <c:v>392</c:v>
                </c:pt>
                <c:pt idx="2">
                  <c:v>827</c:v>
                </c:pt>
                <c:pt idx="4">
                  <c:v>282</c:v>
                </c:pt>
                <c:pt idx="6">
                  <c:v>614</c:v>
                </c:pt>
                <c:pt idx="8">
                  <c:v>9</c:v>
                </c:pt>
                <c:pt idx="1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70-4DA1-8795-59D7B71B9016}"/>
            </c:ext>
          </c:extLst>
        </c:ser>
        <c:ser>
          <c:idx val="3"/>
          <c:order val="3"/>
          <c:tx>
            <c:strRef>
              <c:f>'Meldunek tygodniowy'!$C$285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tygodniowy'!$G$280:$J$281,'Meldunek tygodniowy'!$K$280:$N$281,'Meldunek tygodniowy'!$O$280:$R$281)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tygodniowy'!$G$285:$R$285</c:f>
              <c:numCache>
                <c:formatCode>General</c:formatCode>
                <c:ptCount val="12"/>
                <c:pt idx="0">
                  <c:v>235</c:v>
                </c:pt>
                <c:pt idx="2">
                  <c:v>368</c:v>
                </c:pt>
                <c:pt idx="4">
                  <c:v>76</c:v>
                </c:pt>
                <c:pt idx="6">
                  <c:v>151</c:v>
                </c:pt>
                <c:pt idx="8">
                  <c:v>14</c:v>
                </c:pt>
                <c:pt idx="1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170-4DA1-8795-59D7B71B9016}"/>
            </c:ext>
          </c:extLst>
        </c:ser>
        <c:ser>
          <c:idx val="5"/>
          <c:order val="4"/>
          <c:tx>
            <c:strRef>
              <c:f>'Meldunek tygodniowy'!$C$286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tygodniowy'!$G$286:$R$286</c:f>
              <c:numCache>
                <c:formatCode>General</c:formatCode>
                <c:ptCount val="12"/>
                <c:pt idx="0">
                  <c:v>131</c:v>
                </c:pt>
                <c:pt idx="2">
                  <c:v>177</c:v>
                </c:pt>
                <c:pt idx="4">
                  <c:v>14</c:v>
                </c:pt>
                <c:pt idx="6">
                  <c:v>35</c:v>
                </c:pt>
                <c:pt idx="8">
                  <c:v>28</c:v>
                </c:pt>
                <c:pt idx="1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70-4DA1-8795-59D7B71B9016}"/>
            </c:ext>
          </c:extLst>
        </c:ser>
        <c:ser>
          <c:idx val="4"/>
          <c:order val="5"/>
          <c:tx>
            <c:strRef>
              <c:f>'Meldunek tygodniowy'!$C$287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tygodniowy'!$G$280:$J$281,'Meldunek tygodniowy'!$K$280:$N$281,'Meldunek tygodniowy'!$O$280:$R$281)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tygodniowy'!$G$287:$R$287</c:f>
              <c:numCache>
                <c:formatCode>General</c:formatCode>
                <c:ptCount val="12"/>
                <c:pt idx="0">
                  <c:v>784</c:v>
                </c:pt>
                <c:pt idx="2">
                  <c:v>942</c:v>
                </c:pt>
                <c:pt idx="4">
                  <c:v>160</c:v>
                </c:pt>
                <c:pt idx="6">
                  <c:v>254</c:v>
                </c:pt>
                <c:pt idx="8">
                  <c:v>30</c:v>
                </c:pt>
                <c:pt idx="1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170-4DA1-8795-59D7B71B9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58911840"/>
        <c:axId val="458913016"/>
        <c:axId val="0"/>
      </c:bar3DChart>
      <c:catAx>
        <c:axId val="45891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458913016"/>
        <c:crosses val="autoZero"/>
        <c:auto val="1"/>
        <c:lblAlgn val="ctr"/>
        <c:lblOffset val="100"/>
        <c:noMultiLvlLbl val="0"/>
      </c:catAx>
      <c:valAx>
        <c:axId val="458913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45891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tygodniowy'!$B$392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tygodniowy'!$J$391,'Meldunek tygodniowy'!$M$391,'Meldunek tygodniowy'!$P$391,'Meldunek tygodniowy'!$S$391,'Meldunek tygodniowy'!$V$391)</c:f>
              <c:strCache>
                <c:ptCount val="5"/>
                <c:pt idx="0">
                  <c:v>27.08.2022 - 02.09.2022</c:v>
                </c:pt>
                <c:pt idx="1">
                  <c:v>03.09.2022 - 09.09.2022</c:v>
                </c:pt>
                <c:pt idx="2">
                  <c:v>10.09.2022 - 16.09.2022</c:v>
                </c:pt>
                <c:pt idx="3">
                  <c:v>17.09.2022 - 23.09.2022</c:v>
                </c:pt>
                <c:pt idx="4">
                  <c:v>24.09.2022 - 30.09.2022</c:v>
                </c:pt>
              </c:strCache>
            </c:strRef>
          </c:cat>
          <c:val>
            <c:numRef>
              <c:f>('Meldunek tygodniowy'!$J$392,'Meldunek tygodniowy'!$M$392,'Meldunek tygodniowy'!$P$392,'Meldunek tygodniowy'!$S$392,'Meldunek tygodniowy'!$V$392)</c:f>
              <c:numCache>
                <c:formatCode>#,##0</c:formatCode>
                <c:ptCount val="5"/>
                <c:pt idx="0">
                  <c:v>747</c:v>
                </c:pt>
                <c:pt idx="1">
                  <c:v>742</c:v>
                </c:pt>
                <c:pt idx="2">
                  <c:v>738</c:v>
                </c:pt>
                <c:pt idx="3">
                  <c:v>766</c:v>
                </c:pt>
                <c:pt idx="4">
                  <c:v>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3-43C6-8BB2-637886CE4D78}"/>
            </c:ext>
          </c:extLst>
        </c:ser>
        <c:ser>
          <c:idx val="1"/>
          <c:order val="1"/>
          <c:tx>
            <c:strRef>
              <c:f>'Meldunek tygodniowy'!$B$393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tygodniowy'!$J$391,'Meldunek tygodniowy'!$M$391,'Meldunek tygodniowy'!$P$391,'Meldunek tygodniowy'!$S$391,'Meldunek tygodniowy'!$V$391)</c:f>
              <c:strCache>
                <c:ptCount val="5"/>
                <c:pt idx="0">
                  <c:v>27.08.2022 - 02.09.2022</c:v>
                </c:pt>
                <c:pt idx="1">
                  <c:v>03.09.2022 - 09.09.2022</c:v>
                </c:pt>
                <c:pt idx="2">
                  <c:v>10.09.2022 - 16.09.2022</c:v>
                </c:pt>
                <c:pt idx="3">
                  <c:v>17.09.2022 - 23.09.2022</c:v>
                </c:pt>
                <c:pt idx="4">
                  <c:v>24.09.2022 - 30.09.2022</c:v>
                </c:pt>
              </c:strCache>
            </c:strRef>
          </c:cat>
          <c:val>
            <c:numRef>
              <c:f>('Meldunek tygodniowy'!$J$393,'Meldunek tygodniowy'!$M$393,'Meldunek tygodniowy'!$P$393,'Meldunek tygodniowy'!$S$393,'Meldunek tygodniowy'!$V$393)</c:f>
              <c:numCache>
                <c:formatCode>#,##0</c:formatCode>
                <c:ptCount val="5"/>
                <c:pt idx="0">
                  <c:v>3746</c:v>
                </c:pt>
                <c:pt idx="1">
                  <c:v>3712</c:v>
                </c:pt>
                <c:pt idx="2">
                  <c:v>3731</c:v>
                </c:pt>
                <c:pt idx="3">
                  <c:v>3727</c:v>
                </c:pt>
                <c:pt idx="4">
                  <c:v>3707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3-43C6-8BB2-637886CE4D78}"/>
            </c:ext>
          </c:extLst>
        </c:ser>
        <c:ser>
          <c:idx val="5"/>
          <c:order val="2"/>
          <c:tx>
            <c:strRef>
              <c:f>'Meldunek tygodniowy'!$B$396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tygodniowy'!$J$391,'Meldunek tygodniowy'!$M$391,'Meldunek tygodniowy'!$P$391,'Meldunek tygodniowy'!$S$391,'Meldunek tygodniowy'!$V$391)</c:f>
              <c:strCache>
                <c:ptCount val="5"/>
                <c:pt idx="0">
                  <c:v>27.08.2022 - 02.09.2022</c:v>
                </c:pt>
                <c:pt idx="1">
                  <c:v>03.09.2022 - 09.09.2022</c:v>
                </c:pt>
                <c:pt idx="2">
                  <c:v>10.09.2022 - 16.09.2022</c:v>
                </c:pt>
                <c:pt idx="3">
                  <c:v>17.09.2022 - 23.09.2022</c:v>
                </c:pt>
                <c:pt idx="4">
                  <c:v>24.09.2022 - 30.09.2022</c:v>
                </c:pt>
              </c:strCache>
            </c:strRef>
          </c:cat>
          <c:val>
            <c:numRef>
              <c:f>('Meldunek tygodniowy'!$J$396,'Meldunek tygodniowy'!$M$396,'Meldunek tygodniowy'!$P$396,'Meldunek tygodniowy'!$S$396,'Meldunek tygodniowy'!$V$396)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03-43C6-8BB2-637886CE4D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448528816"/>
        <c:axId val="448532344"/>
        <c:axId val="0"/>
      </c:bar3DChart>
      <c:catAx>
        <c:axId val="4485288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448532344"/>
        <c:crosses val="autoZero"/>
        <c:auto val="1"/>
        <c:lblAlgn val="ctr"/>
        <c:lblOffset val="100"/>
        <c:noMultiLvlLbl val="0"/>
      </c:catAx>
      <c:valAx>
        <c:axId val="44853234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448528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tygodniowy'!$C$108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tygodniowy'!$L$108:$U$108</c:f>
              <c:numCache>
                <c:formatCode>#,##0</c:formatCode>
                <c:ptCount val="10"/>
                <c:pt idx="0">
                  <c:v>15467</c:v>
                </c:pt>
                <c:pt idx="2">
                  <c:v>5646</c:v>
                </c:pt>
                <c:pt idx="3">
                  <c:v>16246</c:v>
                </c:pt>
                <c:pt idx="4">
                  <c:v>990</c:v>
                </c:pt>
                <c:pt idx="5">
                  <c:v>413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B-4555-9CE7-158D4A9F15B3}"/>
            </c:ext>
          </c:extLst>
        </c:ser>
        <c:ser>
          <c:idx val="0"/>
          <c:order val="1"/>
          <c:tx>
            <c:strRef>
              <c:f>'Meldunek tygodniowy'!$C$109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tygodniowy'!$L$109:$U$109</c:f>
              <c:numCache>
                <c:formatCode>#,##0</c:formatCode>
                <c:ptCount val="10"/>
                <c:pt idx="0">
                  <c:v>443</c:v>
                </c:pt>
                <c:pt idx="2">
                  <c:v>219</c:v>
                </c:pt>
                <c:pt idx="3">
                  <c:v>102</c:v>
                </c:pt>
                <c:pt idx="4">
                  <c:v>60</c:v>
                </c:pt>
                <c:pt idx="5">
                  <c:v>39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B-4555-9CE7-158D4A9F15B3}"/>
            </c:ext>
          </c:extLst>
        </c:ser>
        <c:ser>
          <c:idx val="1"/>
          <c:order val="2"/>
          <c:tx>
            <c:strRef>
              <c:f>'Meldunek tygodniowy'!$C$110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tygodniowy'!$L$110:$U$110</c:f>
              <c:numCache>
                <c:formatCode>#,##0</c:formatCode>
                <c:ptCount val="10"/>
                <c:pt idx="0">
                  <c:v>249</c:v>
                </c:pt>
                <c:pt idx="2">
                  <c:v>96</c:v>
                </c:pt>
                <c:pt idx="3">
                  <c:v>78</c:v>
                </c:pt>
                <c:pt idx="4">
                  <c:v>47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B-4555-9CE7-158D4A9F15B3}"/>
            </c:ext>
          </c:extLst>
        </c:ser>
        <c:ser>
          <c:idx val="2"/>
          <c:order val="3"/>
          <c:tx>
            <c:strRef>
              <c:f>'Meldunek tygodniowy'!$C$111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tygodniowy'!$L$111:$U$111</c:f>
              <c:numCache>
                <c:formatCode>#,##0</c:formatCode>
                <c:ptCount val="10"/>
                <c:pt idx="0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B-4555-9CE7-158D4A9F15B3}"/>
            </c:ext>
          </c:extLst>
        </c:ser>
        <c:ser>
          <c:idx val="3"/>
          <c:order val="4"/>
          <c:tx>
            <c:strRef>
              <c:f>'Meldunek tygodniowy'!$C$112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tygodniowy'!$L$112:$U$112</c:f>
              <c:numCache>
                <c:formatCode>#,##0</c:formatCode>
                <c:ptCount val="10"/>
                <c:pt idx="0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BB-4555-9CE7-158D4A9F15B3}"/>
            </c:ext>
          </c:extLst>
        </c:ser>
        <c:ser>
          <c:idx val="4"/>
          <c:order val="5"/>
          <c:tx>
            <c:strRef>
              <c:f>'Meldunek tygodniowy'!$C$113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BB-4555-9CE7-158D4A9F15B3}"/>
            </c:ext>
          </c:extLst>
        </c:ser>
        <c:ser>
          <c:idx val="5"/>
          <c:order val="6"/>
          <c:tx>
            <c:strRef>
              <c:f>'Meldunek tygodniowy'!$C$114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BB-4555-9CE7-158D4A9F15B3}"/>
            </c:ext>
          </c:extLst>
        </c:ser>
        <c:ser>
          <c:idx val="6"/>
          <c:order val="7"/>
          <c:tx>
            <c:strRef>
              <c:f>'Meldunek tygodniowy'!$C$115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BB-4555-9CE7-158D4A9F15B3}"/>
            </c:ext>
          </c:extLst>
        </c:ser>
        <c:ser>
          <c:idx val="7"/>
          <c:order val="8"/>
          <c:tx>
            <c:strRef>
              <c:f>'Meldunek tygodniowy'!$C$116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10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BB-4555-9CE7-158D4A9F15B3}"/>
            </c:ext>
          </c:extLst>
        </c:ser>
        <c:ser>
          <c:idx val="9"/>
          <c:order val="9"/>
          <c:tx>
            <c:strRef>
              <c:f>'Meldunek tygodniowy'!$C$117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tygodniowy'!$L$117:$U$117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6BB-4555-9CE7-158D4A9F15B3}"/>
            </c:ext>
          </c:extLst>
        </c:ser>
        <c:ser>
          <c:idx val="10"/>
          <c:order val="10"/>
          <c:tx>
            <c:strRef>
              <c:f>'Meldunek tygodniowy'!$C$118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tygodniowy'!$L$118:$U$118</c:f>
              <c:numCache>
                <c:formatCode>#,##0</c:formatCode>
                <c:ptCount val="10"/>
                <c:pt idx="0">
                  <c:v>833</c:v>
                </c:pt>
                <c:pt idx="2">
                  <c:v>287</c:v>
                </c:pt>
                <c:pt idx="3">
                  <c:v>4</c:v>
                </c:pt>
                <c:pt idx="4">
                  <c:v>33</c:v>
                </c:pt>
                <c:pt idx="5">
                  <c:v>723</c:v>
                </c:pt>
                <c:pt idx="6">
                  <c:v>120</c:v>
                </c:pt>
                <c:pt idx="7">
                  <c:v>0</c:v>
                </c:pt>
                <c:pt idx="8">
                  <c:v>110</c:v>
                </c:pt>
                <c:pt idx="9">
                  <c:v>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BB-4555-9CE7-158D4A9F15B3}"/>
            </c:ext>
          </c:extLst>
        </c:ser>
        <c:ser>
          <c:idx val="11"/>
          <c:order val="11"/>
          <c:tx>
            <c:strRef>
              <c:f>'Meldunek tygodniowy'!$C$119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tygodniowy'!$L$119:$U$119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6BB-4555-9CE7-158D4A9F15B3}"/>
            </c:ext>
          </c:extLst>
        </c:ser>
        <c:ser>
          <c:idx val="12"/>
          <c:order val="12"/>
          <c:tx>
            <c:strRef>
              <c:f>'Meldunek tygodniowy'!$C$120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tygodniowy'!$L$120:$U$120</c:f>
              <c:numCache>
                <c:formatCode>#,##0</c:formatCode>
                <c:ptCount val="10"/>
                <c:pt idx="0">
                  <c:v>15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6BB-4555-9CE7-158D4A9F15B3}"/>
            </c:ext>
          </c:extLst>
        </c:ser>
        <c:ser>
          <c:idx val="13"/>
          <c:order val="13"/>
          <c:tx>
            <c:strRef>
              <c:f>'Meldunek tygodniowy'!$C$121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tygodniowy'!$L$121:$U$121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6BB-4555-9CE7-158D4A9F15B3}"/>
            </c:ext>
          </c:extLst>
        </c:ser>
        <c:ser>
          <c:idx val="14"/>
          <c:order val="14"/>
          <c:tx>
            <c:strRef>
              <c:f>'Meldunek tygodniowy'!$C$122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tygodniowy'!$L$122:$U$122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BB-4555-9CE7-158D4A9F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48529600"/>
        <c:axId val="448530776"/>
        <c:axId val="0"/>
      </c:bar3DChart>
      <c:catAx>
        <c:axId val="44852960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8530776"/>
        <c:crosses val="autoZero"/>
        <c:auto val="1"/>
        <c:lblAlgn val="ctr"/>
        <c:lblOffset val="100"/>
        <c:noMultiLvlLbl val="0"/>
      </c:catAx>
      <c:valAx>
        <c:axId val="448530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8529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tygodniowy'!$C$250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tygodniowy'!$G$248:$J$249,'Meldunek tygodniowy'!$K$248:$N$249,'Meldunek tygodniowy'!$O$248:$R$249)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tygodniowy'!$G$250:$R$250</c:f>
              <c:numCache>
                <c:formatCode>General</c:formatCode>
                <c:ptCount val="12"/>
                <c:pt idx="0">
                  <c:v>233</c:v>
                </c:pt>
                <c:pt idx="2">
                  <c:v>301</c:v>
                </c:pt>
                <c:pt idx="4">
                  <c:v>22</c:v>
                </c:pt>
                <c:pt idx="6">
                  <c:v>29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D-460E-BCE5-33D6A65FFD65}"/>
            </c:ext>
          </c:extLst>
        </c:ser>
        <c:ser>
          <c:idx val="1"/>
          <c:order val="1"/>
          <c:tx>
            <c:strRef>
              <c:f>'Meldunek tygodniowy'!$C$251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tygodniowy'!$G$248:$J$249,'Meldunek tygodniowy'!$K$248:$N$249,'Meldunek tygodniowy'!$O$248:$R$249)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tygodniowy'!$G$251:$R$251</c:f>
              <c:numCache>
                <c:formatCode>General</c:formatCode>
                <c:ptCount val="12"/>
                <c:pt idx="0">
                  <c:v>72</c:v>
                </c:pt>
                <c:pt idx="2">
                  <c:v>166</c:v>
                </c:pt>
                <c:pt idx="4">
                  <c:v>27</c:v>
                </c:pt>
                <c:pt idx="6">
                  <c:v>53</c:v>
                </c:pt>
                <c:pt idx="8">
                  <c:v>2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D-460E-BCE5-33D6A65FFD65}"/>
            </c:ext>
          </c:extLst>
        </c:ser>
        <c:ser>
          <c:idx val="2"/>
          <c:order val="2"/>
          <c:tx>
            <c:strRef>
              <c:f>'Meldunek tygodniowy'!$C$252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tygodniowy'!$G$248:$J$249,'Meldunek tygodniowy'!$K$248:$N$249,'Meldunek tygodniowy'!$O$248:$R$249)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tygodniowy'!$G$252:$R$252</c:f>
              <c:numCache>
                <c:formatCode>General</c:formatCode>
                <c:ptCount val="12"/>
                <c:pt idx="0">
                  <c:v>55</c:v>
                </c:pt>
                <c:pt idx="2">
                  <c:v>60</c:v>
                </c:pt>
                <c:pt idx="4">
                  <c:v>5</c:v>
                </c:pt>
                <c:pt idx="6">
                  <c:v>8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9D-460E-BCE5-33D6A65FFD65}"/>
            </c:ext>
          </c:extLst>
        </c:ser>
        <c:ser>
          <c:idx val="3"/>
          <c:order val="3"/>
          <c:tx>
            <c:strRef>
              <c:f>'Meldunek tygodniowy'!$C$253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tygodniowy'!$G$248:$J$249,'Meldunek tygodniowy'!$K$248:$N$249,'Meldunek tygodniowy'!$O$248:$R$249)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tygodniowy'!$G$253:$R$253</c:f>
              <c:numCache>
                <c:formatCode>General</c:formatCode>
                <c:ptCount val="12"/>
                <c:pt idx="0">
                  <c:v>5</c:v>
                </c:pt>
                <c:pt idx="2">
                  <c:v>5</c:v>
                </c:pt>
                <c:pt idx="4">
                  <c:v>7</c:v>
                </c:pt>
                <c:pt idx="6">
                  <c:v>10</c:v>
                </c:pt>
                <c:pt idx="8">
                  <c:v>7</c:v>
                </c:pt>
                <c:pt idx="1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9D-460E-BCE5-33D6A65FFD65}"/>
            </c:ext>
          </c:extLst>
        </c:ser>
        <c:ser>
          <c:idx val="5"/>
          <c:order val="4"/>
          <c:tx>
            <c:strRef>
              <c:f>'Meldunek tygodniowy'!$C$254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tygodniowy'!$G$254:$R$254</c:f>
              <c:numCache>
                <c:formatCode>General</c:formatCode>
                <c:ptCount val="12"/>
                <c:pt idx="0">
                  <c:v>12</c:v>
                </c:pt>
                <c:pt idx="2">
                  <c:v>14</c:v>
                </c:pt>
                <c:pt idx="4">
                  <c:v>3</c:v>
                </c:pt>
                <c:pt idx="6">
                  <c:v>6</c:v>
                </c:pt>
                <c:pt idx="8">
                  <c:v>7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9D-460E-BCE5-33D6A65FFD65}"/>
            </c:ext>
          </c:extLst>
        </c:ser>
        <c:ser>
          <c:idx val="4"/>
          <c:order val="5"/>
          <c:tx>
            <c:strRef>
              <c:f>'Meldunek tygodniowy'!$C$255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tygodniowy'!$G$248:$J$249,'Meldunek tygodniowy'!$K$248:$N$249,'Meldunek tygodniowy'!$O$248:$R$249)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tygodniowy'!$G$255:$R$255</c:f>
              <c:numCache>
                <c:formatCode>General</c:formatCode>
                <c:ptCount val="12"/>
                <c:pt idx="0">
                  <c:v>70</c:v>
                </c:pt>
                <c:pt idx="2">
                  <c:v>76</c:v>
                </c:pt>
                <c:pt idx="4">
                  <c:v>15</c:v>
                </c:pt>
                <c:pt idx="6">
                  <c:v>32</c:v>
                </c:pt>
                <c:pt idx="8">
                  <c:v>11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9D-460E-BCE5-33D6A65F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48531952"/>
        <c:axId val="448531168"/>
        <c:axId val="0"/>
      </c:bar3DChart>
      <c:catAx>
        <c:axId val="44853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448531168"/>
        <c:crosses val="autoZero"/>
        <c:auto val="1"/>
        <c:lblAlgn val="ctr"/>
        <c:lblOffset val="100"/>
        <c:noMultiLvlLbl val="0"/>
      </c:catAx>
      <c:valAx>
        <c:axId val="448531168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448531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01.09.2022 - 30.09.2022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43017</c:v>
                </c:pt>
                <c:pt idx="1">
                  <c:v>26377</c:v>
                </c:pt>
                <c:pt idx="2">
                  <c:v>2723</c:v>
                </c:pt>
                <c:pt idx="3">
                  <c:v>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2-4EFD-94A5-8967E551BDD1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01.09.2022 - 30.09.2022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3446</c:v>
                </c:pt>
                <c:pt idx="1">
                  <c:v>1548</c:v>
                </c:pt>
                <c:pt idx="2">
                  <c:v>169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2-4EFD-94A5-8967E551BDD1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01.09.2022 - 30.09.2022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1482</c:v>
                </c:pt>
                <c:pt idx="1">
                  <c:v>769</c:v>
                </c:pt>
                <c:pt idx="2">
                  <c:v>103</c:v>
                </c:pt>
                <c:pt idx="3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2-4EFD-94A5-8967E551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8532736"/>
        <c:axId val="448533912"/>
        <c:axId val="0"/>
      </c:bar3DChart>
      <c:catAx>
        <c:axId val="448532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8533912"/>
        <c:crosses val="autoZero"/>
        <c:auto val="1"/>
        <c:lblAlgn val="ctr"/>
        <c:lblOffset val="100"/>
        <c:noMultiLvlLbl val="0"/>
      </c:catAx>
      <c:valAx>
        <c:axId val="4485339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485327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tygodniowy'!$D$188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tygodniowy'!$H$187:$K$187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tygodniowy'!$H$188:$K$188</c:f>
              <c:numCache>
                <c:formatCode>#,##0</c:formatCode>
                <c:ptCount val="4"/>
                <c:pt idx="0">
                  <c:v>65714</c:v>
                </c:pt>
                <c:pt idx="3">
                  <c:v>64986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3-42F6-BF3B-D70A895923F0}"/>
            </c:ext>
          </c:extLst>
        </c:ser>
        <c:ser>
          <c:idx val="1"/>
          <c:order val="1"/>
          <c:tx>
            <c:strRef>
              <c:f>'Meldunek tygodniowy'!$D$189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tygodniowy'!$H$187:$K$187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tygodniowy'!$H$189:$K$189</c:f>
              <c:numCache>
                <c:formatCode>#,##0</c:formatCode>
                <c:ptCount val="4"/>
                <c:pt idx="0">
                  <c:v>2353</c:v>
                </c:pt>
                <c:pt idx="3">
                  <c:v>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3-42F6-BF3B-D70A895923F0}"/>
            </c:ext>
          </c:extLst>
        </c:ser>
        <c:ser>
          <c:idx val="0"/>
          <c:order val="2"/>
          <c:tx>
            <c:strRef>
              <c:f>'Meldunek tygodniowy'!$D$190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tygodniowy'!$H$187:$K$187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tygodniowy'!$H$190:$K$190</c:f>
              <c:numCache>
                <c:formatCode>#,##0</c:formatCode>
                <c:ptCount val="4"/>
                <c:pt idx="0">
                  <c:v>12559</c:v>
                </c:pt>
                <c:pt idx="3">
                  <c:v>12097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3-42F6-BF3B-D70A89592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8533520"/>
        <c:axId val="448534304"/>
        <c:axId val="460768104"/>
      </c:bar3DChart>
      <c:catAx>
        <c:axId val="44853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8534304"/>
        <c:crosses val="autoZero"/>
        <c:auto val="1"/>
        <c:lblAlgn val="ctr"/>
        <c:lblOffset val="100"/>
        <c:noMultiLvlLbl val="0"/>
      </c:catAx>
      <c:valAx>
        <c:axId val="44853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8533520"/>
        <c:crosses val="autoZero"/>
        <c:crossBetween val="between"/>
      </c:valAx>
      <c:serAx>
        <c:axId val="460768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853430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01.01.2022 - 30.09.2022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354379</c:v>
                </c:pt>
                <c:pt idx="1">
                  <c:v>224298</c:v>
                </c:pt>
                <c:pt idx="2">
                  <c:v>27101</c:v>
                </c:pt>
                <c:pt idx="3">
                  <c:v>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C-4962-9164-A822863C021D}"/>
            </c:ext>
          </c:extLst>
        </c:ser>
        <c:ser>
          <c:idx val="2"/>
          <c:order val="1"/>
          <c:tx>
            <c:strRef>
              <c:f>'Meldunek tygodniowy'!$G$59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01.01.2022 - 30.09.2022 r.</c:v>
                  </c:pt>
                </c:lvl>
              </c:multiLvlStrCache>
            </c:multiLvlStrRef>
          </c:cat>
          <c:val>
            <c:numRef>
              <c:f>('Meldunek tygodniowy'!$K$59,'Meldunek tygodniowy'!$M$59,'Meldunek tygodniowy'!$O$59,'Meldunek tygodniowy'!$Q$59)</c:f>
              <c:numCache>
                <c:formatCode>#,##0</c:formatCode>
                <c:ptCount val="4"/>
                <c:pt idx="0">
                  <c:v>26029</c:v>
                </c:pt>
                <c:pt idx="1">
                  <c:v>14747</c:v>
                </c:pt>
                <c:pt idx="2">
                  <c:v>1163</c:v>
                </c:pt>
                <c:pt idx="3">
                  <c:v>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C-4962-9164-A822863C021D}"/>
            </c:ext>
          </c:extLst>
        </c:ser>
        <c:ser>
          <c:idx val="4"/>
          <c:order val="2"/>
          <c:tx>
            <c:strRef>
              <c:f>'Meldunek tygodniowy'!$G$60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01.01.2022 - 30.09.2022 r.</c:v>
                  </c:pt>
                </c:lvl>
              </c:multiLvlStrCache>
            </c:multiLvlStrRef>
          </c:cat>
          <c:val>
            <c:numRef>
              <c:f>('Meldunek tygodniowy'!$K$60,'Meldunek tygodniowy'!$M$60,'Meldunek tygodniowy'!$O$60,'Meldunek tygodniowy'!$Q$60)</c:f>
              <c:numCache>
                <c:formatCode>#,##0</c:formatCode>
                <c:ptCount val="4"/>
                <c:pt idx="0">
                  <c:v>10338</c:v>
                </c:pt>
                <c:pt idx="1">
                  <c:v>5447</c:v>
                </c:pt>
                <c:pt idx="2">
                  <c:v>633</c:v>
                </c:pt>
                <c:pt idx="3">
                  <c:v>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C-4962-9164-A822863C0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8528032"/>
        <c:axId val="448528424"/>
        <c:axId val="0"/>
      </c:bar3DChart>
      <c:catAx>
        <c:axId val="448528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8528424"/>
        <c:crosses val="autoZero"/>
        <c:auto val="1"/>
        <c:lblAlgn val="ctr"/>
        <c:lblOffset val="100"/>
        <c:noMultiLvlLbl val="0"/>
      </c:catAx>
      <c:valAx>
        <c:axId val="4485284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485280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291</xdr:row>
      <xdr:rowOff>52389</xdr:rowOff>
    </xdr:from>
    <xdr:to>
      <xdr:col>24</xdr:col>
      <xdr:colOff>19051</xdr:colOff>
      <xdr:row>312</xdr:row>
      <xdr:rowOff>133351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403</xdr:row>
      <xdr:rowOff>65086</xdr:rowOff>
    </xdr:from>
    <xdr:to>
      <xdr:col>23</xdr:col>
      <xdr:colOff>9525</xdr:colOff>
      <xdr:row>417</xdr:row>
      <xdr:rowOff>133350</xdr:rowOff>
    </xdr:to>
    <xdr:graphicFrame macro="">
      <xdr:nvGraphicFramePr>
        <xdr:cNvPr id="35" name="Wykres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124</xdr:row>
      <xdr:rowOff>69397</xdr:rowOff>
    </xdr:from>
    <xdr:to>
      <xdr:col>23</xdr:col>
      <xdr:colOff>1</xdr:colOff>
      <xdr:row>146</xdr:row>
      <xdr:rowOff>123825</xdr:rowOff>
    </xdr:to>
    <xdr:graphicFrame macro="">
      <xdr:nvGraphicFramePr>
        <xdr:cNvPr id="38" name="Wykres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256</xdr:row>
      <xdr:rowOff>142193</xdr:rowOff>
    </xdr:from>
    <xdr:to>
      <xdr:col>23</xdr:col>
      <xdr:colOff>238126</xdr:colOff>
      <xdr:row>275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192</xdr:row>
      <xdr:rowOff>1</xdr:rowOff>
    </xdr:from>
    <xdr:to>
      <xdr:col>21</xdr:col>
      <xdr:colOff>238125</xdr:colOff>
      <xdr:row>207</xdr:row>
      <xdr:rowOff>152401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347</xdr:row>
      <xdr:rowOff>0</xdr:rowOff>
    </xdr:from>
    <xdr:to>
      <xdr:col>20</xdr:col>
      <xdr:colOff>234084</xdr:colOff>
      <xdr:row>347</xdr:row>
      <xdr:rowOff>95250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284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22</xdr:col>
      <xdr:colOff>266700</xdr:colOff>
      <xdr:row>79</xdr:row>
      <xdr:rowOff>9525</xdr:rowOff>
    </xdr:to>
    <xdr:graphicFrame macro="">
      <xdr:nvGraphicFramePr>
        <xdr:cNvPr id="34" name="Wykres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16298</xdr:colOff>
      <xdr:row>314</xdr:row>
      <xdr:rowOff>27942</xdr:rowOff>
    </xdr:from>
    <xdr:to>
      <xdr:col>25</xdr:col>
      <xdr:colOff>21167</xdr:colOff>
      <xdr:row>323</xdr:row>
      <xdr:rowOff>101600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6298" y="65983275"/>
          <a:ext cx="8869469" cy="1750058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341</xdr:row>
      <xdr:rowOff>1</xdr:rowOff>
    </xdr:from>
    <xdr:to>
      <xdr:col>25</xdr:col>
      <xdr:colOff>12489</xdr:colOff>
      <xdr:row>347</xdr:row>
      <xdr:rowOff>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69500751"/>
          <a:ext cx="8690822" cy="10795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376</xdr:row>
      <xdr:rowOff>1057</xdr:rowOff>
    </xdr:from>
    <xdr:to>
      <xdr:col>25</xdr:col>
      <xdr:colOff>12489</xdr:colOff>
      <xdr:row>383</xdr:row>
      <xdr:rowOff>137584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0" y="76253974"/>
          <a:ext cx="8775489" cy="139594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421</xdr:row>
      <xdr:rowOff>1</xdr:rowOff>
    </xdr:from>
    <xdr:to>
      <xdr:col>25</xdr:col>
      <xdr:colOff>12489</xdr:colOff>
      <xdr:row>424</xdr:row>
      <xdr:rowOff>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0" y="86381168"/>
          <a:ext cx="8690822" cy="92075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89</xdr:row>
      <xdr:rowOff>179069</xdr:rowOff>
    </xdr:from>
    <xdr:to>
      <xdr:col>25</xdr:col>
      <xdr:colOff>16299</xdr:colOff>
      <xdr:row>102</xdr:row>
      <xdr:rowOff>123825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0" y="19371944"/>
          <a:ext cx="8788824" cy="2297431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25</xdr:col>
      <xdr:colOff>12489</xdr:colOff>
      <xdr:row>161</xdr:row>
      <xdr:rowOff>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0" y="33156525"/>
          <a:ext cx="8785014" cy="180975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177</xdr:row>
      <xdr:rowOff>154782</xdr:rowOff>
    </xdr:from>
    <xdr:to>
      <xdr:col>25</xdr:col>
      <xdr:colOff>20109</xdr:colOff>
      <xdr:row>182</xdr:row>
      <xdr:rowOff>130969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0" y="37695188"/>
          <a:ext cx="8830734" cy="86915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209</xdr:row>
      <xdr:rowOff>0</xdr:rowOff>
    </xdr:from>
    <xdr:to>
      <xdr:col>25</xdr:col>
      <xdr:colOff>10584</xdr:colOff>
      <xdr:row>213</xdr:row>
      <xdr:rowOff>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25</xdr:col>
      <xdr:colOff>12489</xdr:colOff>
      <xdr:row>239</xdr:row>
      <xdr:rowOff>0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0" y="49172813"/>
          <a:ext cx="8823114" cy="1012031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429</xdr:row>
      <xdr:rowOff>1059</xdr:rowOff>
    </xdr:from>
    <xdr:to>
      <xdr:col>25</xdr:col>
      <xdr:colOff>16299</xdr:colOff>
      <xdr:row>444</xdr:row>
      <xdr:rowOff>84667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88181392"/>
          <a:ext cx="8694632" cy="2782358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90</xdr:row>
      <xdr:rowOff>19049</xdr:rowOff>
    </xdr:from>
    <xdr:to>
      <xdr:col>25</xdr:col>
      <xdr:colOff>0</xdr:colOff>
      <xdr:row>102</xdr:row>
      <xdr:rowOff>114300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8009CA88-9F07-4C2C-8321-EF3F7EFD424E}"/>
            </a:ext>
          </a:extLst>
        </xdr:cNvPr>
        <xdr:cNvSpPr txBox="1"/>
      </xdr:nvSpPr>
      <xdr:spPr>
        <a:xfrm>
          <a:off x="38100" y="19392899"/>
          <a:ext cx="8734425" cy="2266951"/>
        </a:xfrm>
        <a:prstGeom prst="rect">
          <a:avLst/>
        </a:prstGeom>
        <a:solidFill>
          <a:srgbClr val="F9F9F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Do 30 września 2022 r. cudzoziemcy złożyli blisko 391 tys. wniosków w sprawach o udzielenie zezwoleń na pobyt, w tym blisko 48 tys.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we wrześniu. Najwięcej osób zainteresowanych było zezwoleniem na pobyt czasowy (ponad 354 tys.), zezwoleniem na pobyt stały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(26 tys.) oraz zezwoleniem na pobyt rezydenta długoterminowego UE (ponad 10 tys.).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Lista głównych </a:t>
          </a:r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państw pochodzenia osób ubiegających się o legalizację pobytu w Polsce pozostała bez zmian. Najwięcej wniosków złożyli obywatele Ukrainy (241,2 tys.), Białorusi (43,7 tys.), Gruzji (27,7 tys.), Rosji (9,2 tys.), Indii (8,2 tys.) i Mołdawii (7,2 tys.).</a:t>
          </a:r>
          <a:b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Blisko połowa wnioskodawców to osoby w wieku 18-34 (183 tys.), a kolejne 42% (164</a:t>
          </a:r>
          <a:r>
            <a:rPr lang="pl-PL" sz="11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tys.)</a:t>
          </a:r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to 35-64 latkowie. Wśród osób małoletnich bardzo liczną grupę stanowią dzieci z przedziału wiekowego 0-13 (33,2 tys.). Pod względem płci dominują mężczyźni (64%).</a:t>
          </a:r>
        </a:p>
        <a:p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Zwyczajowo wnioskodawcy koncentrowali się w województwach z dużymi ośrodkami miejskimi. Najwięcej cudzoziemców złożyło swoje wnioski w Mazowieckim Urzędzie Wojewódzkim 87,7 tys.), Wielkopolskim UW (52,9 tys.), Dolnośląskim UW (39,6</a:t>
          </a:r>
          <a:r>
            <a:rPr lang="pl-PL" sz="11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tys.), Małopolskim UW (31,7 tys.) i Śląskim UW (30,8 tys.). </a:t>
          </a:r>
        </a:p>
        <a:p>
          <a:r>
            <a:rPr lang="pl-PL" sz="1100">
              <a:solidFill>
                <a:sysClr val="windowText" lastClr="000000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W tym samym</a:t>
          </a:r>
          <a:r>
            <a:rPr lang="pl-PL" sz="1100" baseline="0">
              <a:solidFill>
                <a:sysClr val="windowText" lastClr="000000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czasie urzędy wojewódzkie wydały 283,4 tys. decyzji, z czego 86% stanowiły zgody na pobyt, dalsze 10% - odmowy, </a:t>
          </a:r>
          <a:endParaRPr lang="pl-PL">
            <a:solidFill>
              <a:sysClr val="windowText" lastClr="000000"/>
            </a:solidFill>
            <a:effectLst/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pl-PL" sz="1100" baseline="0">
              <a:solidFill>
                <a:sysClr val="windowText" lastClr="000000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a 4% - umorzenia postępowania.</a:t>
          </a:r>
          <a:endParaRPr lang="pl-PL">
            <a:solidFill>
              <a:sysClr val="windowText" lastClr="000000"/>
            </a:solidFill>
            <a:effectLst/>
            <a:latin typeface="Roboto" panose="02000000000000000000" pitchFamily="2" charset="0"/>
            <a:ea typeface="Roboto" panose="02000000000000000000" pitchFamily="2" charset="0"/>
          </a:endParaRPr>
        </a:p>
        <a:p>
          <a:endParaRPr lang="pl-PL" sz="1100"/>
        </a:p>
        <a:p>
          <a:br>
            <a:rPr lang="pl-PL" sz="1100"/>
          </a:br>
          <a:endParaRPr lang="pl-PL" sz="1100"/>
        </a:p>
      </xdr:txBody>
    </xdr:sp>
    <xdr:clientData/>
  </xdr:twoCellAnchor>
  <xdr:twoCellAnchor>
    <xdr:from>
      <xdr:col>0</xdr:col>
      <xdr:colOff>76200</xdr:colOff>
      <xdr:row>151</xdr:row>
      <xdr:rowOff>53339</xdr:rowOff>
    </xdr:from>
    <xdr:to>
      <xdr:col>24</xdr:col>
      <xdr:colOff>253365</xdr:colOff>
      <xdr:row>160</xdr:row>
      <xdr:rowOff>169332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7946751F-9FA7-45CF-8313-BB05E845E602}"/>
            </a:ext>
          </a:extLst>
        </xdr:cNvPr>
        <xdr:cNvSpPr txBox="1"/>
      </xdr:nvSpPr>
      <xdr:spPr>
        <a:xfrm>
          <a:off x="76200" y="33094506"/>
          <a:ext cx="8675582" cy="1735243"/>
        </a:xfrm>
        <a:prstGeom prst="rect">
          <a:avLst/>
        </a:prstGeom>
        <a:solidFill>
          <a:srgbClr val="F9F9F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Najwięcej odwołań od decyzji wydanych w I instancji odnosiło się do decyzji dotyczących pobytu czasowego (15 467), zobowiązania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do powrotu (833) oraz pobytu stałego (443). W sumie złożono 17 051 odwołań. 6 262 spraw zakończyło się utrzymaniem decyzji,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16 432 pozytywną decyzją, 1 187 uchyleniem decyzji i umorzeniem postępowania oraz 1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130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uchyleniem decyzji i przekazaniem sprawy do ponownego rozpoznania.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 przypadku odwołań dotyczących postępowań o udzielenie zezwolenia na pobyt czasowy w 16 246 zapadła decyzja pozytywna,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 5 646 utrzymano decyzje, a w 990 sprawach zdecydowano o uchyleniu decyzji i przekazaniu sprawy do ponownego rozpoznania.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Do końca września Szef UdSC wydał ponad 9 tys. więcej decyzji do odwołań w sprawach dotyczących legalizacji pobytu niż rok wcześniej w tym samym okresie.</a:t>
          </a:r>
        </a:p>
        <a:p>
          <a:endParaRPr lang="pl-PL" sz="1100"/>
        </a:p>
      </xdr:txBody>
    </xdr:sp>
    <xdr:clientData/>
  </xdr:twoCellAnchor>
  <xdr:twoCellAnchor>
    <xdr:from>
      <xdr:col>0</xdr:col>
      <xdr:colOff>47626</xdr:colOff>
      <xdr:row>178</xdr:row>
      <xdr:rowOff>20002</xdr:rowOff>
    </xdr:from>
    <xdr:to>
      <xdr:col>24</xdr:col>
      <xdr:colOff>246222</xdr:colOff>
      <xdr:row>182</xdr:row>
      <xdr:rowOff>120967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5A879247-2EC9-4308-A2C3-210479E34D9F}"/>
            </a:ext>
          </a:extLst>
        </xdr:cNvPr>
        <xdr:cNvSpPr txBox="1"/>
      </xdr:nvSpPr>
      <xdr:spPr>
        <a:xfrm>
          <a:off x="47626" y="37739002"/>
          <a:ext cx="8747284" cy="815340"/>
        </a:xfrm>
        <a:prstGeom prst="rect">
          <a:avLst/>
        </a:prstGeom>
        <a:solidFill>
          <a:srgbClr val="F9F9F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Według danych za wrzesień 2022 r. do wykazu cudzoziemców, których pobyt na terytorium RP jest niepożądany wpisano 329 osób,  a 519 osób do wykazu SIS.  Liczba alertów pobytowych wyniosła 753. </a:t>
          </a:r>
        </a:p>
      </xdr:txBody>
    </xdr:sp>
    <xdr:clientData/>
  </xdr:twoCellAnchor>
  <xdr:twoCellAnchor>
    <xdr:from>
      <xdr:col>0</xdr:col>
      <xdr:colOff>20002</xdr:colOff>
      <xdr:row>209</xdr:row>
      <xdr:rowOff>49529</xdr:rowOff>
    </xdr:from>
    <xdr:to>
      <xdr:col>24</xdr:col>
      <xdr:colOff>246221</xdr:colOff>
      <xdr:row>213</xdr:row>
      <xdr:rowOff>0</xdr:rowOff>
    </xdr:to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B026825A-0F21-4F40-8194-ECE31483B361}"/>
            </a:ext>
          </a:extLst>
        </xdr:cNvPr>
        <xdr:cNvSpPr txBox="1"/>
      </xdr:nvSpPr>
      <xdr:spPr>
        <a:xfrm>
          <a:off x="20002" y="43340654"/>
          <a:ext cx="8774907" cy="1355407"/>
        </a:xfrm>
        <a:prstGeom prst="rect">
          <a:avLst/>
        </a:prstGeom>
        <a:solidFill>
          <a:srgbClr val="F9F9F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We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wrześniu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br. wpłynęło do urzędu 80,6 tys. wniosków w ramach konsultacji wizowych -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blisko 66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tys. pochodziło od innych państw członkowskich, a blisko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15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tys. od konsulów. Nieznacznie mniej zostało wydanych decyzji. Ogółem wydano 79,7 tys., blisko 65 tys. dotyczyło wniosków w sprawach od innych państw, a 14,7 tys. w sprawach dotyczących wniosków od konsulów.</a:t>
          </a:r>
        </a:p>
        <a:p>
          <a:endParaRPr lang="pl-PL" sz="1100"/>
        </a:p>
      </xdr:txBody>
    </xdr:sp>
    <xdr:clientData/>
  </xdr:twoCellAnchor>
  <xdr:twoCellAnchor>
    <xdr:from>
      <xdr:col>0</xdr:col>
      <xdr:colOff>57150</xdr:colOff>
      <xdr:row>235</xdr:row>
      <xdr:rowOff>35718</xdr:rowOff>
    </xdr:from>
    <xdr:to>
      <xdr:col>25</xdr:col>
      <xdr:colOff>0</xdr:colOff>
      <xdr:row>239</xdr:row>
      <xdr:rowOff>0</xdr:rowOff>
    </xdr:to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6163245F-00BA-4FE9-8142-001C74A9A71D}"/>
            </a:ext>
          </a:extLst>
        </xdr:cNvPr>
        <xdr:cNvSpPr txBox="1"/>
      </xdr:nvSpPr>
      <xdr:spPr>
        <a:xfrm>
          <a:off x="57150" y="48761385"/>
          <a:ext cx="8705850" cy="683948"/>
        </a:xfrm>
        <a:prstGeom prst="rect">
          <a:avLst/>
        </a:prstGeom>
        <a:solidFill>
          <a:srgbClr val="F9F9F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 wrześniu 2022 r. wydano 303 </a:t>
          </a:r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zezwolenia dotyczące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Małego Ruchu Granicznego.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Natomiast od początku roku do końca września, wydano łącznie 3 165 zezwoleń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i zdecydowana większość wydała placówka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we Lwowie - 2 972.</a:t>
          </a:r>
        </a:p>
        <a:p>
          <a:endParaRPr lang="pl-PL" sz="1100"/>
        </a:p>
      </xdr:txBody>
    </xdr:sp>
    <xdr:clientData/>
  </xdr:twoCellAnchor>
  <xdr:twoCellAnchor>
    <xdr:from>
      <xdr:col>0</xdr:col>
      <xdr:colOff>60959</xdr:colOff>
      <xdr:row>314</xdr:row>
      <xdr:rowOff>95250</xdr:rowOff>
    </xdr:from>
    <xdr:to>
      <xdr:col>24</xdr:col>
      <xdr:colOff>246220</xdr:colOff>
      <xdr:row>323</xdr:row>
      <xdr:rowOff>93134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A01A389A-83B0-44F8-866D-80DFFE1C0460}"/>
            </a:ext>
          </a:extLst>
        </xdr:cNvPr>
        <xdr:cNvSpPr txBox="1"/>
      </xdr:nvSpPr>
      <xdr:spPr>
        <a:xfrm>
          <a:off x="60959" y="66050583"/>
          <a:ext cx="8778928" cy="167428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Od 1 stycznia do 30 września 2022 r. cudzoziemcy złożyli 4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906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wniosków o udzielenie ochrony międzynarodowej na terytorium RP, które objęły 7 409 osób, z czego </a:t>
          </a:r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we wrześniu  złożono 556 wniosków, które objęły 823 osób. Najliczniej o ochronę ubiegali się: Białorusini (2 400 osób), Ukraińcy (1 480), Rosjanie (1 467), Irakijczycy (561) i Afgańczycy (275).</a:t>
          </a:r>
        </a:p>
        <a:p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W bieżącym roku dominowały wnioski pierwsze (4</a:t>
          </a:r>
          <a:r>
            <a:rPr lang="pl-PL" sz="11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118</a:t>
          </a:r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), które dotyczyły 5 894 osób. Wnioski kolejne (788) dotyczyły 1515 osób.</a:t>
          </a:r>
        </a:p>
        <a:p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Od początku bieżącego roku do 30</a:t>
          </a:r>
          <a:r>
            <a:rPr lang="pl-PL" sz="11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września</a:t>
          </a:r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najwięcej wniosków złożyli mężczyźni (4 472), głównie w przedziale wiekowym 18-34 lata. </a:t>
          </a:r>
        </a:p>
        <a:p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Natomiast kobiety stanowią mniej liczną grupę (2 937) - 40%, ale również tutaj dominował ten sam przedział wiekowy. Liczba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dzieci (28% wszystkich osób objętych wnioskami) obydwu płci w wieku do lat 13 wynosiła - 1 708, a w wieku 14-17 lat wynosiła 353.</a:t>
          </a:r>
        </a:p>
        <a:p>
          <a:endParaRPr lang="pl-PL" sz="1100"/>
        </a:p>
      </xdr:txBody>
    </xdr:sp>
    <xdr:clientData/>
  </xdr:twoCellAnchor>
  <xdr:twoCellAnchor>
    <xdr:from>
      <xdr:col>0</xdr:col>
      <xdr:colOff>49953</xdr:colOff>
      <xdr:row>341</xdr:row>
      <xdr:rowOff>16298</xdr:rowOff>
    </xdr:from>
    <xdr:to>
      <xdr:col>25</xdr:col>
      <xdr:colOff>0</xdr:colOff>
      <xdr:row>346</xdr:row>
      <xdr:rowOff>169334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1B2CBB1B-DB85-4613-A830-140EAFFB04B9}"/>
            </a:ext>
          </a:extLst>
        </xdr:cNvPr>
        <xdr:cNvSpPr txBox="1"/>
      </xdr:nvSpPr>
      <xdr:spPr>
        <a:xfrm>
          <a:off x="49953" y="69517048"/>
          <a:ext cx="8628380" cy="1052619"/>
        </a:xfrm>
        <a:prstGeom prst="rect">
          <a:avLst/>
        </a:prstGeom>
        <a:solidFill>
          <a:srgbClr val="F9F9F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 ramach procedur dublińskich wnioskami IN objętych było 5 182 cudzoziemców. Z kolei Polska wystąpiła z takim wnioskiem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do innych krajów europejskich (OUT) w przypadku 203 osób, a 3 468 wniosków IN i 166 wniosków OUT zostało rozpatrzonych pozytywnie.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3 815 wniosków IN dotyczyło współpracy z Niemcami, a 447 z Francją. Procedury OUT były kierowane głównie do Niemiec (59)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i Rumunii (36).</a:t>
          </a:r>
        </a:p>
        <a:p>
          <a:endParaRPr lang="pl-PL" sz="1100"/>
        </a:p>
      </xdr:txBody>
    </xdr:sp>
    <xdr:clientData/>
  </xdr:twoCellAnchor>
  <xdr:twoCellAnchor>
    <xdr:from>
      <xdr:col>0</xdr:col>
      <xdr:colOff>46143</xdr:colOff>
      <xdr:row>376</xdr:row>
      <xdr:rowOff>60536</xdr:rowOff>
    </xdr:from>
    <xdr:to>
      <xdr:col>24</xdr:col>
      <xdr:colOff>246380</xdr:colOff>
      <xdr:row>383</xdr:row>
      <xdr:rowOff>127000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7AEFDBA8-D9C6-4071-9C09-58948DF6AB0F}"/>
            </a:ext>
          </a:extLst>
        </xdr:cNvPr>
        <xdr:cNvSpPr txBox="1"/>
      </xdr:nvSpPr>
      <xdr:spPr>
        <a:xfrm>
          <a:off x="46143" y="76313453"/>
          <a:ext cx="8698654" cy="1325880"/>
        </a:xfrm>
        <a:prstGeom prst="rect">
          <a:avLst/>
        </a:prstGeom>
        <a:solidFill>
          <a:srgbClr val="F9F9F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Od 1 stycznia do 30 </a:t>
          </a:r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września br. Szef UdSC wydał 8 306 decyzji w sprawach o udzielenie ochrony międzynarodowej, z czego </a:t>
          </a:r>
        </a:p>
        <a:p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3 785 decyzji przyznawało jedną z form ochrony: status uchodźcy nadano 288 cudzoziemcom, a ochronę uzupełniającą udzielono</a:t>
          </a:r>
        </a:p>
        <a:p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3 497 osobom. Status uchodźcy został nadany głównie obywatelom Białorusi (136), Afganistanu (76), Turcji (20), Rosji (15) oraz</a:t>
          </a:r>
        </a:p>
        <a:p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Syrii i Turkmenistanu (po 8). Ochronę uzupełniającą przyznano głównie obywatelom Białorusi - 2</a:t>
          </a:r>
          <a:r>
            <a:rPr lang="pl-PL" sz="11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688</a:t>
          </a:r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osób, ale także 674 Ukraińcom, </a:t>
          </a:r>
        </a:p>
        <a:p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57 Rosjanom, 36 Tadżykom, 8 Kazachom oraz po 7: Syryjczykom i Irakijczykom. Decyzję negatywną otrzymało 1 258 cudzoziemców - głównie z Rosji (500 os.) i Iraku (403 os.). Postępowania 3 263 osób (w tym 1 124 ob. Iraku, 466 ob. Ukrainy, 429 ob. Rosji i 407 ob. Afganistanu) zostały umorzone. </a:t>
          </a:r>
        </a:p>
        <a:p>
          <a:endParaRPr lang="pl-PL" sz="1100"/>
        </a:p>
      </xdr:txBody>
    </xdr:sp>
    <xdr:clientData/>
  </xdr:twoCellAnchor>
  <xdr:twoCellAnchor>
    <xdr:from>
      <xdr:col>0</xdr:col>
      <xdr:colOff>55881</xdr:colOff>
      <xdr:row>421</xdr:row>
      <xdr:rowOff>57573</xdr:rowOff>
    </xdr:from>
    <xdr:to>
      <xdr:col>24</xdr:col>
      <xdr:colOff>250191</xdr:colOff>
      <xdr:row>424</xdr:row>
      <xdr:rowOff>0</xdr:rowOff>
    </xdr:to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FB86F15E-CB58-429D-8C20-B0C1C05C05C2}"/>
            </a:ext>
          </a:extLst>
        </xdr:cNvPr>
        <xdr:cNvSpPr txBox="1"/>
      </xdr:nvSpPr>
      <xdr:spPr>
        <a:xfrm>
          <a:off x="55881" y="86438740"/>
          <a:ext cx="8608060" cy="820844"/>
        </a:xfrm>
        <a:prstGeom prst="rect">
          <a:avLst/>
        </a:prstGeom>
        <a:solidFill>
          <a:srgbClr val="F9F9F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Według stanu na 30 września br. pod opieką Szefa UdSC znajdowało się 4 481 osób, z czego 774 zamieszkiwało w jednym z ośrodków dla cudzoziemców, a pozostałe 3 707 osób pobierało świadczenie pieniężne na samodzielne funkcjonowanie poza ośrodkiem.</a:t>
          </a:r>
        </a:p>
        <a:p>
          <a:endParaRPr lang="pl-PL" sz="1100"/>
        </a:p>
      </xdr:txBody>
    </xdr:sp>
    <xdr:clientData/>
  </xdr:twoCellAnchor>
  <xdr:twoCellAnchor>
    <xdr:from>
      <xdr:col>0</xdr:col>
      <xdr:colOff>55880</xdr:colOff>
      <xdr:row>429</xdr:row>
      <xdr:rowOff>46144</xdr:rowOff>
    </xdr:from>
    <xdr:to>
      <xdr:col>24</xdr:col>
      <xdr:colOff>246380</xdr:colOff>
      <xdr:row>444</xdr:row>
      <xdr:rowOff>63500</xdr:rowOff>
    </xdr:to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B3882C65-9928-48E8-AA88-C2328A5FBBC3}"/>
            </a:ext>
          </a:extLst>
        </xdr:cNvPr>
        <xdr:cNvSpPr txBox="1"/>
      </xdr:nvSpPr>
      <xdr:spPr>
        <a:xfrm>
          <a:off x="55880" y="88226477"/>
          <a:ext cx="8604250" cy="2716106"/>
        </a:xfrm>
        <a:prstGeom prst="rect">
          <a:avLst/>
        </a:prstGeom>
        <a:solidFill>
          <a:srgbClr val="F9F9F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Sytuacja migracyjna w Polsce w dalszym ciągu jest zdominowana przez napływ obywateli Ukrainy do Polski oraz konsekwencje wojny </a:t>
          </a:r>
        </a:p>
        <a:p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w tym kraju. Zauważalny jest stopniowy wzrost zainteresowania procedurą</a:t>
          </a:r>
          <a:r>
            <a:rPr lang="pl-PL" sz="11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o udzielenie ochrony międzynarodowej ze strony obywateli Rosji związany z wprowadzeniem ograniczeń wjazdu na terytorium RP, jak i mobilizacją ogłoszoną w tym kraju.</a:t>
          </a:r>
          <a:b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</a:br>
          <a:endParaRPr lang="pl-PL" sz="1100">
            <a:solidFill>
              <a:sysClr val="windowText" lastClr="000000"/>
            </a:solidFill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Liczba osób zarejestrowanych na ochronę czasową wynosi 1 418 tys., główe obywatelstwa korzystające z tej formy ochrony to: Ukraińcy (1 414 tys.), Rosjanie (1,4 tys.), Białorusini (590), Gruzini (318), Mołdawianie (269) i</a:t>
          </a:r>
          <a:r>
            <a:rPr lang="pl-PL" sz="11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Azerowie</a:t>
          </a:r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(265). </a:t>
          </a:r>
        </a:p>
        <a:p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Szef UdSC do końca września wydał 1 199 świadczeń o udzielonej ochronie czasowej obywatelom państw trzecich, którzy posiadali pobyt stały lub ochronę na Ukrainie. Są to głównie Rosjanie, Białorusini, Wietnamczycy, Ukraińcy i Gruzini.</a:t>
          </a:r>
        </a:p>
        <a:p>
          <a:endParaRPr lang="pl-PL" sz="1100">
            <a:solidFill>
              <a:sysClr val="windowText" lastClr="000000"/>
            </a:solidFill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Według stanu na 30 września 2022 r. ważne zezwolenia na pobyt na terytorium RP posiadało ponad 2 mln. cudzoziemców. </a:t>
          </a:r>
        </a:p>
        <a:p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W porównaniu do zeszłego miesiąca br. jest to wzrost o 81 tys., a w porównaniu ze stanem sprzed roku wartość zwiększyła</a:t>
          </a:r>
        </a:p>
        <a:p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się o blisko 1,6 mln. Dominują obywatele Ukrainy (1 802 647 tys.), na drugim miejscu są Białorusini (59,3 tys.). </a:t>
          </a:r>
        </a:p>
        <a:p>
          <a:endParaRPr lang="pl-PL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" connectionId="17" xr16:uid="{00000000-0016-0000-0100-000000000000}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1" connectionId="6" xr16:uid="{00000000-0016-0000-0A00-000009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2" connectionId="7" xr16:uid="{00000000-0016-0000-0B00-00000A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V" connectionId="8" xr16:uid="{00000000-0016-0000-0C00-00000B000000}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1" connectionId="11" xr16:uid="{00000000-0016-0000-0D00-00000C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2" connectionId="12" xr16:uid="{00000000-0016-0000-0E00-00000D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3" connectionId="13" xr16:uid="{00000000-0016-0000-0F00-00000E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4" connectionId="14" xr16:uid="{00000000-0016-0000-1000-00000F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1" connectionId="15" xr16:uid="{00000000-0016-0000-1100-000010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2" connectionId="16" xr16:uid="{00000000-0016-0000-1200-00001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I" connectionId="18" xr16:uid="{00000000-0016-0000-0200-00000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1" connectionId="2" xr16:uid="{00000000-0016-0000-0300-000002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2" connectionId="3" xr16:uid="{00000000-0016-0000-0400-000003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1" connectionId="4" xr16:uid="{00000000-0016-0000-0500-000004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2" connectionId="5" xr16:uid="{00000000-0016-0000-0600-000005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parametry" connectionId="1" xr16:uid="{00000000-0016-0000-0700-000006000000}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1" connectionId="9" xr16:uid="{00000000-0016-0000-0800-000007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2" connectionId="10" xr16:uid="{00000000-0016-0000-0900-000008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0000000}" name="Tabela_AHDPROD_SP_Meldunek_sekcja_VII" displayName="Tabela_AHDPROD_SP_Meldunek_sekcja_VII" ref="A1:C12" tableType="queryTable" totalsRowShown="0">
  <autoFilter ref="A1:C12" xr:uid="{00000000-0009-0000-0100-000012000000}"/>
  <tableColumns count="3">
    <tableColumn id="1" xr3:uid="{00000000-0010-0000-0000-000001000000}" uniqueName="1" name="Lp" queryTableFieldId="1"/>
    <tableColumn id="2" xr3:uid="{00000000-0010-0000-0000-000002000000}" uniqueName="2" name="Czynnosc" queryTableFieldId="2"/>
    <tableColumn id="3" xr3:uid="{00000000-0010-0000-0000-000003000000}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ela_AHDPROD_SP_Meldunek_sekcja_III_tab_1" displayName="Tabela_AHDPROD_SP_Meldunek_sekcja_III_tab_1" ref="A1:G7" tableType="queryTable" totalsRowShown="0">
  <autoFilter ref="A1:G7" xr:uid="{00000000-0009-0000-0100-000005000000}"/>
  <tableColumns count="7">
    <tableColumn id="1" xr3:uid="{00000000-0010-0000-0900-000001000000}" uniqueName="1" name="Lp" queryTableFieldId="1"/>
    <tableColumn id="2" xr3:uid="{00000000-0010-0000-0900-000002000000}" uniqueName="2" name="Nazwa_kraju" queryTableFieldId="2"/>
    <tableColumn id="3" xr3:uid="{00000000-0010-0000-0900-000003000000}" uniqueName="3" name="Status uchodźcy" queryTableFieldId="3"/>
    <tableColumn id="4" xr3:uid="{00000000-0010-0000-0900-000004000000}" uniqueName="4" name="Ochrona uzupełniająca" queryTableFieldId="4"/>
    <tableColumn id="5" xr3:uid="{00000000-0010-0000-0900-000005000000}" uniqueName="5" name="Pobyt tolerowany" queryTableFieldId="5"/>
    <tableColumn id="6" xr3:uid="{00000000-0010-0000-0900-000006000000}" uniqueName="6" name="Negatywna" queryTableFieldId="6"/>
    <tableColumn id="7" xr3:uid="{00000000-0010-0000-0900-000007000000}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ela_AHDPROD_SP_Meldunek_sekcja_III_tab_2" displayName="Tabela_AHDPROD_SP_Meldunek_sekcja_III_tab_2" ref="A1:G7" tableType="queryTable" totalsRowShown="0">
  <autoFilter ref="A1:G7" xr:uid="{00000000-0009-0000-0100-000006000000}"/>
  <tableColumns count="7">
    <tableColumn id="1" xr3:uid="{00000000-0010-0000-0A00-000001000000}" uniqueName="1" name="Lp" queryTableFieldId="1"/>
    <tableColumn id="2" xr3:uid="{00000000-0010-0000-0A00-000002000000}" uniqueName="2" name="Nazwa_kraju" queryTableFieldId="2"/>
    <tableColumn id="3" xr3:uid="{00000000-0010-0000-0A00-000003000000}" uniqueName="3" name="Status uchodźcy" queryTableFieldId="3"/>
    <tableColumn id="4" xr3:uid="{00000000-0010-0000-0A00-000004000000}" uniqueName="4" name="Ochrona uzupełniająca" queryTableFieldId="4"/>
    <tableColumn id="5" xr3:uid="{00000000-0010-0000-0A00-000005000000}" uniqueName="5" name="Pobyt tolerowany" queryTableFieldId="5"/>
    <tableColumn id="6" xr3:uid="{00000000-0010-0000-0A00-000006000000}" uniqueName="6" name="Negatywna" queryTableFieldId="6"/>
    <tableColumn id="7" xr3:uid="{00000000-0010-0000-0A00-000007000000}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B000000}" name="Tabela_AHDPROD_SP_Meldunek_sekcja_IV" displayName="Tabela_AHDPROD_SP_Meldunek_sekcja_IV" ref="A1:C26" tableType="queryTable" totalsRowShown="0">
  <autoFilter ref="A1:C26" xr:uid="{00000000-0009-0000-0100-000007000000}"/>
  <tableColumns count="3">
    <tableColumn id="1" xr3:uid="{00000000-0010-0000-0B00-000001000000}" uniqueName="1" name="Ilosc" queryTableFieldId="1"/>
    <tableColumn id="2" xr3:uid="{00000000-0010-0000-0B00-000002000000}" uniqueName="2" name="Cudzoziemcy" queryTableFieldId="2"/>
    <tableColumn id="3" xr3:uid="{00000000-0010-0000-0B00-000003000000}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C000000}" name="Tabela_AHDPROD_SP_Meldunek_sekcja_V_tab_1" displayName="Tabela_AHDPROD_SP_Meldunek_sekcja_V_tab_1" ref="A1:C13" tableType="queryTable" totalsRowShown="0">
  <autoFilter ref="A1:C13" xr:uid="{00000000-0009-0000-0100-000008000000}"/>
  <tableColumns count="3">
    <tableColumn id="1" xr3:uid="{00000000-0010-0000-0C00-000001000000}" uniqueName="1" name="Opis_rozstrzygniecia" queryTableFieldId="1"/>
    <tableColumn id="2" xr3:uid="{00000000-0010-0000-0C00-000002000000}" uniqueName="2" name="Liczba" queryTableFieldId="2"/>
    <tableColumn id="3" xr3:uid="{00000000-0010-0000-0C00-000003000000}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D000000}" name="Tabela_AHDPROD_SP_Meldunek_sekcja_V_tab_2" displayName="Tabela_AHDPROD_SP_Meldunek_sekcja_V_tab_2" ref="A1:D9" tableType="queryTable" totalsRowShown="0">
  <autoFilter ref="A1:D9" xr:uid="{00000000-0009-0000-0100-000009000000}"/>
  <tableColumns count="4">
    <tableColumn id="1" xr3:uid="{00000000-0010-0000-0D00-000001000000}" uniqueName="1" name="Liczba" queryTableFieldId="1"/>
    <tableColumn id="2" xr3:uid="{00000000-0010-0000-0D00-000002000000}" uniqueName="2" name="Opis" queryTableFieldId="2"/>
    <tableColumn id="3" xr3:uid="{00000000-0010-0000-0D00-000003000000}" uniqueName="3" name="Typ" queryTableFieldId="3"/>
    <tableColumn id="4" xr3:uid="{00000000-0010-0000-0D00-000004000000}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E000000}" name="Tabela_AHDPROD_SP_Meldunek_sekcja_V_tab_3" displayName="Tabela_AHDPROD_SP_Meldunek_sekcja_V_tab_3" ref="A1:C13" tableType="queryTable" totalsRowShown="0">
  <autoFilter ref="A1:C13" xr:uid="{00000000-0009-0000-0100-00000A000000}"/>
  <tableColumns count="3">
    <tableColumn id="1" xr3:uid="{00000000-0010-0000-0E00-000001000000}" uniqueName="1" name="Opis_rozstrzygniecia" queryTableFieldId="1"/>
    <tableColumn id="2" xr3:uid="{00000000-0010-0000-0E00-000002000000}" uniqueName="2" name="Liczba" queryTableFieldId="2"/>
    <tableColumn id="3" xr3:uid="{00000000-0010-0000-0E00-000003000000}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F000000}" name="Tabela_AHDPROD_SP_Meldunek_sekcja_V_tab_4" displayName="Tabela_AHDPROD_SP_Meldunek_sekcja_V_tab_4" ref="A1:D9" tableType="queryTable" totalsRowShown="0">
  <autoFilter ref="A1:D9" xr:uid="{00000000-0009-0000-0100-00000B000000}"/>
  <sortState ref="A2:D9">
    <sortCondition ref="D2:D9"/>
    <sortCondition ref="C2:C9"/>
  </sortState>
  <tableColumns count="4">
    <tableColumn id="1" xr3:uid="{00000000-0010-0000-0F00-000001000000}" uniqueName="1" name="Liczba" queryTableFieldId="1"/>
    <tableColumn id="2" xr3:uid="{00000000-0010-0000-0F00-000002000000}" uniqueName="2" name="Opis" queryTableFieldId="2"/>
    <tableColumn id="3" xr3:uid="{00000000-0010-0000-0F00-000003000000}" uniqueName="3" name="Typ" queryTableFieldId="3"/>
    <tableColumn id="4" xr3:uid="{00000000-0010-0000-0F00-000004000000}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0000000}" name="Tabela_AHDPROD_SP_Meldunek_sekcja_VI_tab_1" displayName="Tabela_AHDPROD_SP_Meldunek_sekcja_VI_tab_1" ref="A1:E145" tableType="queryTable" totalsRowShown="0">
  <autoFilter ref="A1:E145" xr:uid="{00000000-0009-0000-0100-00000C000000}"/>
  <tableColumns count="5">
    <tableColumn id="1" xr3:uid="{00000000-0010-0000-1000-000001000000}" uniqueName="1" name="Lp" queryTableFieldId="1"/>
    <tableColumn id="2" xr3:uid="{00000000-0010-0000-1000-000002000000}" uniqueName="2" name="Sprawa" queryTableFieldId="2"/>
    <tableColumn id="3" xr3:uid="{00000000-0010-0000-1000-000003000000}" uniqueName="3" name="Liczba" queryTableFieldId="3"/>
    <tableColumn id="4" xr3:uid="{00000000-0010-0000-1000-000004000000}" uniqueName="4" name="Opis" queryTableFieldId="4"/>
    <tableColumn id="5" xr3:uid="{00000000-0010-0000-1000-000005000000}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1000000}" name="Tabela_AHDPROD_SP_Meldunek_sekcja_VI_tab_2" displayName="Tabela_AHDPROD_SP_Meldunek_sekcja_VI_tab_2" ref="A1:D4" tableType="queryTable" totalsRowShown="0">
  <autoFilter ref="A1:D4" xr:uid="{00000000-0009-0000-0100-00000D000000}"/>
  <tableColumns count="4">
    <tableColumn id="1" xr3:uid="{00000000-0010-0000-1100-000001000000}" uniqueName="1" name="Lp" queryTableFieldId="1"/>
    <tableColumn id="2" xr3:uid="{00000000-0010-0000-1100-000002000000}" uniqueName="2" name="Liczba" queryTableFieldId="2"/>
    <tableColumn id="3" xr3:uid="{00000000-0010-0000-1100-000003000000}" uniqueName="3" name="Sprawa" queryTableFieldId="3"/>
    <tableColumn id="4" xr3:uid="{00000000-0010-0000-1100-000004000000}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1000000}" name="Tabela_AHDPROD_SP_Meldunek_sekcja_VIII" displayName="Tabela_AHDPROD_SP_Meldunek_sekcja_VIII" ref="A1:D4" tableType="queryTable" totalsRowShown="0">
  <autoFilter ref="A1:D4" xr:uid="{00000000-0009-0000-0100-000011000000}"/>
  <tableColumns count="4">
    <tableColumn id="1" xr3:uid="{00000000-0010-0000-0100-000001000000}" uniqueName="1" name="Lp" queryTableFieldId="1"/>
    <tableColumn id="2" xr3:uid="{00000000-0010-0000-0100-000002000000}" uniqueName="2" name="Wnioskujacy" queryTableFieldId="2"/>
    <tableColumn id="3" xr3:uid="{00000000-0010-0000-0100-000003000000}" uniqueName="3" name="Wnioski" queryTableFieldId="3"/>
    <tableColumn id="4" xr3:uid="{00000000-0010-0000-0100-000004000000}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a_AHDPROD_SP_Meldunek_sekcja_I_tab_1" displayName="Tabela_AHDPROD_SP_Meldunek_sekcja_I_tab_1" ref="A1:G37" tableType="queryTable" totalsRowShown="0">
  <autoFilter ref="A1:G37" xr:uid="{00000000-0009-0000-0100-000001000000}"/>
  <tableColumns count="7">
    <tableColumn id="1" xr3:uid="{00000000-0010-0000-0200-000001000000}" uniqueName="1" name="Lp" queryTableFieldId="1"/>
    <tableColumn id="2" xr3:uid="{00000000-0010-0000-0200-000002000000}" uniqueName="2" name="Obywatelstwo_pl" queryTableFieldId="2"/>
    <tableColumn id="3" xr3:uid="{00000000-0010-0000-0200-000003000000}" uniqueName="3" name="Grupa" queryTableFieldId="3"/>
    <tableColumn id="4" xr3:uid="{00000000-0010-0000-0200-000004000000}" uniqueName="4" name="Typ" queryTableFieldId="4"/>
    <tableColumn id="5" xr3:uid="{00000000-0010-0000-0200-000005000000}" uniqueName="5" name="Lp_typ" queryTableFieldId="5"/>
    <tableColumn id="6" xr3:uid="{00000000-0010-0000-0200-000006000000}" uniqueName="6" name="Liczba" queryTableFieldId="6"/>
    <tableColumn id="7" xr3:uid="{00000000-0010-0000-0200-000007000000}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a_AHDPROD_SP_Meldunek_sekcja_I_tab_2" displayName="Tabela_AHDPROD_SP_Meldunek_sekcja_I_tab_2" ref="A1:G37" tableType="queryTable" totalsRowShown="0">
  <autoFilter ref="A1:G37" xr:uid="{00000000-0009-0000-0100-000002000000}"/>
  <tableColumns count="7">
    <tableColumn id="1" xr3:uid="{00000000-0010-0000-0300-000001000000}" uniqueName="1" name="Lp" queryTableFieldId="1"/>
    <tableColumn id="2" xr3:uid="{00000000-0010-0000-0300-000002000000}" uniqueName="2" name="Obywatelstwo_pl" queryTableFieldId="2"/>
    <tableColumn id="3" xr3:uid="{00000000-0010-0000-0300-000003000000}" uniqueName="3" name="Grupa" queryTableFieldId="3"/>
    <tableColumn id="4" xr3:uid="{00000000-0010-0000-0300-000004000000}" uniqueName="4" name="Typ" queryTableFieldId="4"/>
    <tableColumn id="5" xr3:uid="{00000000-0010-0000-0300-000005000000}" uniqueName="5" name="Lp_typ" queryTableFieldId="5"/>
    <tableColumn id="6" xr3:uid="{00000000-0010-0000-0300-000006000000}" uniqueName="6" name="Liczba" queryTableFieldId="6"/>
    <tableColumn id="7" xr3:uid="{00000000-0010-0000-0300-000007000000}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ela_AHDPROD_SP_Meldunek_sekcja_II_tab_1" displayName="Tabela_AHDPROD_SP_Meldunek_sekcja_II_tab_1" ref="A1:E7" tableType="queryTable" totalsRowShown="0">
  <autoFilter ref="A1:E7" xr:uid="{00000000-0009-0000-0100-000003000000}"/>
  <tableColumns count="5">
    <tableColumn id="1" xr3:uid="{00000000-0010-0000-0400-000001000000}" uniqueName="1" name="Lp" queryTableFieldId="1"/>
    <tableColumn id="2" xr3:uid="{00000000-0010-0000-0400-000002000000}" uniqueName="2" name="Obywatelstwo" queryTableFieldId="2"/>
    <tableColumn id="3" xr3:uid="{00000000-0010-0000-0400-000003000000}" uniqueName="3" name="Wniosek IN" queryTableFieldId="3"/>
    <tableColumn id="4" xr3:uid="{00000000-0010-0000-0400-000004000000}" uniqueName="4" name="Decyzje pozytywne" queryTableFieldId="4"/>
    <tableColumn id="5" xr3:uid="{00000000-0010-0000-0400-000005000000}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ela_AHDPROD_SP_Meldunek_sekcja_II_tab_2" displayName="Tabela_AHDPROD_SP_Meldunek_sekcja_II_tab_2" ref="A1:E7" tableType="queryTable" totalsRowShown="0">
  <autoFilter ref="A1:E7" xr:uid="{00000000-0009-0000-0100-000004000000}"/>
  <tableColumns count="5">
    <tableColumn id="1" xr3:uid="{00000000-0010-0000-0500-000001000000}" uniqueName="1" name="Lp" queryTableFieldId="1"/>
    <tableColumn id="2" xr3:uid="{00000000-0010-0000-0500-000002000000}" uniqueName="2" name="Obywatelstwo" queryTableFieldId="2"/>
    <tableColumn id="3" xr3:uid="{00000000-0010-0000-0500-000003000000}" uniqueName="3" name="Wniosek OUT" queryTableFieldId="3"/>
    <tableColumn id="4" xr3:uid="{00000000-0010-0000-0500-000004000000}" uniqueName="4" name="Decyzje pozytywne" queryTableFieldId="4"/>
    <tableColumn id="5" xr3:uid="{00000000-0010-0000-0500-000005000000}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6000000}" name="Tabela_AHDPROD_SP_Meldunek_parametry" displayName="Tabela_AHDPROD_SP_Meldunek_parametry" ref="A1:C2" tableType="queryTable" totalsRowShown="0">
  <autoFilter ref="A1:C2" xr:uid="{00000000-0009-0000-0100-000010000000}"/>
  <tableColumns count="3">
    <tableColumn id="1" xr3:uid="{00000000-0010-0000-0600-000001000000}" uniqueName="1" name="Kolumna1" queryTableFieldId="1"/>
    <tableColumn id="2" xr3:uid="{00000000-0010-0000-0600-000002000000}" uniqueName="2" name="Kolumna2" queryTableFieldId="2"/>
    <tableColumn id="3" xr3:uid="{00000000-0010-0000-0600-000003000000}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7000000}" name="Tabela_AHDPROD_SP_Meldunek_sekcja_IX_tab_1" displayName="Tabela_AHDPROD_SP_Meldunek_sekcja_IX_tab_1" ref="A1:D13" tableType="queryTable" totalsRowShown="0">
  <autoFilter ref="A1:D13" xr:uid="{00000000-0009-0000-0100-00000E000000}"/>
  <sortState ref="A2:D13">
    <sortCondition ref="B2:B13"/>
    <sortCondition ref="D2:D13"/>
    <sortCondition ref="C2:C13"/>
  </sortState>
  <tableColumns count="4">
    <tableColumn id="1" xr3:uid="{00000000-0010-0000-0700-000001000000}" uniqueName="1" name="Liczba" queryTableFieldId="1"/>
    <tableColumn id="2" xr3:uid="{00000000-0010-0000-0700-000002000000}" uniqueName="2" name="Placowka" queryTableFieldId="2"/>
    <tableColumn id="3" xr3:uid="{00000000-0010-0000-0700-000003000000}" uniqueName="3" name="Opis" queryTableFieldId="3"/>
    <tableColumn id="4" xr3:uid="{00000000-0010-0000-0700-000004000000}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8000000}" name="Tabela_AHDPROD_SP_Meldunek_sekcja_IX_tab_2" displayName="Tabela_AHDPROD_SP_Meldunek_sekcja_IX_tab_2" ref="A1:D13" tableType="queryTable" totalsRowShown="0">
  <autoFilter ref="A1:D13" xr:uid="{00000000-0009-0000-0100-00000F000000}"/>
  <tableColumns count="4">
    <tableColumn id="1" xr3:uid="{00000000-0010-0000-0800-000001000000}" uniqueName="1" name="Liczba" queryTableFieldId="1"/>
    <tableColumn id="2" xr3:uid="{00000000-0010-0000-0800-000002000000}" uniqueName="2" name="Placowka" queryTableFieldId="2"/>
    <tableColumn id="3" xr3:uid="{00000000-0010-0000-0800-000003000000}" uniqueName="3" name="Opis" queryTableFieldId="3"/>
    <tableColumn id="4" xr3:uid="{00000000-0010-0000-0800-000004000000}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S456"/>
  <sheetViews>
    <sheetView showGridLines="0" tabSelected="1" zoomScale="90" zoomScaleNormal="90" zoomScalePageLayoutView="70" workbookViewId="0">
      <selection activeCell="AF158" sqref="AF158"/>
    </sheetView>
  </sheetViews>
  <sheetFormatPr defaultColWidth="4.109375" defaultRowHeight="14.4" x14ac:dyDescent="0.3"/>
  <cols>
    <col min="1" max="13" width="5" style="3" customWidth="1"/>
    <col min="14" max="14" width="5.44140625" style="3" bestFit="1" customWidth="1"/>
    <col min="15" max="15" width="6.44140625" style="3" bestFit="1" customWidth="1"/>
    <col min="16" max="17" width="5.44140625" style="3" bestFit="1" customWidth="1"/>
    <col min="18" max="20" width="5" style="3" customWidth="1"/>
    <col min="21" max="21" width="6.44140625" style="3" bestFit="1" customWidth="1"/>
    <col min="22" max="22" width="5" style="3" customWidth="1"/>
    <col min="23" max="23" width="6.109375" style="3" bestFit="1" customWidth="1"/>
    <col min="24" max="24" width="5" style="3" customWidth="1"/>
    <col min="25" max="25" width="3.88671875" style="6" customWidth="1"/>
    <col min="26" max="16384" width="4.109375" style="3"/>
  </cols>
  <sheetData>
    <row r="1" spans="1:29" x14ac:dyDescent="0.3">
      <c r="T1" s="49"/>
      <c r="U1" s="50"/>
      <c r="V1" s="50"/>
      <c r="W1" s="50"/>
      <c r="X1" s="50"/>
      <c r="Y1" s="50"/>
      <c r="Z1" s="50"/>
      <c r="AA1" s="50"/>
      <c r="AB1" s="50"/>
      <c r="AC1" s="50"/>
    </row>
    <row r="2" spans="1:29" x14ac:dyDescent="0.3">
      <c r="Q2" s="5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29" x14ac:dyDescent="0.3">
      <c r="T3" s="50"/>
      <c r="U3" s="50"/>
      <c r="V3" s="50"/>
      <c r="W3" s="50"/>
      <c r="X3" s="50"/>
      <c r="Y3" s="50"/>
      <c r="Z3" s="50"/>
      <c r="AA3" s="50"/>
      <c r="AB3" s="50"/>
      <c r="AC3" s="50"/>
    </row>
    <row r="4" spans="1:29" x14ac:dyDescent="0.3">
      <c r="T4" s="50"/>
      <c r="U4" s="50"/>
      <c r="V4" s="50"/>
      <c r="W4" s="50"/>
      <c r="X4" s="50"/>
      <c r="Y4" s="50"/>
      <c r="Z4" s="50"/>
      <c r="AA4" s="50"/>
      <c r="AB4" s="50"/>
      <c r="AC4" s="50"/>
    </row>
    <row r="5" spans="1:29" x14ac:dyDescent="0.3">
      <c r="E5" s="78" t="s">
        <v>66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T5" s="50"/>
      <c r="U5" s="50"/>
      <c r="V5" s="50"/>
      <c r="W5" s="50"/>
      <c r="X5" s="50"/>
      <c r="Y5" s="50"/>
      <c r="Z5" s="50"/>
      <c r="AA5" s="50"/>
      <c r="AB5" s="50"/>
      <c r="AC5" s="50"/>
    </row>
    <row r="6" spans="1:29" x14ac:dyDescent="0.3"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T6" s="50"/>
      <c r="U6" s="50"/>
      <c r="V6" s="50"/>
      <c r="W6" s="50"/>
      <c r="X6" s="50"/>
      <c r="Y6" s="50"/>
      <c r="Z6" s="50"/>
      <c r="AA6" s="50"/>
      <c r="AB6" s="50"/>
      <c r="AC6" s="50"/>
    </row>
    <row r="7" spans="1:29" x14ac:dyDescent="0.3"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T7" s="50"/>
      <c r="U7" s="50"/>
      <c r="V7" s="50"/>
      <c r="W7" s="50"/>
      <c r="X7" s="50"/>
      <c r="Y7" s="50"/>
      <c r="Z7" s="50"/>
      <c r="AA7" s="50"/>
      <c r="AB7" s="50"/>
      <c r="AC7" s="50"/>
    </row>
    <row r="8" spans="1:29" x14ac:dyDescent="0.3"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T8" s="50"/>
      <c r="U8" s="50"/>
      <c r="V8" s="50"/>
      <c r="W8" s="50"/>
      <c r="X8" s="50"/>
      <c r="Y8" s="50"/>
      <c r="Z8" s="50"/>
      <c r="AA8" s="50"/>
      <c r="AB8" s="50"/>
      <c r="AC8" s="50"/>
    </row>
    <row r="9" spans="1:29" ht="19.2" x14ac:dyDescent="0.35">
      <c r="E9" s="79" t="str">
        <f>CONCATENATE("w okresie ",Arkusz18!A2," - ",Arkusz18!B2," r.")</f>
        <v>w okresie 01.09.2022 - 30.09.2022 r.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T9" s="50"/>
      <c r="U9" s="50"/>
      <c r="V9" s="50"/>
      <c r="W9" s="50"/>
      <c r="X9" s="50"/>
      <c r="Y9" s="50"/>
      <c r="Z9" s="50"/>
      <c r="AA9" s="50"/>
      <c r="AB9" s="50"/>
      <c r="AC9" s="50"/>
    </row>
    <row r="10" spans="1:29" x14ac:dyDescent="0.3">
      <c r="T10" s="50"/>
      <c r="U10" s="50"/>
      <c r="V10" s="50"/>
      <c r="W10" s="50"/>
      <c r="X10" s="50"/>
      <c r="Y10" s="50"/>
      <c r="Z10" s="50"/>
      <c r="AA10" s="50"/>
      <c r="AB10" s="50"/>
      <c r="AC10" s="50"/>
    </row>
    <row r="11" spans="1:29" x14ac:dyDescent="0.3">
      <c r="T11" s="50"/>
      <c r="U11" s="50"/>
      <c r="V11" s="50"/>
      <c r="W11" s="50"/>
      <c r="X11" s="50"/>
      <c r="Y11" s="50"/>
      <c r="Z11" s="50"/>
      <c r="AA11" s="50"/>
      <c r="AB11" s="50"/>
      <c r="AC11" s="50"/>
    </row>
    <row r="12" spans="1:29" x14ac:dyDescent="0.3">
      <c r="T12" s="50"/>
      <c r="U12" s="50"/>
      <c r="V12" s="50"/>
      <c r="W12" s="50"/>
      <c r="X12" s="50"/>
      <c r="Y12" s="50"/>
      <c r="Z12" s="50"/>
      <c r="AA12" s="50"/>
      <c r="AB12" s="50"/>
      <c r="AC12" s="50"/>
    </row>
    <row r="13" spans="1:29" x14ac:dyDescent="0.3">
      <c r="T13" s="50"/>
      <c r="U13" s="50"/>
      <c r="V13" s="50"/>
      <c r="W13" s="50"/>
      <c r="X13" s="50"/>
      <c r="Y13" s="50"/>
      <c r="Z13" s="50"/>
      <c r="AA13" s="50"/>
      <c r="AB13" s="50"/>
      <c r="AC13" s="50"/>
    </row>
    <row r="14" spans="1:29" x14ac:dyDescent="0.3">
      <c r="T14" s="50"/>
      <c r="U14" s="50"/>
      <c r="V14" s="50"/>
      <c r="W14" s="50"/>
      <c r="X14" s="50"/>
      <c r="Y14" s="50"/>
      <c r="Z14" s="50"/>
      <c r="AA14" s="50"/>
      <c r="AB14" s="50"/>
      <c r="AC14" s="50"/>
    </row>
    <row r="15" spans="1:29" ht="18" x14ac:dyDescent="0.3">
      <c r="A15" s="8" t="s">
        <v>70</v>
      </c>
      <c r="T15" s="50"/>
      <c r="U15" s="50"/>
      <c r="V15" s="50"/>
      <c r="W15" s="50"/>
      <c r="X15" s="50"/>
      <c r="Y15" s="50"/>
      <c r="Z15" s="50"/>
      <c r="AA15" s="50"/>
      <c r="AB15" s="50"/>
      <c r="AC15" s="50"/>
    </row>
    <row r="16" spans="1:29" ht="18" x14ac:dyDescent="0.3">
      <c r="A16" s="8"/>
    </row>
    <row r="18" spans="1:26" x14ac:dyDescent="0.3">
      <c r="A18" s="60" t="s">
        <v>139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</row>
    <row r="19" spans="1:26" x14ac:dyDescent="0.3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</row>
    <row r="20" spans="1:26" x14ac:dyDescent="0.3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</row>
    <row r="21" spans="1:26" ht="15" thickBot="1" x14ac:dyDescent="0.3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6" ht="28.5" customHeight="1" x14ac:dyDescent="0.3">
      <c r="G22" s="161" t="s">
        <v>2</v>
      </c>
      <c r="H22" s="82"/>
      <c r="I22" s="82"/>
      <c r="J22" s="82"/>
      <c r="K22" s="82" t="s">
        <v>3</v>
      </c>
      <c r="L22" s="82"/>
      <c r="M22" s="154" t="str">
        <f>CONCATENATE("decyzje ",Arkusz18!A2," - ",Arkusz18!B2," r.")</f>
        <v>decyzje 01.09.2022 - 30.09.2022 r.</v>
      </c>
      <c r="N22" s="154"/>
      <c r="O22" s="154"/>
      <c r="P22" s="154"/>
      <c r="Q22" s="154"/>
      <c r="R22" s="155"/>
    </row>
    <row r="23" spans="1:26" ht="60" customHeight="1" x14ac:dyDescent="0.3">
      <c r="G23" s="162"/>
      <c r="H23" s="83"/>
      <c r="I23" s="83"/>
      <c r="J23" s="83"/>
      <c r="K23" s="83"/>
      <c r="L23" s="83"/>
      <c r="M23" s="80" t="s">
        <v>25</v>
      </c>
      <c r="N23" s="80"/>
      <c r="O23" s="80" t="s">
        <v>26</v>
      </c>
      <c r="P23" s="80"/>
      <c r="Q23" s="80" t="s">
        <v>27</v>
      </c>
      <c r="R23" s="81"/>
    </row>
    <row r="24" spans="1:26" x14ac:dyDescent="0.3">
      <c r="G24" s="159" t="s">
        <v>34</v>
      </c>
      <c r="H24" s="160"/>
      <c r="I24" s="160"/>
      <c r="J24" s="160"/>
      <c r="K24" s="61">
        <f>Arkusz9!B5</f>
        <v>43017</v>
      </c>
      <c r="L24" s="61"/>
      <c r="M24" s="57">
        <f>Arkusz9!B3</f>
        <v>26377</v>
      </c>
      <c r="N24" s="57"/>
      <c r="O24" s="57">
        <f>Arkusz9!B2</f>
        <v>2723</v>
      </c>
      <c r="P24" s="57"/>
      <c r="Q24" s="57">
        <f>Arkusz9!B4</f>
        <v>1276</v>
      </c>
      <c r="R24" s="75"/>
    </row>
    <row r="25" spans="1:26" x14ac:dyDescent="0.3">
      <c r="G25" s="157" t="s">
        <v>35</v>
      </c>
      <c r="H25" s="158"/>
      <c r="I25" s="158"/>
      <c r="J25" s="158"/>
      <c r="K25" s="156">
        <f>Arkusz9!B13</f>
        <v>3446</v>
      </c>
      <c r="L25" s="156"/>
      <c r="M25" s="76">
        <f>Arkusz9!B11</f>
        <v>1548</v>
      </c>
      <c r="N25" s="76"/>
      <c r="O25" s="76">
        <f>Arkusz9!B10</f>
        <v>169</v>
      </c>
      <c r="P25" s="76"/>
      <c r="Q25" s="76">
        <f>Arkusz9!B12</f>
        <v>100</v>
      </c>
      <c r="R25" s="77"/>
    </row>
    <row r="26" spans="1:26" ht="15" thickBot="1" x14ac:dyDescent="0.35">
      <c r="G26" s="163" t="s">
        <v>24</v>
      </c>
      <c r="H26" s="164"/>
      <c r="I26" s="164"/>
      <c r="J26" s="164"/>
      <c r="K26" s="165">
        <f>Arkusz9!B9</f>
        <v>1482</v>
      </c>
      <c r="L26" s="165"/>
      <c r="M26" s="84">
        <f>Arkusz9!B7</f>
        <v>769</v>
      </c>
      <c r="N26" s="84"/>
      <c r="O26" s="84">
        <f>Arkusz9!B6</f>
        <v>103</v>
      </c>
      <c r="P26" s="84"/>
      <c r="Q26" s="84">
        <f>Arkusz9!B8</f>
        <v>87</v>
      </c>
      <c r="R26" s="166"/>
    </row>
    <row r="27" spans="1:26" ht="15" thickBot="1" x14ac:dyDescent="0.35">
      <c r="G27" s="85" t="s">
        <v>72</v>
      </c>
      <c r="H27" s="86"/>
      <c r="I27" s="86"/>
      <c r="J27" s="86"/>
      <c r="K27" s="87">
        <f>SUM(K24:K26)</f>
        <v>47945</v>
      </c>
      <c r="L27" s="87"/>
      <c r="M27" s="87">
        <f>SUM(M24:M26)</f>
        <v>28694</v>
      </c>
      <c r="N27" s="87"/>
      <c r="O27" s="87">
        <f>SUM(O24:O26)</f>
        <v>2995</v>
      </c>
      <c r="P27" s="87"/>
      <c r="Q27" s="87">
        <f>SUM(Q24:Q26)</f>
        <v>1463</v>
      </c>
      <c r="R27" s="88"/>
    </row>
    <row r="31" spans="1:26" x14ac:dyDescent="0.3">
      <c r="V31" s="11"/>
      <c r="W31" s="11"/>
      <c r="Z31" s="11"/>
    </row>
    <row r="37" spans="7:26" x14ac:dyDescent="0.3">
      <c r="V37" s="24"/>
      <c r="W37" s="24"/>
      <c r="X37" s="24"/>
      <c r="Y37" s="26"/>
      <c r="Z37" s="24"/>
    </row>
    <row r="38" spans="7:26" x14ac:dyDescent="0.3">
      <c r="V38" s="24"/>
      <c r="W38" s="24"/>
      <c r="X38" s="24"/>
      <c r="Y38" s="26"/>
      <c r="Z38" s="24"/>
    </row>
    <row r="39" spans="7:26" x14ac:dyDescent="0.3">
      <c r="V39" s="24"/>
      <c r="W39" s="24"/>
      <c r="X39" s="24"/>
      <c r="Y39" s="26"/>
      <c r="Z39" s="24"/>
    </row>
    <row r="40" spans="7:26" x14ac:dyDescent="0.3">
      <c r="V40" s="24"/>
      <c r="W40" s="24"/>
      <c r="X40" s="24"/>
      <c r="Y40" s="26"/>
      <c r="Z40" s="24"/>
    </row>
    <row r="41" spans="7:26" x14ac:dyDescent="0.3">
      <c r="V41" s="24"/>
      <c r="W41" s="24"/>
      <c r="X41" s="24"/>
      <c r="Y41" s="26"/>
      <c r="Z41" s="24"/>
    </row>
    <row r="42" spans="7:26" x14ac:dyDescent="0.3">
      <c r="V42" s="24"/>
      <c r="W42" s="24"/>
      <c r="X42" s="24"/>
      <c r="Y42" s="26"/>
      <c r="Z42" s="24"/>
    </row>
    <row r="43" spans="7:26" x14ac:dyDescent="0.3">
      <c r="V43" s="24"/>
      <c r="W43" s="24"/>
      <c r="X43" s="24"/>
      <c r="Y43" s="26"/>
      <c r="Z43" s="24"/>
    </row>
    <row r="44" spans="7:26" x14ac:dyDescent="0.3">
      <c r="V44" s="24"/>
      <c r="W44" s="24"/>
      <c r="X44" s="24"/>
      <c r="Y44" s="26"/>
      <c r="Z44" s="24"/>
    </row>
    <row r="45" spans="7:26" ht="15" thickBot="1" x14ac:dyDescent="0.35">
      <c r="V45" s="24"/>
      <c r="W45" s="24"/>
      <c r="X45" s="24"/>
      <c r="Y45" s="26"/>
      <c r="Z45" s="24"/>
    </row>
    <row r="46" spans="7:26" ht="63.75" customHeight="1" x14ac:dyDescent="0.3">
      <c r="G46" s="294" t="s">
        <v>2</v>
      </c>
      <c r="H46" s="295"/>
      <c r="I46" s="295"/>
      <c r="J46" s="295"/>
      <c r="K46" s="295"/>
      <c r="L46" s="295"/>
      <c r="M46" s="295"/>
      <c r="N46" s="295"/>
      <c r="O46" s="298" t="s">
        <v>3</v>
      </c>
      <c r="P46" s="298"/>
      <c r="Q46" s="286" t="s">
        <v>77</v>
      </c>
      <c r="R46" s="287"/>
      <c r="U46" s="24"/>
      <c r="V46" s="24"/>
      <c r="W46" s="24"/>
      <c r="X46" s="24"/>
      <c r="Y46" s="26"/>
    </row>
    <row r="47" spans="7:26" x14ac:dyDescent="0.3">
      <c r="G47" s="296"/>
      <c r="H47" s="297"/>
      <c r="I47" s="297"/>
      <c r="J47" s="297"/>
      <c r="K47" s="297"/>
      <c r="L47" s="297"/>
      <c r="M47" s="297"/>
      <c r="N47" s="297"/>
      <c r="O47" s="299"/>
      <c r="P47" s="299"/>
      <c r="Q47" s="288"/>
      <c r="R47" s="289"/>
      <c r="U47" s="24"/>
      <c r="V47" s="24"/>
      <c r="W47" s="24"/>
      <c r="X47" s="24"/>
      <c r="Y47" s="26"/>
    </row>
    <row r="48" spans="7:26" x14ac:dyDescent="0.3">
      <c r="G48" s="243" t="s">
        <v>73</v>
      </c>
      <c r="H48" s="244"/>
      <c r="I48" s="244"/>
      <c r="J48" s="244"/>
      <c r="K48" s="244"/>
      <c r="L48" s="244"/>
      <c r="M48" s="244"/>
      <c r="N48" s="244"/>
      <c r="O48" s="284">
        <f>Arkusz10!A2</f>
        <v>358</v>
      </c>
      <c r="P48" s="284"/>
      <c r="Q48" s="290">
        <f>Arkusz10!A3</f>
        <v>271</v>
      </c>
      <c r="R48" s="291"/>
      <c r="U48" s="24"/>
      <c r="V48" s="24"/>
      <c r="W48" s="24"/>
      <c r="X48" s="24"/>
      <c r="Y48" s="26"/>
    </row>
    <row r="49" spans="7:26" x14ac:dyDescent="0.3">
      <c r="G49" s="282" t="s">
        <v>74</v>
      </c>
      <c r="H49" s="283"/>
      <c r="I49" s="283"/>
      <c r="J49" s="283"/>
      <c r="K49" s="283"/>
      <c r="L49" s="283"/>
      <c r="M49" s="283"/>
      <c r="N49" s="283"/>
      <c r="O49" s="285">
        <f>Arkusz10!A4</f>
        <v>54</v>
      </c>
      <c r="P49" s="285"/>
      <c r="Q49" s="292">
        <f>Arkusz10!A5</f>
        <v>36</v>
      </c>
      <c r="R49" s="293"/>
      <c r="U49" s="24"/>
      <c r="V49" s="24"/>
      <c r="W49" s="24"/>
      <c r="X49" s="24"/>
      <c r="Y49" s="26"/>
    </row>
    <row r="50" spans="7:26" x14ac:dyDescent="0.3">
      <c r="G50" s="243" t="s">
        <v>75</v>
      </c>
      <c r="H50" s="244"/>
      <c r="I50" s="244"/>
      <c r="J50" s="244"/>
      <c r="K50" s="244"/>
      <c r="L50" s="244"/>
      <c r="M50" s="244"/>
      <c r="N50" s="244"/>
      <c r="O50" s="284">
        <f>Arkusz10!A6</f>
        <v>0</v>
      </c>
      <c r="P50" s="284"/>
      <c r="Q50" s="290">
        <f>Arkusz10!A7</f>
        <v>2</v>
      </c>
      <c r="R50" s="291"/>
      <c r="U50" s="24"/>
      <c r="V50" s="24"/>
      <c r="W50" s="24"/>
      <c r="X50" s="24"/>
      <c r="Y50" s="26"/>
    </row>
    <row r="51" spans="7:26" ht="15" thickBot="1" x14ac:dyDescent="0.35">
      <c r="G51" s="220" t="s">
        <v>76</v>
      </c>
      <c r="H51" s="221"/>
      <c r="I51" s="221"/>
      <c r="J51" s="221"/>
      <c r="K51" s="221"/>
      <c r="L51" s="221"/>
      <c r="M51" s="221"/>
      <c r="N51" s="221"/>
      <c r="O51" s="222">
        <f>Arkusz10!A8</f>
        <v>4</v>
      </c>
      <c r="P51" s="222"/>
      <c r="Q51" s="301">
        <f>Arkusz10!A9</f>
        <v>3</v>
      </c>
      <c r="R51" s="302"/>
      <c r="U51" s="24"/>
      <c r="V51" s="24"/>
      <c r="W51" s="24"/>
      <c r="X51" s="24"/>
      <c r="Y51" s="26"/>
    </row>
    <row r="52" spans="7:26" ht="15" thickBot="1" x14ac:dyDescent="0.35">
      <c r="G52" s="218" t="s">
        <v>72</v>
      </c>
      <c r="H52" s="219"/>
      <c r="I52" s="219"/>
      <c r="J52" s="219"/>
      <c r="K52" s="219"/>
      <c r="L52" s="219"/>
      <c r="M52" s="219"/>
      <c r="N52" s="219"/>
      <c r="O52" s="281">
        <f>SUM(O48:O51)</f>
        <v>416</v>
      </c>
      <c r="P52" s="281"/>
      <c r="Q52" s="303">
        <f>SUM(Q48:Q51)</f>
        <v>312</v>
      </c>
      <c r="R52" s="304"/>
      <c r="U52" s="24"/>
      <c r="V52" s="24"/>
      <c r="W52" s="24"/>
      <c r="X52" s="24"/>
      <c r="Y52" s="26"/>
    </row>
    <row r="53" spans="7:26" x14ac:dyDescent="0.3">
      <c r="V53" s="24"/>
      <c r="W53" s="24"/>
      <c r="X53" s="24"/>
      <c r="Y53" s="26"/>
      <c r="Z53" s="24"/>
    </row>
    <row r="54" spans="7:26" x14ac:dyDescent="0.3">
      <c r="V54" s="24"/>
      <c r="W54" s="24"/>
      <c r="X54" s="24"/>
      <c r="Y54" s="26"/>
      <c r="Z54" s="24"/>
    </row>
    <row r="55" spans="7:26" ht="15" thickBot="1" x14ac:dyDescent="0.35">
      <c r="V55" s="24"/>
      <c r="W55" s="24"/>
      <c r="X55" s="24"/>
      <c r="Y55" s="26"/>
      <c r="Z55" s="24"/>
    </row>
    <row r="56" spans="7:26" ht="33" customHeight="1" x14ac:dyDescent="0.3">
      <c r="G56" s="161" t="s">
        <v>2</v>
      </c>
      <c r="H56" s="82"/>
      <c r="I56" s="82"/>
      <c r="J56" s="82"/>
      <c r="K56" s="82" t="s">
        <v>3</v>
      </c>
      <c r="L56" s="82"/>
      <c r="M56" s="154" t="str">
        <f>CONCATENATE("decyzje ",Arkusz18!C2," - ",Arkusz18!B2," r.")</f>
        <v>decyzje 01.01.2022 - 30.09.2022 r.</v>
      </c>
      <c r="N56" s="154"/>
      <c r="O56" s="154"/>
      <c r="P56" s="154"/>
      <c r="Q56" s="154"/>
      <c r="R56" s="155"/>
      <c r="V56" s="24"/>
      <c r="W56" s="24"/>
      <c r="X56" s="24"/>
      <c r="Y56" s="26"/>
      <c r="Z56" s="24"/>
    </row>
    <row r="57" spans="7:26" ht="63.75" customHeight="1" x14ac:dyDescent="0.3">
      <c r="G57" s="162"/>
      <c r="H57" s="83"/>
      <c r="I57" s="83"/>
      <c r="J57" s="83"/>
      <c r="K57" s="83"/>
      <c r="L57" s="83"/>
      <c r="M57" s="80" t="s">
        <v>25</v>
      </c>
      <c r="N57" s="80"/>
      <c r="O57" s="80" t="s">
        <v>26</v>
      </c>
      <c r="P57" s="80"/>
      <c r="Q57" s="80" t="s">
        <v>27</v>
      </c>
      <c r="R57" s="81"/>
      <c r="V57" s="24"/>
      <c r="W57" s="24"/>
      <c r="X57" s="24"/>
      <c r="Y57" s="26"/>
      <c r="Z57" s="24"/>
    </row>
    <row r="58" spans="7:26" x14ac:dyDescent="0.3">
      <c r="G58" s="159" t="s">
        <v>34</v>
      </c>
      <c r="H58" s="160"/>
      <c r="I58" s="160"/>
      <c r="J58" s="160"/>
      <c r="K58" s="61">
        <f>Arkusz11!B5</f>
        <v>354379</v>
      </c>
      <c r="L58" s="61"/>
      <c r="M58" s="57">
        <f>Arkusz11!B3</f>
        <v>224298</v>
      </c>
      <c r="N58" s="57"/>
      <c r="O58" s="57">
        <f>Arkusz11!B2</f>
        <v>27101</v>
      </c>
      <c r="P58" s="57"/>
      <c r="Q58" s="57">
        <f>Arkusz11!B4</f>
        <v>8646</v>
      </c>
      <c r="R58" s="75"/>
      <c r="V58" s="24"/>
      <c r="W58" s="24"/>
      <c r="X58" s="24"/>
      <c r="Y58" s="26"/>
      <c r="Z58" s="24"/>
    </row>
    <row r="59" spans="7:26" x14ac:dyDescent="0.3">
      <c r="G59" s="157" t="s">
        <v>35</v>
      </c>
      <c r="H59" s="158"/>
      <c r="I59" s="158"/>
      <c r="J59" s="158"/>
      <c r="K59" s="156">
        <f>Arkusz11!B13</f>
        <v>26029</v>
      </c>
      <c r="L59" s="156"/>
      <c r="M59" s="76">
        <f>Arkusz11!B11</f>
        <v>14747</v>
      </c>
      <c r="N59" s="76"/>
      <c r="O59" s="76">
        <f>Arkusz11!B10</f>
        <v>1163</v>
      </c>
      <c r="P59" s="76"/>
      <c r="Q59" s="76">
        <f>Arkusz11!B12</f>
        <v>838</v>
      </c>
      <c r="R59" s="77"/>
      <c r="V59" s="24"/>
      <c r="W59" s="24"/>
      <c r="X59" s="24"/>
      <c r="Y59" s="26"/>
      <c r="Z59" s="24"/>
    </row>
    <row r="60" spans="7:26" ht="15" thickBot="1" x14ac:dyDescent="0.35">
      <c r="G60" s="163" t="s">
        <v>24</v>
      </c>
      <c r="H60" s="164"/>
      <c r="I60" s="164"/>
      <c r="J60" s="164"/>
      <c r="K60" s="165">
        <f>Arkusz11!B9</f>
        <v>10338</v>
      </c>
      <c r="L60" s="165"/>
      <c r="M60" s="84">
        <f>Arkusz11!B7</f>
        <v>5447</v>
      </c>
      <c r="N60" s="84"/>
      <c r="O60" s="84">
        <f>Arkusz11!B6</f>
        <v>633</v>
      </c>
      <c r="P60" s="84"/>
      <c r="Q60" s="84">
        <f>Arkusz11!B8</f>
        <v>536</v>
      </c>
      <c r="R60" s="166"/>
      <c r="V60" s="24"/>
      <c r="W60" s="24"/>
      <c r="X60" s="24"/>
      <c r="Y60" s="26"/>
      <c r="Z60" s="24"/>
    </row>
    <row r="61" spans="7:26" ht="15" thickBot="1" x14ac:dyDescent="0.35">
      <c r="G61" s="85" t="s">
        <v>72</v>
      </c>
      <c r="H61" s="86"/>
      <c r="I61" s="86"/>
      <c r="J61" s="86"/>
      <c r="K61" s="87">
        <f>SUM(K58:L60)</f>
        <v>390746</v>
      </c>
      <c r="L61" s="87"/>
      <c r="M61" s="87">
        <f t="shared" ref="M61" si="0">SUM(M58:N60)</f>
        <v>244492</v>
      </c>
      <c r="N61" s="87"/>
      <c r="O61" s="87">
        <f t="shared" ref="O61" si="1">SUM(O58:P60)</f>
        <v>28897</v>
      </c>
      <c r="P61" s="87"/>
      <c r="Q61" s="87">
        <f t="shared" ref="Q61" si="2">SUM(Q58:R60)</f>
        <v>10020</v>
      </c>
      <c r="R61" s="88"/>
      <c r="S61" s="53"/>
      <c r="V61" s="24"/>
      <c r="W61" s="24"/>
      <c r="X61" s="24"/>
      <c r="Y61" s="26"/>
      <c r="Z61" s="24"/>
    </row>
    <row r="62" spans="7:26" x14ac:dyDescent="0.3">
      <c r="V62" s="24"/>
      <c r="W62" s="24"/>
      <c r="X62" s="24"/>
      <c r="Y62" s="26"/>
      <c r="Z62" s="24"/>
    </row>
    <row r="63" spans="7:26" x14ac:dyDescent="0.3">
      <c r="V63" s="24"/>
      <c r="W63" s="24"/>
      <c r="X63" s="24"/>
      <c r="Y63" s="26"/>
      <c r="Z63" s="24"/>
    </row>
    <row r="64" spans="7:26" x14ac:dyDescent="0.3">
      <c r="V64" s="24"/>
      <c r="W64" s="24"/>
      <c r="X64" s="24"/>
      <c r="Y64" s="26"/>
      <c r="Z64" s="24"/>
    </row>
    <row r="66" spans="14:26" x14ac:dyDescent="0.3">
      <c r="N66" s="27"/>
      <c r="O66" s="27"/>
      <c r="P66" s="27"/>
      <c r="Q66" s="27"/>
      <c r="R66" s="27"/>
      <c r="S66" s="27"/>
      <c r="T66" s="27"/>
      <c r="U66" s="27"/>
      <c r="V66" s="28"/>
      <c r="W66" s="27"/>
      <c r="X66" s="29"/>
      <c r="Y66" s="30"/>
      <c r="Z66" s="29"/>
    </row>
    <row r="81" spans="1:25" ht="15" thickBot="1" x14ac:dyDescent="0.35"/>
    <row r="82" spans="1:25" ht="57.75" customHeight="1" x14ac:dyDescent="0.3">
      <c r="G82" s="294" t="s">
        <v>2</v>
      </c>
      <c r="H82" s="295"/>
      <c r="I82" s="295"/>
      <c r="J82" s="295"/>
      <c r="K82" s="295"/>
      <c r="L82" s="295"/>
      <c r="M82" s="295"/>
      <c r="N82" s="295"/>
      <c r="O82" s="298" t="s">
        <v>3</v>
      </c>
      <c r="P82" s="298"/>
      <c r="Q82" s="286" t="s">
        <v>77</v>
      </c>
      <c r="R82" s="287"/>
    </row>
    <row r="83" spans="1:25" x14ac:dyDescent="0.3">
      <c r="G83" s="296"/>
      <c r="H83" s="297"/>
      <c r="I83" s="297"/>
      <c r="J83" s="297"/>
      <c r="K83" s="297"/>
      <c r="L83" s="297"/>
      <c r="M83" s="297"/>
      <c r="N83" s="297"/>
      <c r="O83" s="299"/>
      <c r="P83" s="299"/>
      <c r="Q83" s="288"/>
      <c r="R83" s="289"/>
    </row>
    <row r="84" spans="1:25" x14ac:dyDescent="0.3">
      <c r="G84" s="243" t="s">
        <v>73</v>
      </c>
      <c r="H84" s="244"/>
      <c r="I84" s="244"/>
      <c r="J84" s="244"/>
      <c r="K84" s="244"/>
      <c r="L84" s="244"/>
      <c r="M84" s="244"/>
      <c r="N84" s="244"/>
      <c r="O84" s="284">
        <f>Arkusz12!A2</f>
        <v>3163</v>
      </c>
      <c r="P84" s="284"/>
      <c r="Q84" s="290">
        <f>Arkusz12!A3</f>
        <v>2849</v>
      </c>
      <c r="R84" s="291"/>
    </row>
    <row r="85" spans="1:25" x14ac:dyDescent="0.3">
      <c r="G85" s="282" t="s">
        <v>74</v>
      </c>
      <c r="H85" s="283"/>
      <c r="I85" s="283"/>
      <c r="J85" s="283"/>
      <c r="K85" s="283"/>
      <c r="L85" s="283"/>
      <c r="M85" s="283"/>
      <c r="N85" s="283"/>
      <c r="O85" s="285">
        <f>Arkusz12!A4</f>
        <v>376</v>
      </c>
      <c r="P85" s="285"/>
      <c r="Q85" s="292">
        <f>Arkusz12!A5</f>
        <v>336</v>
      </c>
      <c r="R85" s="293"/>
    </row>
    <row r="86" spans="1:25" x14ac:dyDescent="0.3">
      <c r="G86" s="243" t="s">
        <v>75</v>
      </c>
      <c r="H86" s="244"/>
      <c r="I86" s="244"/>
      <c r="J86" s="244"/>
      <c r="K86" s="244"/>
      <c r="L86" s="244"/>
      <c r="M86" s="244"/>
      <c r="N86" s="244"/>
      <c r="O86" s="284">
        <f>Arkusz12!A6</f>
        <v>0</v>
      </c>
      <c r="P86" s="284"/>
      <c r="Q86" s="290">
        <f>Arkusz12!A7</f>
        <v>14</v>
      </c>
      <c r="R86" s="291"/>
    </row>
    <row r="87" spans="1:25" ht="15" thickBot="1" x14ac:dyDescent="0.35">
      <c r="G87" s="220" t="s">
        <v>76</v>
      </c>
      <c r="H87" s="221"/>
      <c r="I87" s="221"/>
      <c r="J87" s="221"/>
      <c r="K87" s="221"/>
      <c r="L87" s="221"/>
      <c r="M87" s="221"/>
      <c r="N87" s="221"/>
      <c r="O87" s="222">
        <f>Arkusz12!A8</f>
        <v>50</v>
      </c>
      <c r="P87" s="222"/>
      <c r="Q87" s="301">
        <f>Arkusz12!A9</f>
        <v>33</v>
      </c>
      <c r="R87" s="302"/>
    </row>
    <row r="88" spans="1:25" ht="15" thickBot="1" x14ac:dyDescent="0.35">
      <c r="G88" s="218" t="s">
        <v>72</v>
      </c>
      <c r="H88" s="219"/>
      <c r="I88" s="219"/>
      <c r="J88" s="219"/>
      <c r="K88" s="219"/>
      <c r="L88" s="219"/>
      <c r="M88" s="219"/>
      <c r="N88" s="219"/>
      <c r="O88" s="281">
        <f>SUM(O84:P87)</f>
        <v>3589</v>
      </c>
      <c r="P88" s="281"/>
      <c r="Q88" s="281">
        <f>SUM(Q84:R87)</f>
        <v>3232</v>
      </c>
      <c r="R88" s="305"/>
    </row>
    <row r="91" spans="1:25" x14ac:dyDescent="0.3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</row>
    <row r="92" spans="1:25" x14ac:dyDescent="0.3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</row>
    <row r="93" spans="1:25" x14ac:dyDescent="0.3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</row>
    <row r="94" spans="1:25" x14ac:dyDescent="0.3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</row>
    <row r="95" spans="1:25" x14ac:dyDescent="0.3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</row>
    <row r="96" spans="1:25" x14ac:dyDescent="0.3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</row>
    <row r="97" spans="1:26" x14ac:dyDescent="0.3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</row>
    <row r="98" spans="1:26" x14ac:dyDescent="0.3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</row>
    <row r="99" spans="1:26" x14ac:dyDescent="0.3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</row>
    <row r="104" spans="1:26" ht="36" customHeight="1" x14ac:dyDescent="0.3">
      <c r="A104" s="60" t="s">
        <v>140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</row>
    <row r="105" spans="1:26" x14ac:dyDescent="0.3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</row>
    <row r="106" spans="1:26" ht="15" thickBot="1" x14ac:dyDescent="0.3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306" t="str">
        <f>CONCATENATE(Arkusz18!C2," - ",Arkusz18!B2," r.")</f>
        <v>01.01.2022 - 30.09.2022 r.</v>
      </c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</row>
    <row r="107" spans="1:26" ht="187.8" x14ac:dyDescent="0.3">
      <c r="C107" s="216" t="s">
        <v>2</v>
      </c>
      <c r="D107" s="217"/>
      <c r="E107" s="217"/>
      <c r="F107" s="217"/>
      <c r="G107" s="217"/>
      <c r="H107" s="217"/>
      <c r="I107" s="217"/>
      <c r="J107" s="217"/>
      <c r="K107" s="217"/>
      <c r="L107" s="58" t="s">
        <v>79</v>
      </c>
      <c r="M107" s="58"/>
      <c r="N107" s="31" t="s">
        <v>12</v>
      </c>
      <c r="O107" s="31" t="s">
        <v>94</v>
      </c>
      <c r="P107" s="31" t="s">
        <v>84</v>
      </c>
      <c r="Q107" s="31" t="s">
        <v>53</v>
      </c>
      <c r="R107" s="31" t="s">
        <v>39</v>
      </c>
      <c r="S107" s="31" t="s">
        <v>4</v>
      </c>
      <c r="T107" s="31" t="s">
        <v>42</v>
      </c>
      <c r="U107" s="31" t="s">
        <v>83</v>
      </c>
      <c r="V107" s="58" t="s">
        <v>78</v>
      </c>
      <c r="W107" s="59"/>
      <c r="Y107" s="3"/>
      <c r="Z107" s="6"/>
    </row>
    <row r="108" spans="1:26" x14ac:dyDescent="0.3">
      <c r="C108" s="63" t="s">
        <v>34</v>
      </c>
      <c r="D108" s="64"/>
      <c r="E108" s="64"/>
      <c r="F108" s="64"/>
      <c r="G108" s="64"/>
      <c r="H108" s="64"/>
      <c r="I108" s="64"/>
      <c r="J108" s="64"/>
      <c r="K108" s="64"/>
      <c r="L108" s="57">
        <f>Arkusz13!C2</f>
        <v>15467</v>
      </c>
      <c r="M108" s="57"/>
      <c r="N108" s="32">
        <f>Arkusz13!C18</f>
        <v>5646</v>
      </c>
      <c r="O108" s="32">
        <f>Arkusz13!C34</f>
        <v>16246</v>
      </c>
      <c r="P108" s="32">
        <f>Arkusz13!C50</f>
        <v>990</v>
      </c>
      <c r="Q108" s="32">
        <f>Arkusz13!C66</f>
        <v>413</v>
      </c>
      <c r="R108" s="32">
        <f>Arkusz13!C82</f>
        <v>0</v>
      </c>
      <c r="S108" s="32">
        <f>Arkusz13!C98</f>
        <v>0</v>
      </c>
      <c r="T108" s="32">
        <f>Arkusz13!C114</f>
        <v>0</v>
      </c>
      <c r="U108" s="32">
        <f>Arkusz13!C130-SUM(N108:T108)</f>
        <v>11952</v>
      </c>
      <c r="V108" s="61">
        <f t="shared" ref="V108:V122" si="3">SUM(N108:U108)</f>
        <v>35247</v>
      </c>
      <c r="W108" s="62"/>
      <c r="Y108" s="3"/>
      <c r="Z108" s="6"/>
    </row>
    <row r="109" spans="1:26" x14ac:dyDescent="0.3">
      <c r="C109" s="68" t="s">
        <v>35</v>
      </c>
      <c r="D109" s="69"/>
      <c r="E109" s="69"/>
      <c r="F109" s="69"/>
      <c r="G109" s="69"/>
      <c r="H109" s="69"/>
      <c r="I109" s="69"/>
      <c r="J109" s="69"/>
      <c r="K109" s="69"/>
      <c r="L109" s="57">
        <f>Arkusz13!C3</f>
        <v>443</v>
      </c>
      <c r="M109" s="57"/>
      <c r="N109" s="32">
        <f>Arkusz13!C19</f>
        <v>219</v>
      </c>
      <c r="O109" s="32">
        <f>Arkusz13!C35</f>
        <v>102</v>
      </c>
      <c r="P109" s="32">
        <f>Arkusz13!C51</f>
        <v>60</v>
      </c>
      <c r="Q109" s="32">
        <f>Arkusz13!C67</f>
        <v>39</v>
      </c>
      <c r="R109" s="32">
        <f>Arkusz13!C83</f>
        <v>0</v>
      </c>
      <c r="S109" s="32">
        <f>Arkusz13!C99</f>
        <v>0</v>
      </c>
      <c r="T109" s="32">
        <f>Arkusz13!C115</f>
        <v>0</v>
      </c>
      <c r="U109" s="32">
        <f>Arkusz13!C131-SUM(N109:T109)</f>
        <v>392</v>
      </c>
      <c r="V109" s="61">
        <f t="shared" si="3"/>
        <v>812</v>
      </c>
      <c r="W109" s="62"/>
      <c r="Y109" s="3"/>
      <c r="Z109" s="6"/>
    </row>
    <row r="110" spans="1:26" x14ac:dyDescent="0.3">
      <c r="C110" s="63" t="s">
        <v>36</v>
      </c>
      <c r="D110" s="64"/>
      <c r="E110" s="64"/>
      <c r="F110" s="64"/>
      <c r="G110" s="64"/>
      <c r="H110" s="64"/>
      <c r="I110" s="64"/>
      <c r="J110" s="64"/>
      <c r="K110" s="64"/>
      <c r="L110" s="57">
        <f>Arkusz13!C4</f>
        <v>249</v>
      </c>
      <c r="M110" s="57"/>
      <c r="N110" s="32">
        <f>Arkusz13!C20</f>
        <v>96</v>
      </c>
      <c r="O110" s="32">
        <f>Arkusz13!C36</f>
        <v>78</v>
      </c>
      <c r="P110" s="32">
        <f>Arkusz13!C52</f>
        <v>47</v>
      </c>
      <c r="Q110" s="32">
        <f>Arkusz13!C68</f>
        <v>10</v>
      </c>
      <c r="R110" s="32">
        <f>Arkusz13!C84</f>
        <v>0</v>
      </c>
      <c r="S110" s="32">
        <f>Arkusz13!C100</f>
        <v>0</v>
      </c>
      <c r="T110" s="32">
        <f>Arkusz13!C116</f>
        <v>0</v>
      </c>
      <c r="U110" s="32">
        <f>Arkusz13!C132-SUM(N110:T110)</f>
        <v>391</v>
      </c>
      <c r="V110" s="61">
        <f t="shared" si="3"/>
        <v>622</v>
      </c>
      <c r="W110" s="62"/>
      <c r="Y110" s="3"/>
      <c r="Z110" s="6"/>
    </row>
    <row r="111" spans="1:26" x14ac:dyDescent="0.3">
      <c r="C111" s="68" t="s">
        <v>37</v>
      </c>
      <c r="D111" s="69"/>
      <c r="E111" s="69"/>
      <c r="F111" s="69"/>
      <c r="G111" s="69"/>
      <c r="H111" s="69"/>
      <c r="I111" s="69"/>
      <c r="J111" s="69"/>
      <c r="K111" s="69"/>
      <c r="L111" s="57">
        <f>Arkusz13!C5</f>
        <v>16</v>
      </c>
      <c r="M111" s="57"/>
      <c r="N111" s="32">
        <f>Arkusz13!C21</f>
        <v>0</v>
      </c>
      <c r="O111" s="32">
        <f>Arkusz13!C37</f>
        <v>0</v>
      </c>
      <c r="P111" s="32">
        <f>Arkusz13!C53</f>
        <v>0</v>
      </c>
      <c r="Q111" s="32">
        <f>Arkusz13!C69</f>
        <v>2</v>
      </c>
      <c r="R111" s="32">
        <f>Arkusz13!C85</f>
        <v>0</v>
      </c>
      <c r="S111" s="32">
        <f>Arkusz13!C101</f>
        <v>0</v>
      </c>
      <c r="T111" s="32">
        <f>Arkusz13!C117</f>
        <v>0</v>
      </c>
      <c r="U111" s="32">
        <f>Arkusz13!C133-SUM(N111:T111)</f>
        <v>10</v>
      </c>
      <c r="V111" s="61">
        <f t="shared" si="3"/>
        <v>12</v>
      </c>
      <c r="W111" s="62"/>
      <c r="Y111" s="3"/>
      <c r="Z111" s="6"/>
    </row>
    <row r="112" spans="1:26" x14ac:dyDescent="0.3">
      <c r="C112" s="63" t="s">
        <v>38</v>
      </c>
      <c r="D112" s="64"/>
      <c r="E112" s="64"/>
      <c r="F112" s="64"/>
      <c r="G112" s="64"/>
      <c r="H112" s="64"/>
      <c r="I112" s="64"/>
      <c r="J112" s="64"/>
      <c r="K112" s="64"/>
      <c r="L112" s="57">
        <f>Arkusz13!C6</f>
        <v>6</v>
      </c>
      <c r="M112" s="57"/>
      <c r="N112" s="32">
        <f>Arkusz13!C22</f>
        <v>0</v>
      </c>
      <c r="O112" s="32">
        <f>Arkusz13!C38</f>
        <v>1</v>
      </c>
      <c r="P112" s="32">
        <f>Arkusz13!C54</f>
        <v>0</v>
      </c>
      <c r="Q112" s="32">
        <f>Arkusz13!C70</f>
        <v>0</v>
      </c>
      <c r="R112" s="32">
        <f>Arkusz13!C86</f>
        <v>0</v>
      </c>
      <c r="S112" s="32">
        <f>Arkusz13!C102</f>
        <v>0</v>
      </c>
      <c r="T112" s="32">
        <f>Arkusz13!C118</f>
        <v>0</v>
      </c>
      <c r="U112" s="32">
        <f>Arkusz13!C134-SUM(N112:T112)</f>
        <v>1</v>
      </c>
      <c r="V112" s="61">
        <f t="shared" si="3"/>
        <v>2</v>
      </c>
      <c r="W112" s="62"/>
      <c r="Y112" s="3"/>
      <c r="Z112" s="6"/>
    </row>
    <row r="113" spans="1:26" x14ac:dyDescent="0.3">
      <c r="C113" s="68" t="s">
        <v>46</v>
      </c>
      <c r="D113" s="69"/>
      <c r="E113" s="69"/>
      <c r="F113" s="69"/>
      <c r="G113" s="69"/>
      <c r="H113" s="69"/>
      <c r="I113" s="69"/>
      <c r="J113" s="69"/>
      <c r="K113" s="69"/>
      <c r="L113" s="57">
        <f>Arkusz13!C7</f>
        <v>6</v>
      </c>
      <c r="M113" s="57"/>
      <c r="N113" s="32">
        <f>Arkusz13!C23</f>
        <v>0</v>
      </c>
      <c r="O113" s="32">
        <f>Arkusz13!C39</f>
        <v>0</v>
      </c>
      <c r="P113" s="32">
        <f>Arkusz13!C55</f>
        <v>0</v>
      </c>
      <c r="Q113" s="32">
        <f>Arkusz13!C71</f>
        <v>0</v>
      </c>
      <c r="R113" s="32">
        <f>Arkusz13!C87</f>
        <v>0</v>
      </c>
      <c r="S113" s="32">
        <f>Arkusz13!C103</f>
        <v>0</v>
      </c>
      <c r="T113" s="32">
        <f>Arkusz13!C119</f>
        <v>0</v>
      </c>
      <c r="U113" s="32">
        <f>Arkusz13!C135-SUM(N113:T113)</f>
        <v>6</v>
      </c>
      <c r="V113" s="61">
        <f t="shared" si="3"/>
        <v>6</v>
      </c>
      <c r="W113" s="62"/>
      <c r="Y113" s="3"/>
      <c r="Z113" s="6"/>
    </row>
    <row r="114" spans="1:26" x14ac:dyDescent="0.3">
      <c r="C114" s="63" t="s">
        <v>47</v>
      </c>
      <c r="D114" s="64"/>
      <c r="E114" s="64"/>
      <c r="F114" s="64"/>
      <c r="G114" s="64"/>
      <c r="H114" s="64"/>
      <c r="I114" s="64"/>
      <c r="J114" s="64"/>
      <c r="K114" s="64"/>
      <c r="L114" s="57">
        <f>Arkusz13!C8</f>
        <v>1</v>
      </c>
      <c r="M114" s="57"/>
      <c r="N114" s="32">
        <f>Arkusz13!C24</f>
        <v>0</v>
      </c>
      <c r="O114" s="32">
        <f>Arkusz13!C40</f>
        <v>0</v>
      </c>
      <c r="P114" s="32">
        <f>Arkusz13!C56</f>
        <v>0</v>
      </c>
      <c r="Q114" s="32">
        <f>Arkusz13!C72</f>
        <v>0</v>
      </c>
      <c r="R114" s="32">
        <f>Arkusz13!C88</f>
        <v>0</v>
      </c>
      <c r="S114" s="32">
        <f>Arkusz13!C104</f>
        <v>0</v>
      </c>
      <c r="T114" s="32">
        <f>Arkusz13!C120</f>
        <v>0</v>
      </c>
      <c r="U114" s="32">
        <f>Arkusz13!C136-SUM(N114:T114)</f>
        <v>0</v>
      </c>
      <c r="V114" s="61">
        <f t="shared" si="3"/>
        <v>0</v>
      </c>
      <c r="W114" s="62"/>
      <c r="Y114" s="3"/>
      <c r="Z114" s="6"/>
    </row>
    <row r="115" spans="1:26" x14ac:dyDescent="0.3">
      <c r="C115" s="68" t="s">
        <v>4</v>
      </c>
      <c r="D115" s="69"/>
      <c r="E115" s="69"/>
      <c r="F115" s="69"/>
      <c r="G115" s="69"/>
      <c r="H115" s="69"/>
      <c r="I115" s="69"/>
      <c r="J115" s="69"/>
      <c r="K115" s="69"/>
      <c r="L115" s="57">
        <f>Arkusz13!C9</f>
        <v>0</v>
      </c>
      <c r="M115" s="57"/>
      <c r="N115" s="32">
        <f>Arkusz13!C25</f>
        <v>1</v>
      </c>
      <c r="O115" s="32">
        <f>Arkusz13!C41</f>
        <v>0</v>
      </c>
      <c r="P115" s="32">
        <f>Arkusz13!C57</f>
        <v>0</v>
      </c>
      <c r="Q115" s="32">
        <f>Arkusz13!C73</f>
        <v>0</v>
      </c>
      <c r="R115" s="32">
        <f>Arkusz13!C89</f>
        <v>0</v>
      </c>
      <c r="S115" s="32">
        <f>Arkusz13!C105</f>
        <v>0</v>
      </c>
      <c r="T115" s="32">
        <f>Arkusz13!C121</f>
        <v>0</v>
      </c>
      <c r="U115" s="32">
        <f>Arkusz13!C137-SUM(N115:T115)</f>
        <v>1</v>
      </c>
      <c r="V115" s="61">
        <f t="shared" si="3"/>
        <v>2</v>
      </c>
      <c r="W115" s="62"/>
      <c r="Y115" s="3"/>
      <c r="Z115" s="6"/>
    </row>
    <row r="116" spans="1:26" x14ac:dyDescent="0.3">
      <c r="C116" s="63" t="s">
        <v>39</v>
      </c>
      <c r="D116" s="64"/>
      <c r="E116" s="64"/>
      <c r="F116" s="64"/>
      <c r="G116" s="64"/>
      <c r="H116" s="64"/>
      <c r="I116" s="64"/>
      <c r="J116" s="64"/>
      <c r="K116" s="64"/>
      <c r="L116" s="57">
        <f>Arkusz13!C10</f>
        <v>10</v>
      </c>
      <c r="M116" s="57"/>
      <c r="N116" s="32">
        <f>Arkusz13!C26</f>
        <v>9</v>
      </c>
      <c r="O116" s="32">
        <f>Arkusz13!C42</f>
        <v>0</v>
      </c>
      <c r="P116" s="32">
        <f>Arkusz13!C58</f>
        <v>0</v>
      </c>
      <c r="Q116" s="32">
        <f>Arkusz13!C74</f>
        <v>0</v>
      </c>
      <c r="R116" s="32">
        <f>Arkusz13!C90</f>
        <v>1</v>
      </c>
      <c r="S116" s="32">
        <f>Arkusz13!C106</f>
        <v>0</v>
      </c>
      <c r="T116" s="32">
        <f>Arkusz13!C122</f>
        <v>0</v>
      </c>
      <c r="U116" s="32">
        <f>Arkusz13!C138-SUM(N116:T116)</f>
        <v>1</v>
      </c>
      <c r="V116" s="61">
        <f t="shared" si="3"/>
        <v>11</v>
      </c>
      <c r="W116" s="62"/>
      <c r="Y116" s="3"/>
      <c r="Z116" s="6"/>
    </row>
    <row r="117" spans="1:26" x14ac:dyDescent="0.3">
      <c r="C117" s="68" t="s">
        <v>40</v>
      </c>
      <c r="D117" s="69"/>
      <c r="E117" s="69"/>
      <c r="F117" s="69"/>
      <c r="G117" s="69"/>
      <c r="H117" s="69"/>
      <c r="I117" s="69"/>
      <c r="J117" s="69"/>
      <c r="K117" s="69"/>
      <c r="L117" s="57">
        <f>Arkusz13!C11</f>
        <v>1</v>
      </c>
      <c r="M117" s="57"/>
      <c r="N117" s="32">
        <f>Arkusz13!C27</f>
        <v>0</v>
      </c>
      <c r="O117" s="32">
        <f>Arkusz13!C43</f>
        <v>0</v>
      </c>
      <c r="P117" s="32">
        <f>Arkusz13!C59</f>
        <v>0</v>
      </c>
      <c r="Q117" s="32">
        <f>Arkusz13!C75</f>
        <v>0</v>
      </c>
      <c r="R117" s="32">
        <f>Arkusz13!C91</f>
        <v>0</v>
      </c>
      <c r="S117" s="32">
        <f>Arkusz13!C107</f>
        <v>0</v>
      </c>
      <c r="T117" s="32">
        <f>Arkusz13!C123</f>
        <v>0</v>
      </c>
      <c r="U117" s="32">
        <f>Arkusz13!C139-SUM(N117:T117)</f>
        <v>0</v>
      </c>
      <c r="V117" s="61">
        <f t="shared" si="3"/>
        <v>0</v>
      </c>
      <c r="W117" s="62"/>
      <c r="Y117" s="3"/>
      <c r="Z117" s="6"/>
    </row>
    <row r="118" spans="1:26" x14ac:dyDescent="0.3">
      <c r="C118" s="63" t="s">
        <v>41</v>
      </c>
      <c r="D118" s="64"/>
      <c r="E118" s="64"/>
      <c r="F118" s="64"/>
      <c r="G118" s="64"/>
      <c r="H118" s="64"/>
      <c r="I118" s="64"/>
      <c r="J118" s="64"/>
      <c r="K118" s="64"/>
      <c r="L118" s="57">
        <f>Arkusz13!C12</f>
        <v>833</v>
      </c>
      <c r="M118" s="57"/>
      <c r="N118" s="32">
        <f>Arkusz13!C28</f>
        <v>287</v>
      </c>
      <c r="O118" s="32">
        <f>Arkusz13!C44</f>
        <v>4</v>
      </c>
      <c r="P118" s="32">
        <f>Arkusz13!C60</f>
        <v>33</v>
      </c>
      <c r="Q118" s="32">
        <f>Arkusz13!C76</f>
        <v>723</v>
      </c>
      <c r="R118" s="32">
        <f>Arkusz13!C92</f>
        <v>120</v>
      </c>
      <c r="S118" s="32">
        <f>Arkusz13!C108</f>
        <v>0</v>
      </c>
      <c r="T118" s="32">
        <f>Arkusz13!C124</f>
        <v>110</v>
      </c>
      <c r="U118" s="32">
        <f>Arkusz13!C140-SUM(N118:T118)</f>
        <v>403</v>
      </c>
      <c r="V118" s="61">
        <f t="shared" si="3"/>
        <v>1680</v>
      </c>
      <c r="W118" s="62"/>
      <c r="Y118" s="3"/>
      <c r="Z118" s="6"/>
    </row>
    <row r="119" spans="1:26" x14ac:dyDescent="0.3">
      <c r="C119" s="63" t="s">
        <v>11</v>
      </c>
      <c r="D119" s="64"/>
      <c r="E119" s="64"/>
      <c r="F119" s="64"/>
      <c r="G119" s="64"/>
      <c r="H119" s="64"/>
      <c r="I119" s="64"/>
      <c r="J119" s="64"/>
      <c r="K119" s="64"/>
      <c r="L119" s="57">
        <f>Arkusz13!C14</f>
        <v>1</v>
      </c>
      <c r="M119" s="57"/>
      <c r="N119" s="32">
        <f>Arkusz13!C30</f>
        <v>0</v>
      </c>
      <c r="O119" s="32">
        <f>Arkusz13!C46</f>
        <v>0</v>
      </c>
      <c r="P119" s="32">
        <f>Arkusz13!C62</f>
        <v>0</v>
      </c>
      <c r="Q119" s="32">
        <f>Arkusz13!C78</f>
        <v>0</v>
      </c>
      <c r="R119" s="32">
        <f>Arkusz13!C94</f>
        <v>0</v>
      </c>
      <c r="S119" s="32">
        <f>Arkusz13!C110</f>
        <v>0</v>
      </c>
      <c r="T119" s="32">
        <f>Arkusz13!C126</f>
        <v>0</v>
      </c>
      <c r="U119" s="32">
        <f>Arkusz13!C142-SUM(N119:T119)</f>
        <v>28</v>
      </c>
      <c r="V119" s="61">
        <f t="shared" si="3"/>
        <v>28</v>
      </c>
      <c r="W119" s="62"/>
      <c r="Y119" s="3"/>
      <c r="Z119" s="6"/>
    </row>
    <row r="120" spans="1:26" x14ac:dyDescent="0.3">
      <c r="C120" s="68" t="s">
        <v>43</v>
      </c>
      <c r="D120" s="69"/>
      <c r="E120" s="69"/>
      <c r="F120" s="69"/>
      <c r="G120" s="69"/>
      <c r="H120" s="69"/>
      <c r="I120" s="69"/>
      <c r="J120" s="69"/>
      <c r="K120" s="69"/>
      <c r="L120" s="57">
        <f>Arkusz13!C15</f>
        <v>15</v>
      </c>
      <c r="M120" s="57"/>
      <c r="N120" s="32">
        <f>Arkusz13!C31</f>
        <v>4</v>
      </c>
      <c r="O120" s="32">
        <f>Arkusz13!C47</f>
        <v>1</v>
      </c>
      <c r="P120" s="32">
        <f>Arkusz13!C63</f>
        <v>0</v>
      </c>
      <c r="Q120" s="32">
        <f>Arkusz13!C79</f>
        <v>0</v>
      </c>
      <c r="R120" s="32">
        <f>Arkusz13!C95</f>
        <v>0</v>
      </c>
      <c r="S120" s="32">
        <f>Arkusz13!C111</f>
        <v>0</v>
      </c>
      <c r="T120" s="32">
        <f>Arkusz13!C127</f>
        <v>0</v>
      </c>
      <c r="U120" s="32">
        <f>Arkusz13!C143-SUM(N120:T120)</f>
        <v>2</v>
      </c>
      <c r="V120" s="61">
        <f t="shared" si="3"/>
        <v>7</v>
      </c>
      <c r="W120" s="62"/>
      <c r="Y120" s="3"/>
      <c r="Z120" s="6"/>
    </row>
    <row r="121" spans="1:26" x14ac:dyDescent="0.3">
      <c r="C121" s="63" t="s">
        <v>44</v>
      </c>
      <c r="D121" s="64"/>
      <c r="E121" s="64"/>
      <c r="F121" s="64"/>
      <c r="G121" s="64"/>
      <c r="H121" s="64"/>
      <c r="I121" s="64"/>
      <c r="J121" s="64"/>
      <c r="K121" s="64"/>
      <c r="L121" s="57">
        <f>Arkusz13!C16</f>
        <v>1</v>
      </c>
      <c r="M121" s="57"/>
      <c r="N121" s="32">
        <f>Arkusz13!C32</f>
        <v>0</v>
      </c>
      <c r="O121" s="32">
        <f>Arkusz13!C48</f>
        <v>0</v>
      </c>
      <c r="P121" s="32">
        <f>Arkusz13!C64</f>
        <v>0</v>
      </c>
      <c r="Q121" s="32">
        <f>Arkusz13!C80</f>
        <v>0</v>
      </c>
      <c r="R121" s="32">
        <f>Arkusz13!C96</f>
        <v>0</v>
      </c>
      <c r="S121" s="32">
        <f>Arkusz13!C112</f>
        <v>0</v>
      </c>
      <c r="T121" s="32">
        <f>Arkusz13!C128</f>
        <v>0</v>
      </c>
      <c r="U121" s="32">
        <f>Arkusz13!C144-SUM(N121:T121)</f>
        <v>2</v>
      </c>
      <c r="V121" s="61">
        <f t="shared" si="3"/>
        <v>2</v>
      </c>
      <c r="W121" s="62"/>
      <c r="Y121" s="3"/>
      <c r="Z121" s="6"/>
    </row>
    <row r="122" spans="1:26" ht="15" thickBot="1" x14ac:dyDescent="0.35">
      <c r="C122" s="55" t="s">
        <v>45</v>
      </c>
      <c r="D122" s="56"/>
      <c r="E122" s="56"/>
      <c r="F122" s="56"/>
      <c r="G122" s="56"/>
      <c r="H122" s="56"/>
      <c r="I122" s="56"/>
      <c r="J122" s="56"/>
      <c r="K122" s="56"/>
      <c r="L122" s="57">
        <f>Arkusz13!C17</f>
        <v>2</v>
      </c>
      <c r="M122" s="57"/>
      <c r="N122" s="32">
        <f>Arkusz13!C33</f>
        <v>0</v>
      </c>
      <c r="O122" s="32">
        <f>Arkusz13!C49</f>
        <v>0</v>
      </c>
      <c r="P122" s="32">
        <f>Arkusz13!C65</f>
        <v>0</v>
      </c>
      <c r="Q122" s="32">
        <f>Arkusz13!C81</f>
        <v>0</v>
      </c>
      <c r="R122" s="32">
        <f>Arkusz13!C97</f>
        <v>0</v>
      </c>
      <c r="S122" s="32">
        <f>Arkusz13!C113</f>
        <v>0</v>
      </c>
      <c r="T122" s="32">
        <f>Arkusz13!C129</f>
        <v>0</v>
      </c>
      <c r="U122" s="32">
        <f>Arkusz13!C145-SUM(N122:T122)</f>
        <v>6</v>
      </c>
      <c r="V122" s="61">
        <f t="shared" si="3"/>
        <v>6</v>
      </c>
      <c r="W122" s="62"/>
      <c r="Y122" s="3"/>
      <c r="Z122" s="6"/>
    </row>
    <row r="123" spans="1:26" ht="15" thickBot="1" x14ac:dyDescent="0.35">
      <c r="C123" s="112" t="s">
        <v>1</v>
      </c>
      <c r="D123" s="113"/>
      <c r="E123" s="113"/>
      <c r="F123" s="113"/>
      <c r="G123" s="113"/>
      <c r="H123" s="113"/>
      <c r="I123" s="113"/>
      <c r="J123" s="113"/>
      <c r="K123" s="113"/>
      <c r="L123" s="70">
        <f>SUM(L108:L122)</f>
        <v>17051</v>
      </c>
      <c r="M123" s="70"/>
      <c r="N123" s="33">
        <f t="shared" ref="N123:V123" si="4">SUM(N108:N122)</f>
        <v>6262</v>
      </c>
      <c r="O123" s="33">
        <f t="shared" si="4"/>
        <v>16432</v>
      </c>
      <c r="P123" s="33">
        <f t="shared" si="4"/>
        <v>1130</v>
      </c>
      <c r="Q123" s="33">
        <f t="shared" si="4"/>
        <v>1187</v>
      </c>
      <c r="R123" s="33">
        <f t="shared" si="4"/>
        <v>121</v>
      </c>
      <c r="S123" s="33">
        <f t="shared" si="4"/>
        <v>0</v>
      </c>
      <c r="T123" s="33">
        <f t="shared" si="4"/>
        <v>110</v>
      </c>
      <c r="U123" s="33">
        <f t="shared" si="4"/>
        <v>13195</v>
      </c>
      <c r="V123" s="70">
        <f t="shared" si="4"/>
        <v>38437</v>
      </c>
      <c r="W123" s="71"/>
      <c r="Y123" s="3"/>
      <c r="Z123" s="6"/>
    </row>
    <row r="124" spans="1:26" x14ac:dyDescent="0.3">
      <c r="A124" s="34"/>
      <c r="B124" s="34"/>
      <c r="C124" s="34"/>
      <c r="D124" s="34"/>
      <c r="E124" s="34"/>
      <c r="F124" s="34"/>
      <c r="G124" s="34"/>
      <c r="H124" s="34"/>
      <c r="I124" s="34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</row>
    <row r="148" spans="1:25" ht="15" thickBot="1" x14ac:dyDescent="0.35"/>
    <row r="149" spans="1:25" ht="31.5" customHeight="1" x14ac:dyDescent="0.3">
      <c r="D149" s="149" t="s">
        <v>2</v>
      </c>
      <c r="E149" s="114"/>
      <c r="F149" s="114"/>
      <c r="G149" s="114"/>
      <c r="H149" s="114"/>
      <c r="I149" s="114"/>
      <c r="J149" s="114"/>
      <c r="K149" s="114"/>
      <c r="L149" s="114" t="s">
        <v>3</v>
      </c>
      <c r="M149" s="114"/>
      <c r="N149" s="135" t="s">
        <v>86</v>
      </c>
      <c r="O149" s="135"/>
      <c r="P149" s="135"/>
      <c r="Q149" s="65" t="s">
        <v>87</v>
      </c>
      <c r="R149" s="66"/>
      <c r="S149" s="67"/>
    </row>
    <row r="150" spans="1:25" ht="15" thickBot="1" x14ac:dyDescent="0.35">
      <c r="D150" s="224" t="s">
        <v>85</v>
      </c>
      <c r="E150" s="225"/>
      <c r="F150" s="225"/>
      <c r="G150" s="225"/>
      <c r="H150" s="225"/>
      <c r="I150" s="225"/>
      <c r="J150" s="225"/>
      <c r="K150" s="225"/>
      <c r="L150" s="223">
        <f>Arkusz14!B2</f>
        <v>6</v>
      </c>
      <c r="M150" s="223"/>
      <c r="N150" s="223">
        <f>Arkusz14!B3</f>
        <v>4</v>
      </c>
      <c r="O150" s="223"/>
      <c r="P150" s="223"/>
      <c r="Q150" s="115">
        <f>Arkusz14!B4</f>
        <v>0</v>
      </c>
      <c r="R150" s="116"/>
      <c r="S150" s="117"/>
    </row>
    <row r="151" spans="1:25" x14ac:dyDescent="0.3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</row>
    <row r="152" spans="1:25" x14ac:dyDescent="0.3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</row>
    <row r="153" spans="1:25" x14ac:dyDescent="0.3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</row>
    <row r="154" spans="1:25" x14ac:dyDescent="0.3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</row>
    <row r="155" spans="1:25" x14ac:dyDescent="0.3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</row>
    <row r="156" spans="1:25" x14ac:dyDescent="0.3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</row>
    <row r="157" spans="1:25" x14ac:dyDescent="0.3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</row>
    <row r="158" spans="1:25" s="52" customFormat="1" x14ac:dyDescent="0.3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</row>
    <row r="159" spans="1:25" s="52" customFormat="1" x14ac:dyDescent="0.3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</row>
    <row r="160" spans="1:25" s="52" customFormat="1" x14ac:dyDescent="0.3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</row>
    <row r="161" spans="1:25" s="52" customFormat="1" x14ac:dyDescent="0.3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</row>
    <row r="163" spans="1:25" x14ac:dyDescent="0.3">
      <c r="A163" s="60" t="s">
        <v>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</row>
    <row r="164" spans="1:25" ht="15" thickBot="1" x14ac:dyDescent="0.35"/>
    <row r="165" spans="1:25" x14ac:dyDescent="0.3">
      <c r="G165" s="216" t="s">
        <v>23</v>
      </c>
      <c r="H165" s="217"/>
      <c r="I165" s="217"/>
      <c r="J165" s="217"/>
      <c r="K165" s="82" t="s">
        <v>8</v>
      </c>
      <c r="L165" s="111"/>
    </row>
    <row r="166" spans="1:25" x14ac:dyDescent="0.3">
      <c r="G166" s="109" t="s">
        <v>13</v>
      </c>
      <c r="H166" s="110"/>
      <c r="I166" s="110"/>
      <c r="J166" s="110"/>
      <c r="K166" s="61">
        <v>329</v>
      </c>
      <c r="L166" s="62"/>
    </row>
    <row r="167" spans="1:25" x14ac:dyDescent="0.3">
      <c r="G167" s="120" t="s">
        <v>14</v>
      </c>
      <c r="H167" s="121"/>
      <c r="I167" s="121"/>
      <c r="J167" s="121"/>
      <c r="K167" s="61">
        <v>519</v>
      </c>
      <c r="L167" s="62"/>
    </row>
    <row r="168" spans="1:25" x14ac:dyDescent="0.3">
      <c r="G168" s="109" t="s">
        <v>15</v>
      </c>
      <c r="H168" s="110"/>
      <c r="I168" s="110"/>
      <c r="J168" s="110"/>
      <c r="K168" s="61">
        <v>126</v>
      </c>
      <c r="L168" s="62"/>
    </row>
    <row r="169" spans="1:25" x14ac:dyDescent="0.3">
      <c r="G169" s="120" t="s">
        <v>80</v>
      </c>
      <c r="H169" s="121"/>
      <c r="I169" s="121"/>
      <c r="J169" s="121"/>
      <c r="K169" s="61">
        <v>1647</v>
      </c>
      <c r="L169" s="62"/>
    </row>
    <row r="170" spans="1:25" x14ac:dyDescent="0.3">
      <c r="G170" s="109" t="s">
        <v>81</v>
      </c>
      <c r="H170" s="110"/>
      <c r="I170" s="110"/>
      <c r="J170" s="110"/>
      <c r="K170" s="61">
        <v>0</v>
      </c>
      <c r="L170" s="62"/>
    </row>
    <row r="171" spans="1:25" x14ac:dyDescent="0.3">
      <c r="G171" s="118" t="s">
        <v>91</v>
      </c>
      <c r="H171" s="119"/>
      <c r="I171" s="119"/>
      <c r="J171" s="119"/>
      <c r="K171" s="61">
        <v>6</v>
      </c>
      <c r="L171" s="62"/>
    </row>
    <row r="172" spans="1:25" x14ac:dyDescent="0.3">
      <c r="G172" s="91" t="s">
        <v>16</v>
      </c>
      <c r="H172" s="92"/>
      <c r="I172" s="92"/>
      <c r="J172" s="92"/>
      <c r="K172" s="61">
        <v>59</v>
      </c>
      <c r="L172" s="62"/>
    </row>
    <row r="173" spans="1:25" x14ac:dyDescent="0.3">
      <c r="G173" s="118" t="s">
        <v>17</v>
      </c>
      <c r="H173" s="119"/>
      <c r="I173" s="119"/>
      <c r="J173" s="119"/>
      <c r="K173" s="61">
        <v>95</v>
      </c>
      <c r="L173" s="62"/>
    </row>
    <row r="174" spans="1:25" x14ac:dyDescent="0.3">
      <c r="G174" s="91" t="s">
        <v>18</v>
      </c>
      <c r="H174" s="92"/>
      <c r="I174" s="92"/>
      <c r="J174" s="92"/>
      <c r="K174" s="61">
        <v>121</v>
      </c>
      <c r="L174" s="62"/>
    </row>
    <row r="175" spans="1:25" x14ac:dyDescent="0.3">
      <c r="G175" s="118" t="s">
        <v>19</v>
      </c>
      <c r="H175" s="119"/>
      <c r="I175" s="119"/>
      <c r="J175" s="119"/>
      <c r="K175" s="61">
        <v>31</v>
      </c>
      <c r="L175" s="62"/>
    </row>
    <row r="176" spans="1:25" ht="15" thickBot="1" x14ac:dyDescent="0.35">
      <c r="G176" s="100" t="s">
        <v>82</v>
      </c>
      <c r="H176" s="101"/>
      <c r="I176" s="101"/>
      <c r="J176" s="101"/>
      <c r="K176" s="61">
        <v>753</v>
      </c>
      <c r="L176" s="62"/>
    </row>
    <row r="177" spans="1:45" ht="15" thickBot="1" x14ac:dyDescent="0.35">
      <c r="G177" s="73" t="s">
        <v>1</v>
      </c>
      <c r="H177" s="74"/>
      <c r="I177" s="74"/>
      <c r="J177" s="74"/>
      <c r="K177" s="89">
        <f>SUM(K166:K176)</f>
        <v>3686</v>
      </c>
      <c r="L177" s="90"/>
    </row>
    <row r="179" spans="1:45" x14ac:dyDescent="0.3">
      <c r="A179" s="72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</row>
    <row r="180" spans="1:45" x14ac:dyDescent="0.3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</row>
    <row r="181" spans="1:45" x14ac:dyDescent="0.3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AS181" s="52"/>
    </row>
    <row r="182" spans="1:45" x14ac:dyDescent="0.3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AS182" s="52"/>
    </row>
    <row r="183" spans="1:45" x14ac:dyDescent="0.3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AS183" s="52"/>
    </row>
    <row r="185" spans="1:45" x14ac:dyDescent="0.3">
      <c r="A185" s="10" t="s">
        <v>142</v>
      </c>
      <c r="B185" s="10"/>
      <c r="C185" s="10"/>
      <c r="D185" s="10"/>
      <c r="E185" s="10"/>
      <c r="F185" s="10"/>
    </row>
    <row r="186" spans="1:45" ht="15" thickBot="1" x14ac:dyDescent="0.35"/>
    <row r="187" spans="1:45" x14ac:dyDescent="0.3">
      <c r="D187" s="161" t="s">
        <v>28</v>
      </c>
      <c r="E187" s="82"/>
      <c r="F187" s="82"/>
      <c r="G187" s="82"/>
      <c r="H187" s="82" t="s">
        <v>3</v>
      </c>
      <c r="I187" s="82"/>
      <c r="J187" s="82"/>
      <c r="K187" s="82" t="s">
        <v>22</v>
      </c>
      <c r="L187" s="82"/>
      <c r="M187" s="111"/>
    </row>
    <row r="188" spans="1:45" x14ac:dyDescent="0.3">
      <c r="D188" s="258" t="s">
        <v>20</v>
      </c>
      <c r="E188" s="259"/>
      <c r="F188" s="259"/>
      <c r="G188" s="259"/>
      <c r="H188" s="61">
        <v>65714</v>
      </c>
      <c r="I188" s="61"/>
      <c r="J188" s="61"/>
      <c r="K188" s="61">
        <v>64986</v>
      </c>
      <c r="L188" s="61"/>
      <c r="M188" s="62"/>
    </row>
    <row r="189" spans="1:45" x14ac:dyDescent="0.3">
      <c r="D189" s="260" t="s">
        <v>138</v>
      </c>
      <c r="E189" s="261"/>
      <c r="F189" s="261"/>
      <c r="G189" s="261"/>
      <c r="H189" s="61">
        <v>2353</v>
      </c>
      <c r="I189" s="61"/>
      <c r="J189" s="61"/>
      <c r="K189" s="61">
        <v>2657</v>
      </c>
      <c r="L189" s="61"/>
      <c r="M189" s="62"/>
    </row>
    <row r="190" spans="1:45" ht="15" thickBot="1" x14ac:dyDescent="0.35">
      <c r="D190" s="107" t="s">
        <v>21</v>
      </c>
      <c r="E190" s="108"/>
      <c r="F190" s="108"/>
      <c r="G190" s="108"/>
      <c r="H190" s="61">
        <v>12559</v>
      </c>
      <c r="I190" s="61"/>
      <c r="J190" s="61"/>
      <c r="K190" s="61">
        <v>12097</v>
      </c>
      <c r="L190" s="61"/>
      <c r="M190" s="62"/>
    </row>
    <row r="191" spans="1:45" ht="15" thickBot="1" x14ac:dyDescent="0.35">
      <c r="D191" s="102" t="s">
        <v>1</v>
      </c>
      <c r="E191" s="103"/>
      <c r="F191" s="103"/>
      <c r="G191" s="103"/>
      <c r="H191" s="89">
        <v>80626</v>
      </c>
      <c r="I191" s="89"/>
      <c r="J191" s="89"/>
      <c r="K191" s="89">
        <v>79740</v>
      </c>
      <c r="L191" s="89"/>
      <c r="M191" s="90"/>
    </row>
    <row r="192" spans="1:45" x14ac:dyDescent="0.3">
      <c r="D192" s="36"/>
      <c r="E192" s="36"/>
      <c r="F192" s="36"/>
      <c r="G192" s="36"/>
      <c r="H192" s="37"/>
      <c r="I192" s="37"/>
      <c r="J192" s="37"/>
      <c r="K192" s="37"/>
      <c r="L192" s="37"/>
      <c r="M192" s="37"/>
    </row>
    <row r="193" spans="4:29" x14ac:dyDescent="0.3">
      <c r="D193" s="36"/>
      <c r="E193" s="36"/>
      <c r="F193" s="36"/>
      <c r="G193" s="36"/>
      <c r="H193" s="37"/>
      <c r="I193" s="37"/>
      <c r="J193" s="37"/>
      <c r="K193" s="37"/>
      <c r="L193" s="37"/>
      <c r="M193" s="37"/>
    </row>
    <row r="194" spans="4:29" x14ac:dyDescent="0.3">
      <c r="D194" s="36"/>
      <c r="E194" s="36"/>
      <c r="F194" s="36"/>
      <c r="G194" s="36"/>
      <c r="H194" s="37"/>
      <c r="I194" s="37"/>
      <c r="J194" s="37"/>
      <c r="K194" s="37"/>
      <c r="L194" s="37"/>
      <c r="M194" s="37"/>
    </row>
    <row r="195" spans="4:29" x14ac:dyDescent="0.3">
      <c r="D195" s="38"/>
      <c r="E195" s="38"/>
      <c r="F195" s="38"/>
      <c r="G195" s="38"/>
      <c r="H195" s="38"/>
      <c r="I195" s="38"/>
      <c r="J195" s="38"/>
      <c r="K195" s="38"/>
      <c r="L195" s="38"/>
      <c r="M195" s="38"/>
    </row>
    <row r="196" spans="4:29" x14ac:dyDescent="0.3">
      <c r="D196" s="38"/>
      <c r="E196" s="38"/>
      <c r="F196" s="38"/>
      <c r="G196" s="38"/>
      <c r="H196" s="38"/>
      <c r="I196" s="38"/>
      <c r="J196" s="38"/>
      <c r="K196" s="38"/>
      <c r="L196" s="38"/>
      <c r="M196" s="38"/>
    </row>
    <row r="197" spans="4:29" x14ac:dyDescent="0.3">
      <c r="D197" s="38"/>
      <c r="E197" s="38"/>
      <c r="F197" s="38"/>
      <c r="G197" s="38"/>
      <c r="H197" s="38"/>
      <c r="I197" s="38"/>
      <c r="J197" s="38"/>
      <c r="K197" s="38"/>
      <c r="L197" s="38"/>
      <c r="M197" s="38"/>
    </row>
    <row r="198" spans="4:29" x14ac:dyDescent="0.3">
      <c r="D198" s="38"/>
      <c r="E198" s="38"/>
      <c r="F198" s="38"/>
      <c r="G198" s="38"/>
      <c r="H198" s="38"/>
      <c r="I198" s="38"/>
      <c r="J198" s="38"/>
      <c r="K198" s="38"/>
      <c r="L198" s="38"/>
      <c r="M198" s="38"/>
    </row>
    <row r="199" spans="4:29" x14ac:dyDescent="0.3">
      <c r="D199" s="38"/>
      <c r="E199" s="38"/>
      <c r="F199" s="38"/>
      <c r="G199" s="38"/>
      <c r="H199" s="38"/>
      <c r="I199" s="38"/>
      <c r="J199" s="38"/>
      <c r="K199" s="38"/>
      <c r="L199" s="38"/>
      <c r="M199" s="38"/>
    </row>
    <row r="200" spans="4:29" x14ac:dyDescent="0.3">
      <c r="D200" s="38"/>
      <c r="E200" s="38"/>
      <c r="F200" s="38"/>
      <c r="G200" s="38"/>
      <c r="H200" s="38"/>
      <c r="I200" s="38"/>
      <c r="J200" s="38"/>
      <c r="K200" s="38"/>
      <c r="L200" s="38"/>
      <c r="M200" s="38"/>
    </row>
    <row r="201" spans="4:29" x14ac:dyDescent="0.3">
      <c r="D201" s="38"/>
      <c r="E201" s="38"/>
      <c r="F201" s="38"/>
      <c r="G201" s="38"/>
      <c r="H201" s="38"/>
      <c r="I201" s="38"/>
      <c r="J201" s="38"/>
      <c r="K201" s="38"/>
      <c r="L201" s="38"/>
      <c r="M201" s="38"/>
    </row>
    <row r="202" spans="4:29" x14ac:dyDescent="0.3">
      <c r="D202" s="38"/>
      <c r="E202" s="38"/>
      <c r="F202" s="38"/>
      <c r="G202" s="38"/>
      <c r="H202" s="38"/>
      <c r="I202" s="38"/>
      <c r="J202" s="38"/>
      <c r="K202" s="38"/>
      <c r="L202" s="38"/>
      <c r="M202" s="38"/>
    </row>
    <row r="203" spans="4:29" x14ac:dyDescent="0.3">
      <c r="D203" s="38"/>
      <c r="E203" s="38"/>
      <c r="F203" s="38"/>
      <c r="G203" s="38"/>
      <c r="H203" s="38"/>
      <c r="I203" s="38"/>
      <c r="J203" s="38"/>
      <c r="K203" s="38"/>
      <c r="L203" s="38"/>
      <c r="M203" s="38"/>
    </row>
    <row r="204" spans="4:29" x14ac:dyDescent="0.3"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AC204" s="25"/>
    </row>
    <row r="205" spans="4:29" x14ac:dyDescent="0.3">
      <c r="D205" s="38"/>
      <c r="E205" s="38"/>
      <c r="F205" s="38"/>
      <c r="G205" s="38"/>
      <c r="H205" s="38"/>
      <c r="I205" s="38"/>
      <c r="J205" s="38"/>
      <c r="K205" s="38"/>
      <c r="L205" s="38"/>
      <c r="M205" s="38"/>
    </row>
    <row r="206" spans="4:29" x14ac:dyDescent="0.3">
      <c r="D206" s="38"/>
      <c r="E206" s="38"/>
      <c r="F206" s="38"/>
      <c r="G206" s="38"/>
      <c r="H206" s="38"/>
      <c r="I206" s="38"/>
      <c r="J206" s="38"/>
      <c r="K206" s="38"/>
      <c r="L206" s="38"/>
      <c r="M206" s="38"/>
    </row>
    <row r="207" spans="4:29" x14ac:dyDescent="0.3">
      <c r="D207" s="38"/>
      <c r="E207" s="38"/>
      <c r="F207" s="38"/>
      <c r="G207" s="38"/>
      <c r="H207" s="38"/>
      <c r="I207" s="38"/>
      <c r="J207" s="38"/>
      <c r="K207" s="38"/>
      <c r="L207" s="38"/>
      <c r="M207" s="38"/>
    </row>
    <row r="210" spans="1:25" x14ac:dyDescent="0.3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</row>
    <row r="211" spans="1:25" x14ac:dyDescent="0.3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</row>
    <row r="212" spans="1:25" x14ac:dyDescent="0.3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</row>
    <row r="213" spans="1:25" x14ac:dyDescent="0.3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</row>
    <row r="216" spans="1:25" x14ac:dyDescent="0.3">
      <c r="A216" s="10" t="s">
        <v>143</v>
      </c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25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25" ht="15" thickBot="1" x14ac:dyDescent="0.3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25" x14ac:dyDescent="0.3">
      <c r="D219" s="95" t="s">
        <v>49</v>
      </c>
      <c r="E219" s="96"/>
      <c r="F219" s="96"/>
      <c r="G219" s="104" t="str">
        <f>CONCATENATE(Arkusz18!A2," - ",Arkusz18!B2," r.")</f>
        <v>01.09.2022 - 30.09.2022 r.</v>
      </c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5"/>
    </row>
    <row r="220" spans="1:25" ht="31.5" customHeight="1" x14ac:dyDescent="0.3">
      <c r="D220" s="97"/>
      <c r="E220" s="98"/>
      <c r="F220" s="98"/>
      <c r="G220" s="99" t="s">
        <v>65</v>
      </c>
      <c r="H220" s="99"/>
      <c r="I220" s="99"/>
      <c r="J220" s="99" t="s">
        <v>90</v>
      </c>
      <c r="K220" s="99"/>
      <c r="L220" s="99"/>
      <c r="M220" s="99" t="s">
        <v>64</v>
      </c>
      <c r="N220" s="99"/>
      <c r="O220" s="99"/>
      <c r="P220" s="99" t="s">
        <v>89</v>
      </c>
      <c r="Q220" s="99"/>
      <c r="R220" s="106"/>
    </row>
    <row r="221" spans="1:25" x14ac:dyDescent="0.3">
      <c r="D221" s="262" t="s">
        <v>88</v>
      </c>
      <c r="E221" s="263"/>
      <c r="F221" s="263"/>
      <c r="G221" s="269">
        <f>Arkusz16!A2</f>
        <v>0</v>
      </c>
      <c r="H221" s="269"/>
      <c r="I221" s="269"/>
      <c r="J221" s="269">
        <f>Arkusz16!A3</f>
        <v>0</v>
      </c>
      <c r="K221" s="269"/>
      <c r="L221" s="269"/>
      <c r="M221" s="269">
        <f>Arkusz16!A4</f>
        <v>0</v>
      </c>
      <c r="N221" s="269"/>
      <c r="O221" s="269"/>
      <c r="P221" s="269">
        <f>Arkusz16!A5</f>
        <v>0</v>
      </c>
      <c r="Q221" s="269"/>
      <c r="R221" s="269"/>
    </row>
    <row r="222" spans="1:25" x14ac:dyDescent="0.3">
      <c r="D222" s="264" t="s">
        <v>51</v>
      </c>
      <c r="E222" s="265"/>
      <c r="F222" s="265"/>
      <c r="G222" s="266">
        <f>Arkusz16!A6</f>
        <v>303</v>
      </c>
      <c r="H222" s="266"/>
      <c r="I222" s="266"/>
      <c r="J222" s="272">
        <f>Arkusz16!A7</f>
        <v>1</v>
      </c>
      <c r="K222" s="273"/>
      <c r="L222" s="274"/>
      <c r="M222" s="272">
        <f>Arkusz16!A8</f>
        <v>0</v>
      </c>
      <c r="N222" s="273"/>
      <c r="O222" s="274"/>
      <c r="P222" s="272">
        <f>Arkusz16!A9</f>
        <v>0</v>
      </c>
      <c r="Q222" s="273"/>
      <c r="R222" s="274"/>
    </row>
    <row r="223" spans="1:25" ht="15" thickBot="1" x14ac:dyDescent="0.35">
      <c r="D223" s="123" t="s">
        <v>52</v>
      </c>
      <c r="E223" s="124"/>
      <c r="F223" s="124"/>
      <c r="G223" s="125">
        <f>Arkusz16!A10</f>
        <v>0</v>
      </c>
      <c r="H223" s="125"/>
      <c r="I223" s="125"/>
      <c r="J223" s="125">
        <f>Arkusz16!A11</f>
        <v>0</v>
      </c>
      <c r="K223" s="125"/>
      <c r="L223" s="125"/>
      <c r="M223" s="125">
        <f>Arkusz16!A12</f>
        <v>0</v>
      </c>
      <c r="N223" s="125"/>
      <c r="O223" s="125"/>
      <c r="P223" s="125">
        <f>Arkusz16!A13</f>
        <v>0</v>
      </c>
      <c r="Q223" s="125"/>
      <c r="R223" s="125"/>
    </row>
    <row r="224" spans="1:25" ht="15" thickBot="1" x14ac:dyDescent="0.35">
      <c r="D224" s="267" t="s">
        <v>50</v>
      </c>
      <c r="E224" s="268"/>
      <c r="F224" s="268"/>
      <c r="G224" s="93">
        <f>SUM(G221:I223)</f>
        <v>303</v>
      </c>
      <c r="H224" s="93"/>
      <c r="I224" s="93"/>
      <c r="J224" s="93">
        <f t="shared" ref="J224" si="5">SUM(J221:L223)</f>
        <v>1</v>
      </c>
      <c r="K224" s="93"/>
      <c r="L224" s="93"/>
      <c r="M224" s="93">
        <f t="shared" ref="M224" si="6">SUM(M221:O223)</f>
        <v>0</v>
      </c>
      <c r="N224" s="93"/>
      <c r="O224" s="93"/>
      <c r="P224" s="93">
        <f t="shared" ref="P224" si="7">SUM(P221:R223)</f>
        <v>0</v>
      </c>
      <c r="Q224" s="93"/>
      <c r="R224" s="94"/>
    </row>
    <row r="225" spans="1:25" x14ac:dyDescent="0.3">
      <c r="A225" s="39"/>
      <c r="B225" s="39"/>
      <c r="C225" s="39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</row>
    <row r="227" spans="1:25" ht="15" thickBot="1" x14ac:dyDescent="0.35"/>
    <row r="228" spans="1:25" x14ac:dyDescent="0.3">
      <c r="D228" s="95" t="s">
        <v>49</v>
      </c>
      <c r="E228" s="96"/>
      <c r="F228" s="96"/>
      <c r="G228" s="104" t="str">
        <f>CONCATENATE(Arkusz18!C2," - ",Arkusz18!B2," r.")</f>
        <v>01.01.2022 - 30.09.2022 r.</v>
      </c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  <c r="R228" s="105"/>
    </row>
    <row r="229" spans="1:25" ht="32.25" customHeight="1" x14ac:dyDescent="0.3">
      <c r="D229" s="97"/>
      <c r="E229" s="98"/>
      <c r="F229" s="98"/>
      <c r="G229" s="99" t="s">
        <v>65</v>
      </c>
      <c r="H229" s="99"/>
      <c r="I229" s="99"/>
      <c r="J229" s="99" t="s">
        <v>90</v>
      </c>
      <c r="K229" s="99"/>
      <c r="L229" s="99"/>
      <c r="M229" s="99" t="s">
        <v>64</v>
      </c>
      <c r="N229" s="99"/>
      <c r="O229" s="99"/>
      <c r="P229" s="99" t="s">
        <v>89</v>
      </c>
      <c r="Q229" s="99"/>
      <c r="R229" s="106"/>
    </row>
    <row r="230" spans="1:25" x14ac:dyDescent="0.3">
      <c r="D230" s="262" t="s">
        <v>88</v>
      </c>
      <c r="E230" s="263"/>
      <c r="F230" s="263"/>
      <c r="G230" s="269">
        <f>Arkusz17!A2</f>
        <v>0</v>
      </c>
      <c r="H230" s="269"/>
      <c r="I230" s="269"/>
      <c r="J230" s="269">
        <f>Arkusz17!A3</f>
        <v>0</v>
      </c>
      <c r="K230" s="269"/>
      <c r="L230" s="269"/>
      <c r="M230" s="269">
        <f>Arkusz17!A4</f>
        <v>0</v>
      </c>
      <c r="N230" s="269"/>
      <c r="O230" s="269"/>
      <c r="P230" s="269">
        <f>Arkusz17!A5</f>
        <v>0</v>
      </c>
      <c r="Q230" s="269"/>
      <c r="R230" s="269"/>
    </row>
    <row r="231" spans="1:25" x14ac:dyDescent="0.3">
      <c r="D231" s="264" t="s">
        <v>51</v>
      </c>
      <c r="E231" s="265"/>
      <c r="F231" s="265"/>
      <c r="G231" s="266">
        <f>Arkusz17!A6</f>
        <v>2972</v>
      </c>
      <c r="H231" s="266"/>
      <c r="I231" s="266"/>
      <c r="J231" s="266">
        <f>Arkusz17!A7</f>
        <v>2</v>
      </c>
      <c r="K231" s="266"/>
      <c r="L231" s="266"/>
      <c r="M231" s="266">
        <f>Arkusz17!A8</f>
        <v>0</v>
      </c>
      <c r="N231" s="266"/>
      <c r="O231" s="266"/>
      <c r="P231" s="266">
        <f>Arkusz17!A9</f>
        <v>0</v>
      </c>
      <c r="Q231" s="266"/>
      <c r="R231" s="266"/>
    </row>
    <row r="232" spans="1:25" ht="15" thickBot="1" x14ac:dyDescent="0.35">
      <c r="D232" s="123" t="s">
        <v>52</v>
      </c>
      <c r="E232" s="124"/>
      <c r="F232" s="124"/>
      <c r="G232" s="125">
        <f>Arkusz17!A10</f>
        <v>193</v>
      </c>
      <c r="H232" s="125"/>
      <c r="I232" s="125"/>
      <c r="J232" s="125">
        <f>Arkusz17!A11</f>
        <v>1</v>
      </c>
      <c r="K232" s="125"/>
      <c r="L232" s="125"/>
      <c r="M232" s="125">
        <f>Arkusz17!A12</f>
        <v>0</v>
      </c>
      <c r="N232" s="125"/>
      <c r="O232" s="125"/>
      <c r="P232" s="125">
        <f>Arkusz17!A13</f>
        <v>0</v>
      </c>
      <c r="Q232" s="125"/>
      <c r="R232" s="125"/>
    </row>
    <row r="233" spans="1:25" ht="15" thickBot="1" x14ac:dyDescent="0.35">
      <c r="D233" s="267" t="s">
        <v>50</v>
      </c>
      <c r="E233" s="268"/>
      <c r="F233" s="268"/>
      <c r="G233" s="93">
        <f>SUM(G230:I232)</f>
        <v>3165</v>
      </c>
      <c r="H233" s="93"/>
      <c r="I233" s="93"/>
      <c r="J233" s="93">
        <f t="shared" ref="J233" si="8">SUM(J230:L232)</f>
        <v>3</v>
      </c>
      <c r="K233" s="93"/>
      <c r="L233" s="93"/>
      <c r="M233" s="93">
        <f t="shared" ref="M233" si="9">SUM(M230:O232)</f>
        <v>0</v>
      </c>
      <c r="N233" s="93"/>
      <c r="O233" s="93"/>
      <c r="P233" s="93">
        <f t="shared" ref="P233" si="10">SUM(P230:R232)</f>
        <v>0</v>
      </c>
      <c r="Q233" s="93"/>
      <c r="R233" s="94"/>
    </row>
    <row r="236" spans="1:25" x14ac:dyDescent="0.3">
      <c r="A236" s="72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</row>
    <row r="237" spans="1:25" x14ac:dyDescent="0.3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</row>
    <row r="238" spans="1:25" x14ac:dyDescent="0.3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</row>
    <row r="239" spans="1:25" x14ac:dyDescent="0.3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</row>
    <row r="242" spans="1:22" ht="18" x14ac:dyDescent="0.3">
      <c r="A242" s="8" t="s">
        <v>67</v>
      </c>
      <c r="F242" s="9"/>
    </row>
    <row r="243" spans="1:22" x14ac:dyDescent="0.3">
      <c r="F243" s="9"/>
    </row>
    <row r="244" spans="1:22" x14ac:dyDescent="0.3">
      <c r="A244" s="186" t="s">
        <v>144</v>
      </c>
      <c r="B244" s="186"/>
      <c r="C244" s="186"/>
      <c r="D244" s="186"/>
      <c r="E244" s="186"/>
      <c r="F244" s="186"/>
      <c r="G244" s="186"/>
      <c r="H244" s="186"/>
      <c r="I244" s="186"/>
      <c r="J244" s="186"/>
      <c r="K244" s="186"/>
      <c r="L244" s="186"/>
      <c r="M244" s="186"/>
      <c r="N244" s="186"/>
      <c r="O244" s="186"/>
      <c r="P244" s="186"/>
      <c r="Q244" s="186"/>
      <c r="R244" s="186"/>
      <c r="S244" s="186"/>
      <c r="T244" s="186"/>
      <c r="U244" s="186"/>
    </row>
    <row r="245" spans="1:22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</row>
    <row r="246" spans="1:22" ht="15" thickBot="1" x14ac:dyDescent="0.3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</row>
    <row r="247" spans="1:22" x14ac:dyDescent="0.3">
      <c r="C247" s="197" t="s">
        <v>0</v>
      </c>
      <c r="D247" s="198"/>
      <c r="E247" s="198"/>
      <c r="F247" s="198"/>
      <c r="G247" s="275" t="str">
        <f>CONCATENATE(Arkusz18!A2," - ",Arkusz18!B2," r.")</f>
        <v>01.09.2022 - 30.09.2022 r.</v>
      </c>
      <c r="H247" s="276"/>
      <c r="I247" s="276"/>
      <c r="J247" s="276"/>
      <c r="K247" s="276"/>
      <c r="L247" s="276"/>
      <c r="M247" s="276"/>
      <c r="N247" s="276"/>
      <c r="O247" s="276"/>
      <c r="P247" s="276"/>
      <c r="Q247" s="276"/>
      <c r="R247" s="276"/>
      <c r="S247" s="276"/>
      <c r="T247" s="276"/>
      <c r="U247" s="276"/>
      <c r="V247" s="277"/>
    </row>
    <row r="248" spans="1:22" x14ac:dyDescent="0.3">
      <c r="C248" s="199"/>
      <c r="D248" s="185"/>
      <c r="E248" s="185"/>
      <c r="F248" s="185"/>
      <c r="G248" s="191" t="s">
        <v>31</v>
      </c>
      <c r="H248" s="192"/>
      <c r="I248" s="192"/>
      <c r="J248" s="193"/>
      <c r="K248" s="191" t="s">
        <v>32</v>
      </c>
      <c r="L248" s="192"/>
      <c r="M248" s="192"/>
      <c r="N248" s="193"/>
      <c r="O248" s="191" t="s">
        <v>103</v>
      </c>
      <c r="P248" s="192"/>
      <c r="Q248" s="192"/>
      <c r="R248" s="193"/>
      <c r="S248" s="191" t="s">
        <v>55</v>
      </c>
      <c r="T248" s="192"/>
      <c r="U248" s="192"/>
      <c r="V248" s="280"/>
    </row>
    <row r="249" spans="1:22" x14ac:dyDescent="0.3">
      <c r="C249" s="199"/>
      <c r="D249" s="185"/>
      <c r="E249" s="185"/>
      <c r="F249" s="185"/>
      <c r="G249" s="256" t="s">
        <v>30</v>
      </c>
      <c r="H249" s="257"/>
      <c r="I249" s="191" t="s">
        <v>10</v>
      </c>
      <c r="J249" s="193"/>
      <c r="K249" s="256" t="s">
        <v>33</v>
      </c>
      <c r="L249" s="257"/>
      <c r="M249" s="191" t="s">
        <v>10</v>
      </c>
      <c r="N249" s="193"/>
      <c r="O249" s="256" t="s">
        <v>30</v>
      </c>
      <c r="P249" s="257"/>
      <c r="Q249" s="191" t="s">
        <v>10</v>
      </c>
      <c r="R249" s="193"/>
      <c r="S249" s="256" t="s">
        <v>30</v>
      </c>
      <c r="T249" s="257"/>
      <c r="U249" s="191" t="s">
        <v>10</v>
      </c>
      <c r="V249" s="280"/>
    </row>
    <row r="250" spans="1:22" x14ac:dyDescent="0.3">
      <c r="C250" s="150" t="str">
        <f>Arkusz2!B2</f>
        <v>BIAŁORUŚ</v>
      </c>
      <c r="D250" s="151"/>
      <c r="E250" s="151"/>
      <c r="F250" s="151"/>
      <c r="G250" s="200">
        <f>Arkusz2!F2</f>
        <v>233</v>
      </c>
      <c r="H250" s="201"/>
      <c r="I250" s="200">
        <f>Arkusz2!F8</f>
        <v>301</v>
      </c>
      <c r="J250" s="201"/>
      <c r="K250" s="200">
        <f>SUM(Arkusz2!F14,-G250)</f>
        <v>22</v>
      </c>
      <c r="L250" s="201"/>
      <c r="M250" s="200">
        <f>SUM(Arkusz2!F20,-I250)</f>
        <v>29</v>
      </c>
      <c r="N250" s="201"/>
      <c r="O250" s="200">
        <f>Arkusz2!F26</f>
        <v>2</v>
      </c>
      <c r="P250" s="201"/>
      <c r="Q250" s="200">
        <f>Arkusz2!F32</f>
        <v>2</v>
      </c>
      <c r="R250" s="201"/>
      <c r="S250" s="200">
        <f>SUM(Arkusz2!F14,O250)</f>
        <v>257</v>
      </c>
      <c r="T250" s="201"/>
      <c r="U250" s="200">
        <f>SUM(Arkusz2!F20,Q250)</f>
        <v>332</v>
      </c>
      <c r="V250" s="271"/>
    </row>
    <row r="251" spans="1:22" x14ac:dyDescent="0.3">
      <c r="C251" s="243" t="str">
        <f>Arkusz2!B3</f>
        <v>ROSJA</v>
      </c>
      <c r="D251" s="244"/>
      <c r="E251" s="244"/>
      <c r="F251" s="244"/>
      <c r="G251" s="202">
        <f>Arkusz2!F3</f>
        <v>72</v>
      </c>
      <c r="H251" s="203"/>
      <c r="I251" s="202">
        <f>Arkusz2!F9</f>
        <v>166</v>
      </c>
      <c r="J251" s="203"/>
      <c r="K251" s="202">
        <f>SUM(Arkusz2!F15,-G251)</f>
        <v>27</v>
      </c>
      <c r="L251" s="203"/>
      <c r="M251" s="202">
        <f>SUM(Arkusz2!F21,-I251)</f>
        <v>53</v>
      </c>
      <c r="N251" s="203"/>
      <c r="O251" s="202">
        <f>Arkusz2!F27</f>
        <v>2</v>
      </c>
      <c r="P251" s="203"/>
      <c r="Q251" s="202">
        <f>Arkusz2!F33</f>
        <v>9</v>
      </c>
      <c r="R251" s="203"/>
      <c r="S251" s="202">
        <f>SUM(Arkusz2!F15,O251)</f>
        <v>101</v>
      </c>
      <c r="T251" s="203"/>
      <c r="U251" s="202">
        <f>SUM(Arkusz2!F21,Q251)</f>
        <v>228</v>
      </c>
      <c r="V251" s="270"/>
    </row>
    <row r="252" spans="1:22" x14ac:dyDescent="0.3">
      <c r="C252" s="150" t="str">
        <f>Arkusz2!B4</f>
        <v>UKRAINA</v>
      </c>
      <c r="D252" s="151"/>
      <c r="E252" s="151"/>
      <c r="F252" s="151"/>
      <c r="G252" s="200">
        <f>Arkusz2!F4</f>
        <v>55</v>
      </c>
      <c r="H252" s="201"/>
      <c r="I252" s="200">
        <f>Arkusz2!F10</f>
        <v>60</v>
      </c>
      <c r="J252" s="201"/>
      <c r="K252" s="200">
        <f>SUM(Arkusz2!F16,-G252)</f>
        <v>5</v>
      </c>
      <c r="L252" s="201"/>
      <c r="M252" s="200">
        <f>SUM(Arkusz2!F22,-I252)</f>
        <v>8</v>
      </c>
      <c r="N252" s="201"/>
      <c r="O252" s="200">
        <f>Arkusz2!F28</f>
        <v>1</v>
      </c>
      <c r="P252" s="201"/>
      <c r="Q252" s="200">
        <f>Arkusz2!F34</f>
        <v>1</v>
      </c>
      <c r="R252" s="201"/>
      <c r="S252" s="200">
        <f>SUM(Arkusz2!F16,O252)</f>
        <v>61</v>
      </c>
      <c r="T252" s="201"/>
      <c r="U252" s="200">
        <f>SUM(Arkusz2!F22,Q252)</f>
        <v>69</v>
      </c>
      <c r="V252" s="271"/>
    </row>
    <row r="253" spans="1:22" x14ac:dyDescent="0.3">
      <c r="C253" s="243" t="str">
        <f>Arkusz2!B5</f>
        <v>IRAK</v>
      </c>
      <c r="D253" s="244"/>
      <c r="E253" s="244"/>
      <c r="F253" s="244"/>
      <c r="G253" s="202">
        <f>Arkusz2!F5</f>
        <v>5</v>
      </c>
      <c r="H253" s="203"/>
      <c r="I253" s="202">
        <f>Arkusz2!F11</f>
        <v>5</v>
      </c>
      <c r="J253" s="203"/>
      <c r="K253" s="202">
        <f>SUM(Arkusz2!F17,-G253)</f>
        <v>7</v>
      </c>
      <c r="L253" s="203"/>
      <c r="M253" s="202">
        <f>SUM(Arkusz2!F23,-I253)</f>
        <v>10</v>
      </c>
      <c r="N253" s="203"/>
      <c r="O253" s="202">
        <f>Arkusz2!F29</f>
        <v>7</v>
      </c>
      <c r="P253" s="203"/>
      <c r="Q253" s="202">
        <f>Arkusz2!F35</f>
        <v>24</v>
      </c>
      <c r="R253" s="203"/>
      <c r="S253" s="202">
        <f>SUM(Arkusz2!F17,O253)</f>
        <v>19</v>
      </c>
      <c r="T253" s="203"/>
      <c r="U253" s="202">
        <f>SUM(Arkusz2!F23,Q253)</f>
        <v>39</v>
      </c>
      <c r="V253" s="270"/>
    </row>
    <row r="254" spans="1:22" x14ac:dyDescent="0.3">
      <c r="C254" s="150" t="str">
        <f>Arkusz2!B6</f>
        <v>AFGANISTAN</v>
      </c>
      <c r="D254" s="151"/>
      <c r="E254" s="151"/>
      <c r="F254" s="151"/>
      <c r="G254" s="200">
        <f>Arkusz2!F6</f>
        <v>12</v>
      </c>
      <c r="H254" s="201"/>
      <c r="I254" s="200">
        <f>Arkusz2!F12</f>
        <v>14</v>
      </c>
      <c r="J254" s="201"/>
      <c r="K254" s="200">
        <f>SUM(Arkusz2!F18,-G254)</f>
        <v>3</v>
      </c>
      <c r="L254" s="201"/>
      <c r="M254" s="200">
        <f>SUM(Arkusz2!F24,-I254)</f>
        <v>6</v>
      </c>
      <c r="N254" s="201"/>
      <c r="O254" s="200">
        <f>Arkusz2!F30</f>
        <v>7</v>
      </c>
      <c r="P254" s="201"/>
      <c r="Q254" s="200">
        <f>Arkusz2!F36</f>
        <v>16</v>
      </c>
      <c r="R254" s="201"/>
      <c r="S254" s="200">
        <f>SUM(Arkusz2!F18,O254)</f>
        <v>22</v>
      </c>
      <c r="T254" s="201"/>
      <c r="U254" s="200">
        <f>SUM(Arkusz2!F24,Q254)</f>
        <v>36</v>
      </c>
      <c r="V254" s="271"/>
    </row>
    <row r="255" spans="1:22" ht="15" thickBot="1" x14ac:dyDescent="0.35">
      <c r="C255" s="245" t="str">
        <f>Arkusz2!B7</f>
        <v>Pozostałe</v>
      </c>
      <c r="D255" s="246"/>
      <c r="E255" s="246"/>
      <c r="F255" s="246"/>
      <c r="G255" s="147">
        <f>Arkusz2!F7</f>
        <v>70</v>
      </c>
      <c r="H255" s="148"/>
      <c r="I255" s="147">
        <f>Arkusz2!F13</f>
        <v>76</v>
      </c>
      <c r="J255" s="148"/>
      <c r="K255" s="147">
        <f>SUM(Arkusz2!F19,-G255)</f>
        <v>15</v>
      </c>
      <c r="L255" s="148"/>
      <c r="M255" s="147">
        <f>SUM(Arkusz2!F25,-I255)</f>
        <v>32</v>
      </c>
      <c r="N255" s="148"/>
      <c r="O255" s="147">
        <f>Arkusz2!F31</f>
        <v>11</v>
      </c>
      <c r="P255" s="148"/>
      <c r="Q255" s="147">
        <f>Arkusz2!F37</f>
        <v>11</v>
      </c>
      <c r="R255" s="148"/>
      <c r="S255" s="147">
        <f>SUM(Arkusz2!F19,O255)</f>
        <v>96</v>
      </c>
      <c r="T255" s="148"/>
      <c r="U255" s="147">
        <f>SUM(Arkusz2!F25,Q255)</f>
        <v>119</v>
      </c>
      <c r="V255" s="196"/>
    </row>
    <row r="256" spans="1:22" ht="15" thickBot="1" x14ac:dyDescent="0.35">
      <c r="C256" s="254" t="s">
        <v>1</v>
      </c>
      <c r="D256" s="255"/>
      <c r="E256" s="255"/>
      <c r="F256" s="255"/>
      <c r="G256" s="145">
        <f>SUM(G250:G255)</f>
        <v>447</v>
      </c>
      <c r="H256" s="146"/>
      <c r="I256" s="145">
        <f>SUM(I250:I255)</f>
        <v>622</v>
      </c>
      <c r="J256" s="146"/>
      <c r="K256" s="145">
        <f>SUM(K250:K255)</f>
        <v>79</v>
      </c>
      <c r="L256" s="146"/>
      <c r="M256" s="145">
        <f>SUM(M250:M255)</f>
        <v>138</v>
      </c>
      <c r="N256" s="146"/>
      <c r="O256" s="145">
        <f>SUM(O250:O255)</f>
        <v>30</v>
      </c>
      <c r="P256" s="146"/>
      <c r="Q256" s="145">
        <f>SUM(Q250:Q255)</f>
        <v>63</v>
      </c>
      <c r="R256" s="146"/>
      <c r="S256" s="145">
        <f>SUM(S250:S255)</f>
        <v>556</v>
      </c>
      <c r="T256" s="146"/>
      <c r="U256" s="145">
        <f>SUM(U250:U255)</f>
        <v>823</v>
      </c>
      <c r="V256" s="194"/>
    </row>
    <row r="260" spans="1:19" x14ac:dyDescent="0.3">
      <c r="M260" s="11"/>
      <c r="N260" s="11"/>
      <c r="O260" s="11"/>
      <c r="P260" s="11"/>
      <c r="Q260" s="11"/>
      <c r="R260" s="11"/>
      <c r="S260" s="11"/>
    </row>
    <row r="261" spans="1:19" x14ac:dyDescent="0.3">
      <c r="M261" s="11"/>
      <c r="N261" s="11"/>
      <c r="O261" s="11"/>
      <c r="P261" s="11"/>
      <c r="Q261" s="11"/>
      <c r="R261" s="11"/>
      <c r="S261" s="11"/>
    </row>
    <row r="262" spans="1:19" x14ac:dyDescent="0.3">
      <c r="M262" s="11"/>
      <c r="N262" s="11"/>
      <c r="O262" s="11"/>
      <c r="P262" s="11"/>
      <c r="Q262" s="11"/>
      <c r="R262" s="11"/>
      <c r="S262" s="11"/>
    </row>
    <row r="263" spans="1:19" x14ac:dyDescent="0.3">
      <c r="M263" s="11"/>
      <c r="N263" s="11"/>
      <c r="O263" s="11"/>
      <c r="P263" s="11"/>
      <c r="Q263" s="11"/>
      <c r="R263" s="11"/>
      <c r="S263" s="11"/>
    </row>
    <row r="264" spans="1:19" x14ac:dyDescent="0.3">
      <c r="M264" s="11"/>
      <c r="N264" s="11"/>
      <c r="O264" s="11"/>
      <c r="P264" s="11"/>
      <c r="Q264" s="11"/>
      <c r="R264" s="11"/>
      <c r="S264" s="11"/>
    </row>
    <row r="265" spans="1:19" x14ac:dyDescent="0.3">
      <c r="M265" s="11"/>
      <c r="N265" s="11"/>
      <c r="O265" s="11"/>
      <c r="P265" s="11"/>
      <c r="Q265" s="11"/>
      <c r="R265" s="11"/>
      <c r="S265" s="11"/>
    </row>
    <row r="266" spans="1:19" x14ac:dyDescent="0.3">
      <c r="M266" s="11"/>
      <c r="N266" s="11"/>
      <c r="O266" s="11"/>
      <c r="P266" s="11"/>
      <c r="Q266" s="11"/>
      <c r="R266" s="11"/>
      <c r="S266" s="11"/>
    </row>
    <row r="267" spans="1:19" x14ac:dyDescent="0.3">
      <c r="M267" s="11"/>
      <c r="N267" s="11"/>
      <c r="O267" s="11"/>
      <c r="P267" s="11"/>
      <c r="Q267" s="11"/>
      <c r="R267" s="11"/>
      <c r="S267" s="11"/>
    </row>
    <row r="268" spans="1:19" x14ac:dyDescent="0.3">
      <c r="D268" s="195"/>
      <c r="E268" s="195"/>
    </row>
    <row r="272" spans="1:19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8" spans="3:22" ht="15" thickBot="1" x14ac:dyDescent="0.35"/>
    <row r="279" spans="3:22" x14ac:dyDescent="0.3">
      <c r="C279" s="197" t="s">
        <v>0</v>
      </c>
      <c r="D279" s="198"/>
      <c r="E279" s="198"/>
      <c r="F279" s="198"/>
      <c r="G279" s="187" t="str">
        <f>CONCATENATE(Arkusz18!C2," - ",Arkusz18!B2," r.")</f>
        <v>01.01.2022 - 30.09.2022 r.</v>
      </c>
      <c r="H279" s="187"/>
      <c r="I279" s="187"/>
      <c r="J279" s="187"/>
      <c r="K279" s="187"/>
      <c r="L279" s="187"/>
      <c r="M279" s="187"/>
      <c r="N279" s="187"/>
      <c r="O279" s="187"/>
      <c r="P279" s="187"/>
      <c r="Q279" s="187"/>
      <c r="R279" s="187"/>
      <c r="S279" s="187"/>
      <c r="T279" s="187"/>
      <c r="U279" s="187"/>
      <c r="V279" s="188"/>
    </row>
    <row r="280" spans="3:22" x14ac:dyDescent="0.3">
      <c r="C280" s="199"/>
      <c r="D280" s="185"/>
      <c r="E280" s="185"/>
      <c r="F280" s="185"/>
      <c r="G280" s="185" t="s">
        <v>31</v>
      </c>
      <c r="H280" s="185"/>
      <c r="I280" s="185"/>
      <c r="J280" s="185"/>
      <c r="K280" s="185" t="s">
        <v>32</v>
      </c>
      <c r="L280" s="185"/>
      <c r="M280" s="185"/>
      <c r="N280" s="185"/>
      <c r="O280" s="185" t="s">
        <v>134</v>
      </c>
      <c r="P280" s="185"/>
      <c r="Q280" s="185"/>
      <c r="R280" s="185"/>
      <c r="S280" s="185" t="s">
        <v>55</v>
      </c>
      <c r="T280" s="185"/>
      <c r="U280" s="185"/>
      <c r="V280" s="189"/>
    </row>
    <row r="281" spans="3:22" x14ac:dyDescent="0.3">
      <c r="C281" s="199"/>
      <c r="D281" s="185"/>
      <c r="E281" s="185"/>
      <c r="F281" s="185"/>
      <c r="G281" s="190" t="s">
        <v>30</v>
      </c>
      <c r="H281" s="190"/>
      <c r="I281" s="185" t="s">
        <v>10</v>
      </c>
      <c r="J281" s="185"/>
      <c r="K281" s="190" t="s">
        <v>33</v>
      </c>
      <c r="L281" s="190"/>
      <c r="M281" s="185" t="s">
        <v>10</v>
      </c>
      <c r="N281" s="185"/>
      <c r="O281" s="190" t="s">
        <v>30</v>
      </c>
      <c r="P281" s="190"/>
      <c r="Q281" s="185" t="s">
        <v>10</v>
      </c>
      <c r="R281" s="185"/>
      <c r="S281" s="190" t="s">
        <v>30</v>
      </c>
      <c r="T281" s="190"/>
      <c r="U281" s="185" t="s">
        <v>10</v>
      </c>
      <c r="V281" s="189"/>
    </row>
    <row r="282" spans="3:22" x14ac:dyDescent="0.3">
      <c r="C282" s="150" t="str">
        <f>Arkusz3!B2</f>
        <v>BIAŁORUŚ</v>
      </c>
      <c r="D282" s="151"/>
      <c r="E282" s="151"/>
      <c r="F282" s="151"/>
      <c r="G282" s="141">
        <f>Arkusz3!F2</f>
        <v>1717</v>
      </c>
      <c r="H282" s="141"/>
      <c r="I282" s="141">
        <f>Arkusz3!F8</f>
        <v>2299</v>
      </c>
      <c r="J282" s="141"/>
      <c r="K282" s="141">
        <f>SUM(Arkusz3!F14,-G282)</f>
        <v>40</v>
      </c>
      <c r="L282" s="141"/>
      <c r="M282" s="141">
        <f>SUM(Arkusz3!F20,-I282)</f>
        <v>86</v>
      </c>
      <c r="N282" s="141"/>
      <c r="O282" s="141">
        <f>Arkusz3!F26</f>
        <v>12</v>
      </c>
      <c r="P282" s="141"/>
      <c r="Q282" s="141">
        <f>Arkusz3!F32</f>
        <v>15</v>
      </c>
      <c r="R282" s="141"/>
      <c r="S282" s="141">
        <f>SUM(Arkusz3!F14,O282)</f>
        <v>1769</v>
      </c>
      <c r="T282" s="141"/>
      <c r="U282" s="141">
        <f>SUM(Arkusz3!F20,Q282)</f>
        <v>2400</v>
      </c>
      <c r="V282" s="171"/>
    </row>
    <row r="283" spans="3:22" x14ac:dyDescent="0.3">
      <c r="C283" s="243" t="str">
        <f>Arkusz3!B3</f>
        <v>UKRAINA</v>
      </c>
      <c r="D283" s="244"/>
      <c r="E283" s="244"/>
      <c r="F283" s="244"/>
      <c r="G283" s="143">
        <f>Arkusz3!F3</f>
        <v>859</v>
      </c>
      <c r="H283" s="143"/>
      <c r="I283" s="143">
        <f>Arkusz3!F9</f>
        <v>1281</v>
      </c>
      <c r="J283" s="143"/>
      <c r="K283" s="143">
        <f>SUM(Arkusz3!F15,-G283)</f>
        <v>116</v>
      </c>
      <c r="L283" s="143"/>
      <c r="M283" s="143">
        <f>SUM(Arkusz3!F21,-I283)</f>
        <v>191</v>
      </c>
      <c r="N283" s="143"/>
      <c r="O283" s="143">
        <f>Arkusz3!F27</f>
        <v>7</v>
      </c>
      <c r="P283" s="143"/>
      <c r="Q283" s="143">
        <f>Arkusz3!F33</f>
        <v>8</v>
      </c>
      <c r="R283" s="143"/>
      <c r="S283" s="143">
        <f>SUM(Arkusz3!F15,O283)</f>
        <v>982</v>
      </c>
      <c r="T283" s="143"/>
      <c r="U283" s="143">
        <f>SUM(Arkusz3!F21,Q283)</f>
        <v>1480</v>
      </c>
      <c r="V283" s="170"/>
    </row>
    <row r="284" spans="3:22" x14ac:dyDescent="0.3">
      <c r="C284" s="150" t="str">
        <f>Arkusz3!B4</f>
        <v>ROSJA</v>
      </c>
      <c r="D284" s="151"/>
      <c r="E284" s="151"/>
      <c r="F284" s="151"/>
      <c r="G284" s="141">
        <f>Arkusz3!F4</f>
        <v>392</v>
      </c>
      <c r="H284" s="141"/>
      <c r="I284" s="141">
        <f>Arkusz3!F10</f>
        <v>827</v>
      </c>
      <c r="J284" s="141"/>
      <c r="K284" s="141">
        <f>SUM(Arkusz3!F16,-G284)</f>
        <v>282</v>
      </c>
      <c r="L284" s="141"/>
      <c r="M284" s="141">
        <f>SUM(Arkusz3!F22,-I284)</f>
        <v>614</v>
      </c>
      <c r="N284" s="141"/>
      <c r="O284" s="141">
        <f>Arkusz3!F28</f>
        <v>9</v>
      </c>
      <c r="P284" s="141"/>
      <c r="Q284" s="141">
        <f>Arkusz3!F34</f>
        <v>26</v>
      </c>
      <c r="R284" s="141"/>
      <c r="S284" s="141">
        <f>SUM(Arkusz3!F16,O284)</f>
        <v>683</v>
      </c>
      <c r="T284" s="141"/>
      <c r="U284" s="141">
        <f>SUM(Arkusz3!F22,Q284)</f>
        <v>1467</v>
      </c>
      <c r="V284" s="171"/>
    </row>
    <row r="285" spans="3:22" x14ac:dyDescent="0.3">
      <c r="C285" s="243" t="str">
        <f>Arkusz3!B5</f>
        <v>IRAK</v>
      </c>
      <c r="D285" s="244"/>
      <c r="E285" s="244"/>
      <c r="F285" s="244"/>
      <c r="G285" s="143">
        <f>Arkusz3!F5</f>
        <v>235</v>
      </c>
      <c r="H285" s="143"/>
      <c r="I285" s="143">
        <f>Arkusz3!F11</f>
        <v>368</v>
      </c>
      <c r="J285" s="143"/>
      <c r="K285" s="143">
        <f>SUM(Arkusz3!F17,-G285)</f>
        <v>76</v>
      </c>
      <c r="L285" s="143"/>
      <c r="M285" s="143">
        <f>SUM(Arkusz3!F23,-I285)</f>
        <v>151</v>
      </c>
      <c r="N285" s="143"/>
      <c r="O285" s="143">
        <f>Arkusz3!F29</f>
        <v>14</v>
      </c>
      <c r="P285" s="143"/>
      <c r="Q285" s="143">
        <f>Arkusz3!F35</f>
        <v>42</v>
      </c>
      <c r="R285" s="143"/>
      <c r="S285" s="143">
        <f>SUM(Arkusz3!F17,O285)</f>
        <v>325</v>
      </c>
      <c r="T285" s="143"/>
      <c r="U285" s="143">
        <f>SUM(Arkusz3!F23,Q285)</f>
        <v>561</v>
      </c>
      <c r="V285" s="170"/>
    </row>
    <row r="286" spans="3:22" x14ac:dyDescent="0.3">
      <c r="C286" s="150" t="str">
        <f>Arkusz3!B6</f>
        <v>AFGANISTAN</v>
      </c>
      <c r="D286" s="151"/>
      <c r="E286" s="151"/>
      <c r="F286" s="151"/>
      <c r="G286" s="141">
        <f>Arkusz3!F6</f>
        <v>131</v>
      </c>
      <c r="H286" s="141"/>
      <c r="I286" s="141">
        <f>Arkusz3!F12</f>
        <v>177</v>
      </c>
      <c r="J286" s="141"/>
      <c r="K286" s="141">
        <f>SUM(Arkusz3!F18,-G286)</f>
        <v>14</v>
      </c>
      <c r="L286" s="141"/>
      <c r="M286" s="141">
        <f>SUM(Arkusz3!F24,-I286)</f>
        <v>35</v>
      </c>
      <c r="N286" s="141"/>
      <c r="O286" s="141">
        <f>Arkusz3!F30</f>
        <v>28</v>
      </c>
      <c r="P286" s="141"/>
      <c r="Q286" s="141">
        <f>Arkusz3!F36</f>
        <v>63</v>
      </c>
      <c r="R286" s="141"/>
      <c r="S286" s="141">
        <f>SUM(Arkusz3!F18,O286)</f>
        <v>173</v>
      </c>
      <c r="T286" s="141"/>
      <c r="U286" s="141">
        <f>SUM(Arkusz3!F24,Q286)</f>
        <v>275</v>
      </c>
      <c r="V286" s="171"/>
    </row>
    <row r="287" spans="3:22" ht="15" thickBot="1" x14ac:dyDescent="0.35">
      <c r="C287" s="245" t="str">
        <f>Arkusz3!B7</f>
        <v>Pozostałe</v>
      </c>
      <c r="D287" s="246"/>
      <c r="E287" s="246"/>
      <c r="F287" s="246"/>
      <c r="G287" s="144">
        <f>Arkusz3!F7</f>
        <v>784</v>
      </c>
      <c r="H287" s="144"/>
      <c r="I287" s="144">
        <f>Arkusz3!F13</f>
        <v>942</v>
      </c>
      <c r="J287" s="144"/>
      <c r="K287" s="144">
        <f>SUM(Arkusz3!F19,-G287)</f>
        <v>160</v>
      </c>
      <c r="L287" s="144"/>
      <c r="M287" s="144">
        <f>SUM(Arkusz3!F25,-I287)</f>
        <v>254</v>
      </c>
      <c r="N287" s="144"/>
      <c r="O287" s="144">
        <f>Arkusz3!F31</f>
        <v>30</v>
      </c>
      <c r="P287" s="144"/>
      <c r="Q287" s="144">
        <f>Arkusz3!F37</f>
        <v>30</v>
      </c>
      <c r="R287" s="144"/>
      <c r="S287" s="144">
        <f>SUM(Arkusz3!F19,O287)</f>
        <v>974</v>
      </c>
      <c r="T287" s="144"/>
      <c r="U287" s="144">
        <f>SUM(Arkusz3!F25,Q287)</f>
        <v>1226</v>
      </c>
      <c r="V287" s="174"/>
    </row>
    <row r="288" spans="3:22" x14ac:dyDescent="0.3">
      <c r="C288" s="247" t="s">
        <v>1</v>
      </c>
      <c r="D288" s="248"/>
      <c r="E288" s="248"/>
      <c r="F288" s="248"/>
      <c r="G288" s="142">
        <f>SUM(G282:G287)</f>
        <v>4118</v>
      </c>
      <c r="H288" s="142"/>
      <c r="I288" s="142">
        <f>SUM(I282:I287)</f>
        <v>5894</v>
      </c>
      <c r="J288" s="142"/>
      <c r="K288" s="142">
        <f>SUM(K282:K287)</f>
        <v>688</v>
      </c>
      <c r="L288" s="142"/>
      <c r="M288" s="142">
        <f>SUM(M282:M287)</f>
        <v>1331</v>
      </c>
      <c r="N288" s="142"/>
      <c r="O288" s="142">
        <f>SUM(O282:O287)</f>
        <v>100</v>
      </c>
      <c r="P288" s="142"/>
      <c r="Q288" s="142">
        <f>SUM(Q282:Q287)</f>
        <v>184</v>
      </c>
      <c r="R288" s="142"/>
      <c r="S288" s="142">
        <f>SUM(S282:S287)</f>
        <v>4906</v>
      </c>
      <c r="T288" s="142"/>
      <c r="U288" s="142">
        <f>SUM(U282:U287)</f>
        <v>7409</v>
      </c>
      <c r="V288" s="278"/>
    </row>
    <row r="289" spans="1:26" x14ac:dyDescent="0.3">
      <c r="A289" s="4"/>
      <c r="B289" s="12"/>
      <c r="C289" s="13"/>
      <c r="D289" s="13"/>
      <c r="E289" s="13"/>
      <c r="F289" s="13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2"/>
    </row>
    <row r="290" spans="1:26" x14ac:dyDescent="0.3">
      <c r="A290" s="249" t="s">
        <v>137</v>
      </c>
      <c r="B290" s="249"/>
      <c r="C290" s="249"/>
      <c r="D290" s="249"/>
      <c r="E290" s="249"/>
      <c r="F290" s="249"/>
      <c r="G290" s="249"/>
      <c r="H290" s="249"/>
      <c r="I290" s="249"/>
      <c r="J290" s="249"/>
      <c r="K290" s="249"/>
      <c r="L290" s="249"/>
      <c r="M290" s="249"/>
      <c r="N290" s="249"/>
      <c r="O290" s="249"/>
      <c r="P290" s="249"/>
      <c r="Q290" s="249"/>
      <c r="R290" s="249"/>
      <c r="S290" s="249"/>
      <c r="T290" s="249"/>
      <c r="U290" s="249"/>
      <c r="V290" s="249"/>
      <c r="W290" s="249"/>
      <c r="X290" s="249"/>
      <c r="Y290" s="249"/>
      <c r="Z290" s="249"/>
    </row>
    <row r="291" spans="1:26" x14ac:dyDescent="0.3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6"/>
      <c r="Z291" s="15"/>
    </row>
    <row r="295" spans="1:26" x14ac:dyDescent="0.3">
      <c r="M295" s="11"/>
      <c r="N295" s="11"/>
      <c r="O295" s="11"/>
      <c r="P295" s="11"/>
      <c r="Q295" s="11"/>
      <c r="R295" s="11"/>
      <c r="S295" s="11"/>
    </row>
    <row r="296" spans="1:26" x14ac:dyDescent="0.3">
      <c r="M296" s="11"/>
      <c r="N296" s="11"/>
      <c r="O296" s="11"/>
      <c r="P296" s="11"/>
      <c r="Q296" s="11"/>
      <c r="R296" s="11"/>
      <c r="S296" s="11"/>
    </row>
    <row r="297" spans="1:26" x14ac:dyDescent="0.3">
      <c r="M297" s="11"/>
      <c r="N297" s="11"/>
      <c r="O297" s="11"/>
      <c r="P297" s="11"/>
      <c r="Q297" s="11"/>
      <c r="R297" s="11"/>
      <c r="S297" s="11"/>
    </row>
    <row r="298" spans="1:26" x14ac:dyDescent="0.3">
      <c r="M298" s="11"/>
      <c r="N298" s="11"/>
      <c r="O298" s="11"/>
      <c r="P298" s="11"/>
      <c r="Q298" s="11"/>
      <c r="R298" s="11"/>
      <c r="S298" s="11"/>
    </row>
    <row r="299" spans="1:26" x14ac:dyDescent="0.3">
      <c r="M299" s="11"/>
      <c r="N299" s="11"/>
      <c r="O299" s="11"/>
      <c r="P299" s="11"/>
      <c r="Q299" s="11"/>
      <c r="R299" s="11"/>
      <c r="S299" s="11"/>
    </row>
    <row r="300" spans="1:26" x14ac:dyDescent="0.3">
      <c r="M300" s="11"/>
      <c r="N300" s="11"/>
      <c r="O300" s="11"/>
      <c r="P300" s="11"/>
      <c r="Q300" s="11"/>
      <c r="R300" s="11"/>
      <c r="S300" s="11"/>
    </row>
    <row r="301" spans="1:26" x14ac:dyDescent="0.3">
      <c r="M301" s="11"/>
      <c r="N301" s="11"/>
      <c r="O301" s="11"/>
      <c r="P301" s="11"/>
      <c r="Q301" s="11"/>
      <c r="R301" s="11"/>
      <c r="S301" s="11"/>
    </row>
    <row r="302" spans="1:26" x14ac:dyDescent="0.3">
      <c r="M302" s="11"/>
      <c r="N302" s="11"/>
      <c r="O302" s="11"/>
      <c r="P302" s="11"/>
      <c r="Q302" s="11"/>
      <c r="R302" s="11"/>
      <c r="S302" s="11"/>
    </row>
    <row r="303" spans="1:26" x14ac:dyDescent="0.3">
      <c r="D303" s="195"/>
      <c r="E303" s="195"/>
    </row>
    <row r="308" spans="1:26" x14ac:dyDescent="0.3">
      <c r="V308" s="17"/>
      <c r="W308" s="17"/>
      <c r="X308" s="17"/>
      <c r="Y308" s="18"/>
      <c r="Z308" s="17"/>
    </row>
    <row r="309" spans="1:26" x14ac:dyDescent="0.3">
      <c r="V309" s="17"/>
      <c r="W309" s="17"/>
      <c r="X309" s="17"/>
      <c r="Y309" s="18"/>
      <c r="Z309" s="17"/>
    </row>
    <row r="310" spans="1:26" x14ac:dyDescent="0.3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7"/>
      <c r="W310" s="17"/>
      <c r="X310" s="17"/>
      <c r="Y310" s="18"/>
      <c r="Z310" s="17"/>
    </row>
    <row r="311" spans="1:26" x14ac:dyDescent="0.3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7"/>
      <c r="W311" s="17"/>
      <c r="X311" s="17"/>
      <c r="Y311" s="18"/>
      <c r="Z311" s="17"/>
    </row>
    <row r="312" spans="1:26" x14ac:dyDescent="0.3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7"/>
      <c r="W312" s="17"/>
      <c r="X312" s="17"/>
      <c r="Y312" s="18"/>
      <c r="Z312" s="17"/>
    </row>
    <row r="313" spans="1:26" x14ac:dyDescent="0.3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7"/>
      <c r="W313" s="17"/>
      <c r="X313" s="17"/>
      <c r="Y313" s="18"/>
      <c r="Z313" s="17"/>
    </row>
    <row r="314" spans="1:26" x14ac:dyDescent="0.3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7"/>
      <c r="W314" s="17"/>
      <c r="X314" s="17"/>
      <c r="Y314" s="18"/>
      <c r="Z314" s="17"/>
    </row>
    <row r="315" spans="1:26" x14ac:dyDescent="0.3">
      <c r="A315" s="72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</row>
    <row r="316" spans="1:26" x14ac:dyDescent="0.3">
      <c r="A316" s="72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</row>
    <row r="317" spans="1:26" x14ac:dyDescent="0.3">
      <c r="A317" s="72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</row>
    <row r="318" spans="1:26" x14ac:dyDescent="0.3">
      <c r="A318" s="72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</row>
    <row r="319" spans="1:26" x14ac:dyDescent="0.3">
      <c r="A319" s="72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</row>
    <row r="320" spans="1:26" x14ac:dyDescent="0.3">
      <c r="A320" s="72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</row>
    <row r="321" spans="1:25" x14ac:dyDescent="0.3">
      <c r="A321" s="72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</row>
    <row r="322" spans="1:25" x14ac:dyDescent="0.3">
      <c r="A322" s="72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</row>
    <row r="327" spans="1:25" x14ac:dyDescent="0.3">
      <c r="A327" s="60" t="s">
        <v>145</v>
      </c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</row>
    <row r="328" spans="1:25" x14ac:dyDescent="0.3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</row>
    <row r="330" spans="1:25" ht="15" thickBot="1" x14ac:dyDescent="0.35"/>
    <row r="331" spans="1:25" x14ac:dyDescent="0.3">
      <c r="A331" s="175" t="str">
        <f>CONCATENATE(Arkusz18!C2," - ",Arkusz18!B2," r.")</f>
        <v>01.01.2022 - 30.09.2022 r.</v>
      </c>
      <c r="B331" s="176"/>
      <c r="C331" s="176"/>
      <c r="D331" s="176"/>
      <c r="E331" s="176"/>
      <c r="F331" s="176"/>
      <c r="G331" s="176"/>
      <c r="H331" s="176"/>
      <c r="I331" s="177"/>
      <c r="M331" s="175" t="str">
        <f>CONCATENATE(Arkusz18!C2," - ",Arkusz18!B2," r.")</f>
        <v>01.01.2022 - 30.09.2022 r.</v>
      </c>
      <c r="N331" s="176"/>
      <c r="O331" s="176"/>
      <c r="P331" s="176"/>
      <c r="Q331" s="176"/>
      <c r="R331" s="176"/>
      <c r="S331" s="176"/>
      <c r="T331" s="176"/>
      <c r="U331" s="177"/>
    </row>
    <row r="332" spans="1:25" ht="52.5" customHeight="1" x14ac:dyDescent="0.3">
      <c r="A332" s="204" t="s">
        <v>56</v>
      </c>
      <c r="B332" s="205"/>
      <c r="C332" s="206"/>
      <c r="D332" s="178" t="s">
        <v>57</v>
      </c>
      <c r="E332" s="182"/>
      <c r="F332" s="178" t="s">
        <v>58</v>
      </c>
      <c r="G332" s="182"/>
      <c r="H332" s="178" t="s">
        <v>54</v>
      </c>
      <c r="I332" s="179"/>
      <c r="M332" s="204" t="s">
        <v>56</v>
      </c>
      <c r="N332" s="205"/>
      <c r="O332" s="206"/>
      <c r="P332" s="178" t="s">
        <v>59</v>
      </c>
      <c r="Q332" s="182"/>
      <c r="R332" s="178" t="s">
        <v>58</v>
      </c>
      <c r="S332" s="182"/>
      <c r="T332" s="178" t="s">
        <v>54</v>
      </c>
      <c r="U332" s="179"/>
    </row>
    <row r="333" spans="1:25" x14ac:dyDescent="0.3">
      <c r="A333" s="207"/>
      <c r="B333" s="208"/>
      <c r="C333" s="209"/>
      <c r="D333" s="180"/>
      <c r="E333" s="183"/>
      <c r="F333" s="180"/>
      <c r="G333" s="183"/>
      <c r="H333" s="180"/>
      <c r="I333" s="181"/>
      <c r="M333" s="207"/>
      <c r="N333" s="208"/>
      <c r="O333" s="209"/>
      <c r="P333" s="180"/>
      <c r="Q333" s="183"/>
      <c r="R333" s="180"/>
      <c r="S333" s="183"/>
      <c r="T333" s="180"/>
      <c r="U333" s="181"/>
    </row>
    <row r="334" spans="1:25" x14ac:dyDescent="0.3">
      <c r="A334" s="228" t="str">
        <f>Arkusz4!B2</f>
        <v>NIEMCY</v>
      </c>
      <c r="B334" s="229"/>
      <c r="C334" s="229"/>
      <c r="D334" s="184">
        <f>Arkusz4!C2</f>
        <v>3815</v>
      </c>
      <c r="E334" s="184"/>
      <c r="F334" s="184">
        <f>Arkusz4!D2</f>
        <v>2308</v>
      </c>
      <c r="G334" s="184"/>
      <c r="H334" s="184">
        <f>Arkusz4!E2</f>
        <v>133</v>
      </c>
      <c r="I334" s="184"/>
      <c r="M334" s="228" t="str">
        <f>Arkusz5!B2</f>
        <v>NIEMCY</v>
      </c>
      <c r="N334" s="229"/>
      <c r="O334" s="229"/>
      <c r="P334" s="184">
        <f>Arkusz5!C2</f>
        <v>59</v>
      </c>
      <c r="Q334" s="184"/>
      <c r="R334" s="184">
        <f>Arkusz5!D2</f>
        <v>49</v>
      </c>
      <c r="S334" s="184"/>
      <c r="T334" s="184">
        <f>Arkusz5!E2</f>
        <v>21</v>
      </c>
      <c r="U334" s="242"/>
    </row>
    <row r="335" spans="1:25" x14ac:dyDescent="0.3">
      <c r="A335" s="230" t="str">
        <f>Arkusz4!B3</f>
        <v>FRANCJA</v>
      </c>
      <c r="B335" s="231"/>
      <c r="C335" s="231"/>
      <c r="D335" s="214">
        <f>Arkusz4!C3</f>
        <v>447</v>
      </c>
      <c r="E335" s="214"/>
      <c r="F335" s="214">
        <f>Arkusz4!D3</f>
        <v>343</v>
      </c>
      <c r="G335" s="214"/>
      <c r="H335" s="214">
        <f>Arkusz4!E3</f>
        <v>10</v>
      </c>
      <c r="I335" s="214"/>
      <c r="M335" s="230" t="str">
        <f>Arkusz5!B3</f>
        <v>RUMUNIA</v>
      </c>
      <c r="N335" s="231"/>
      <c r="O335" s="231"/>
      <c r="P335" s="214">
        <f>Arkusz5!C3</f>
        <v>36</v>
      </c>
      <c r="Q335" s="214"/>
      <c r="R335" s="214">
        <f>Arkusz5!D3</f>
        <v>31</v>
      </c>
      <c r="S335" s="214"/>
      <c r="T335" s="214">
        <f>Arkusz5!E3</f>
        <v>6</v>
      </c>
      <c r="U335" s="241"/>
    </row>
    <row r="336" spans="1:25" x14ac:dyDescent="0.3">
      <c r="A336" s="228" t="str">
        <f>Arkusz4!B4</f>
        <v>NIDERLANDY</v>
      </c>
      <c r="B336" s="229"/>
      <c r="C336" s="229"/>
      <c r="D336" s="184">
        <f>Arkusz4!C4</f>
        <v>222</v>
      </c>
      <c r="E336" s="184"/>
      <c r="F336" s="184">
        <f>Arkusz4!D4</f>
        <v>213</v>
      </c>
      <c r="G336" s="184"/>
      <c r="H336" s="184">
        <f>Arkusz4!E4</f>
        <v>2</v>
      </c>
      <c r="I336" s="184"/>
      <c r="M336" s="228" t="str">
        <f>Arkusz5!B4</f>
        <v>BUŁGARIA</v>
      </c>
      <c r="N336" s="229"/>
      <c r="O336" s="229"/>
      <c r="P336" s="184">
        <f>Arkusz5!C4</f>
        <v>24</v>
      </c>
      <c r="Q336" s="184"/>
      <c r="R336" s="184">
        <f>Arkusz5!D4</f>
        <v>18</v>
      </c>
      <c r="S336" s="184"/>
      <c r="T336" s="184">
        <f>Arkusz5!E4</f>
        <v>5</v>
      </c>
      <c r="U336" s="242"/>
    </row>
    <row r="337" spans="1:26" x14ac:dyDescent="0.3">
      <c r="A337" s="230" t="str">
        <f>Arkusz4!B5</f>
        <v>BELGIA</v>
      </c>
      <c r="B337" s="231"/>
      <c r="C337" s="231"/>
      <c r="D337" s="214">
        <f>Arkusz4!C5</f>
        <v>197</v>
      </c>
      <c r="E337" s="214"/>
      <c r="F337" s="214">
        <f>Arkusz4!D5</f>
        <v>169</v>
      </c>
      <c r="G337" s="214"/>
      <c r="H337" s="214">
        <f>Arkusz4!E5</f>
        <v>4</v>
      </c>
      <c r="I337" s="214"/>
      <c r="M337" s="230" t="str">
        <f>Arkusz5!B5</f>
        <v>FRANCJA</v>
      </c>
      <c r="N337" s="231"/>
      <c r="O337" s="231"/>
      <c r="P337" s="214">
        <f>Arkusz5!C5</f>
        <v>21</v>
      </c>
      <c r="Q337" s="214"/>
      <c r="R337" s="214">
        <f>Arkusz5!D5</f>
        <v>20</v>
      </c>
      <c r="S337" s="214"/>
      <c r="T337" s="214">
        <f>Arkusz5!E5</f>
        <v>9</v>
      </c>
      <c r="U337" s="241"/>
    </row>
    <row r="338" spans="1:26" x14ac:dyDescent="0.3">
      <c r="A338" s="228" t="str">
        <f>Arkusz4!B6</f>
        <v>SZWECJA</v>
      </c>
      <c r="B338" s="229"/>
      <c r="C338" s="229"/>
      <c r="D338" s="184">
        <f>Arkusz4!C6</f>
        <v>103</v>
      </c>
      <c r="E338" s="184"/>
      <c r="F338" s="184">
        <f>Arkusz4!D6</f>
        <v>99</v>
      </c>
      <c r="G338" s="184"/>
      <c r="H338" s="184">
        <f>Arkusz4!E6</f>
        <v>21</v>
      </c>
      <c r="I338" s="184"/>
      <c r="M338" s="228" t="str">
        <f>Arkusz5!B6</f>
        <v>LITWA</v>
      </c>
      <c r="N338" s="229"/>
      <c r="O338" s="229"/>
      <c r="P338" s="184">
        <f>Arkusz5!C6</f>
        <v>13</v>
      </c>
      <c r="Q338" s="184"/>
      <c r="R338" s="184">
        <f>Arkusz5!D6</f>
        <v>13</v>
      </c>
      <c r="S338" s="184"/>
      <c r="T338" s="184">
        <f>Arkusz5!E6</f>
        <v>1</v>
      </c>
      <c r="U338" s="242"/>
    </row>
    <row r="339" spans="1:26" ht="15" thickBot="1" x14ac:dyDescent="0.35">
      <c r="A339" s="232" t="str">
        <f>Arkusz4!B7</f>
        <v>Pozostałe</v>
      </c>
      <c r="B339" s="233"/>
      <c r="C339" s="233"/>
      <c r="D339" s="215">
        <f>Arkusz4!C7</f>
        <v>398</v>
      </c>
      <c r="E339" s="215"/>
      <c r="F339" s="215">
        <f>Arkusz4!D7</f>
        <v>336</v>
      </c>
      <c r="G339" s="215"/>
      <c r="H339" s="215">
        <f>Arkusz4!E7</f>
        <v>53</v>
      </c>
      <c r="I339" s="215"/>
      <c r="M339" s="232" t="str">
        <f>Arkusz5!B7</f>
        <v>Pozostałe</v>
      </c>
      <c r="N339" s="233"/>
      <c r="O339" s="233"/>
      <c r="P339" s="215">
        <f>Arkusz5!C7</f>
        <v>50</v>
      </c>
      <c r="Q339" s="215"/>
      <c r="R339" s="215">
        <f>Arkusz5!D7</f>
        <v>35</v>
      </c>
      <c r="S339" s="215"/>
      <c r="T339" s="215">
        <f>Arkusz5!E7</f>
        <v>13</v>
      </c>
      <c r="U339" s="279"/>
    </row>
    <row r="340" spans="1:26" ht="15" thickBot="1" x14ac:dyDescent="0.35">
      <c r="A340" s="212" t="s">
        <v>69</v>
      </c>
      <c r="B340" s="213"/>
      <c r="C340" s="213"/>
      <c r="D340" s="210">
        <f>SUM(D334:E339)</f>
        <v>5182</v>
      </c>
      <c r="E340" s="210"/>
      <c r="F340" s="210">
        <f>SUM(F334:G339)</f>
        <v>3468</v>
      </c>
      <c r="G340" s="210"/>
      <c r="H340" s="210">
        <f>SUM(H334:I339)</f>
        <v>223</v>
      </c>
      <c r="I340" s="211"/>
      <c r="M340" s="212" t="s">
        <v>69</v>
      </c>
      <c r="N340" s="213"/>
      <c r="O340" s="213"/>
      <c r="P340" s="210">
        <f>SUM(P334:Q339)</f>
        <v>203</v>
      </c>
      <c r="Q340" s="210"/>
      <c r="R340" s="210">
        <f t="shared" ref="R340" si="11">SUM(R334:S339)</f>
        <v>166</v>
      </c>
      <c r="S340" s="210"/>
      <c r="T340" s="210">
        <f>SUM(T334:U339)</f>
        <v>55</v>
      </c>
      <c r="U340" s="211"/>
    </row>
    <row r="342" spans="1:26" x14ac:dyDescent="0.3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</row>
    <row r="343" spans="1:26" x14ac:dyDescent="0.3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</row>
    <row r="344" spans="1:26" x14ac:dyDescent="0.3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</row>
    <row r="345" spans="1:26" x14ac:dyDescent="0.3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</row>
    <row r="346" spans="1:26" x14ac:dyDescent="0.3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</row>
    <row r="347" spans="1:26" x14ac:dyDescent="0.3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</row>
    <row r="349" spans="1:26" x14ac:dyDescent="0.3">
      <c r="A349" s="249" t="s">
        <v>68</v>
      </c>
      <c r="B349" s="249"/>
      <c r="C349" s="249"/>
      <c r="D349" s="249"/>
      <c r="E349" s="249"/>
      <c r="F349" s="249"/>
      <c r="G349" s="249"/>
      <c r="H349" s="249"/>
      <c r="I349" s="249"/>
      <c r="J349" s="249"/>
      <c r="K349" s="249"/>
      <c r="L349" s="249"/>
      <c r="M349" s="249"/>
      <c r="N349" s="249"/>
      <c r="O349" s="249"/>
      <c r="P349" s="249"/>
      <c r="Q349" s="249"/>
      <c r="R349" s="249"/>
      <c r="S349" s="249"/>
      <c r="T349" s="249"/>
      <c r="U349" s="249"/>
      <c r="V349" s="249"/>
      <c r="W349" s="249"/>
      <c r="X349" s="249"/>
      <c r="Y349" s="249"/>
      <c r="Z349" s="249"/>
    </row>
    <row r="350" spans="1:26" x14ac:dyDescent="0.3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</row>
    <row r="351" spans="1:26" x14ac:dyDescent="0.3">
      <c r="A351" s="60" t="s">
        <v>146</v>
      </c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</row>
    <row r="352" spans="1:26" x14ac:dyDescent="0.3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</row>
    <row r="353" spans="1:21" ht="15" thickBot="1" x14ac:dyDescent="0.3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</row>
    <row r="354" spans="1:21" x14ac:dyDescent="0.3">
      <c r="C354" s="134" t="s">
        <v>0</v>
      </c>
      <c r="D354" s="135"/>
      <c r="E354" s="135"/>
      <c r="F354" s="135"/>
      <c r="G354" s="187" t="str">
        <f>CONCATENATE(Arkusz18!A2," - ",Arkusz18!B2," r.")</f>
        <v>01.09.2022 - 30.09.2022 r.</v>
      </c>
      <c r="H354" s="187"/>
      <c r="I354" s="187"/>
      <c r="J354" s="187"/>
      <c r="K354" s="187"/>
      <c r="L354" s="187"/>
      <c r="M354" s="187"/>
      <c r="N354" s="187"/>
      <c r="O354" s="187"/>
      <c r="P354" s="187"/>
      <c r="Q354" s="187"/>
      <c r="R354" s="187"/>
      <c r="S354" s="187"/>
      <c r="T354" s="187"/>
      <c r="U354" s="188"/>
    </row>
    <row r="355" spans="1:21" ht="73.5" customHeight="1" x14ac:dyDescent="0.3">
      <c r="C355" s="136"/>
      <c r="D355" s="137"/>
      <c r="E355" s="137"/>
      <c r="F355" s="137"/>
      <c r="G355" s="237" t="s">
        <v>60</v>
      </c>
      <c r="H355" s="238"/>
      <c r="I355" s="239"/>
      <c r="J355" s="237" t="s">
        <v>61</v>
      </c>
      <c r="K355" s="238"/>
      <c r="L355" s="239"/>
      <c r="M355" s="237" t="s">
        <v>62</v>
      </c>
      <c r="N355" s="238"/>
      <c r="O355" s="239"/>
      <c r="P355" s="237" t="s">
        <v>71</v>
      </c>
      <c r="Q355" s="238"/>
      <c r="R355" s="239"/>
      <c r="S355" s="237" t="s">
        <v>63</v>
      </c>
      <c r="T355" s="238"/>
      <c r="U355" s="240"/>
    </row>
    <row r="356" spans="1:21" x14ac:dyDescent="0.3">
      <c r="C356" s="235" t="str">
        <f>Arkusz6!B2</f>
        <v>UKRAINA</v>
      </c>
      <c r="D356" s="236"/>
      <c r="E356" s="236"/>
      <c r="F356" s="236"/>
      <c r="G356" s="128">
        <f>Arkusz6!C2</f>
        <v>0</v>
      </c>
      <c r="H356" s="128"/>
      <c r="I356" s="128"/>
      <c r="J356" s="128">
        <f>Arkusz6!D2</f>
        <v>365</v>
      </c>
      <c r="K356" s="128"/>
      <c r="L356" s="128"/>
      <c r="M356" s="128">
        <f>Arkusz6!E2</f>
        <v>0</v>
      </c>
      <c r="N356" s="128"/>
      <c r="O356" s="128"/>
      <c r="P356" s="128">
        <f>Arkusz6!F2</f>
        <v>2</v>
      </c>
      <c r="Q356" s="128"/>
      <c r="R356" s="128"/>
      <c r="S356" s="128">
        <f>Arkusz6!G2</f>
        <v>55</v>
      </c>
      <c r="T356" s="128"/>
      <c r="U356" s="128"/>
    </row>
    <row r="357" spans="1:21" x14ac:dyDescent="0.3">
      <c r="C357" s="226" t="str">
        <f>Arkusz6!B3</f>
        <v>BIAŁORUŚ</v>
      </c>
      <c r="D357" s="227"/>
      <c r="E357" s="227"/>
      <c r="F357" s="227"/>
      <c r="G357" s="234">
        <f>Arkusz6!C3</f>
        <v>16</v>
      </c>
      <c r="H357" s="234"/>
      <c r="I357" s="234"/>
      <c r="J357" s="234">
        <f>Arkusz6!D3</f>
        <v>217</v>
      </c>
      <c r="K357" s="234"/>
      <c r="L357" s="234"/>
      <c r="M357" s="234">
        <f>Arkusz6!E3</f>
        <v>0</v>
      </c>
      <c r="N357" s="234"/>
      <c r="O357" s="234"/>
      <c r="P357" s="234">
        <f>Arkusz6!F3</f>
        <v>2</v>
      </c>
      <c r="Q357" s="234"/>
      <c r="R357" s="234"/>
      <c r="S357" s="234">
        <f>Arkusz6!G3</f>
        <v>4</v>
      </c>
      <c r="T357" s="234"/>
      <c r="U357" s="234"/>
    </row>
    <row r="358" spans="1:21" x14ac:dyDescent="0.3">
      <c r="C358" s="235" t="str">
        <f>Arkusz6!B4</f>
        <v>ROSJA</v>
      </c>
      <c r="D358" s="236"/>
      <c r="E358" s="236"/>
      <c r="F358" s="236"/>
      <c r="G358" s="128">
        <f>Arkusz6!C4</f>
        <v>3</v>
      </c>
      <c r="H358" s="128"/>
      <c r="I358" s="128"/>
      <c r="J358" s="128">
        <f>Arkusz6!D4</f>
        <v>8</v>
      </c>
      <c r="K358" s="128"/>
      <c r="L358" s="128"/>
      <c r="M358" s="128">
        <f>Arkusz6!E4</f>
        <v>0</v>
      </c>
      <c r="N358" s="128"/>
      <c r="O358" s="128"/>
      <c r="P358" s="128">
        <f>Arkusz6!F4</f>
        <v>49</v>
      </c>
      <c r="Q358" s="128"/>
      <c r="R358" s="128"/>
      <c r="S358" s="128">
        <f>Arkusz6!G4</f>
        <v>98</v>
      </c>
      <c r="T358" s="128"/>
      <c r="U358" s="128"/>
    </row>
    <row r="359" spans="1:21" x14ac:dyDescent="0.3">
      <c r="C359" s="226" t="str">
        <f>Arkusz6!B5</f>
        <v>IRAK</v>
      </c>
      <c r="D359" s="227"/>
      <c r="E359" s="227"/>
      <c r="F359" s="227"/>
      <c r="G359" s="234">
        <f>Arkusz6!C5</f>
        <v>1</v>
      </c>
      <c r="H359" s="234"/>
      <c r="I359" s="234"/>
      <c r="J359" s="234">
        <f>Arkusz6!D5</f>
        <v>1</v>
      </c>
      <c r="K359" s="234"/>
      <c r="L359" s="234"/>
      <c r="M359" s="234">
        <f>Arkusz6!E5</f>
        <v>0</v>
      </c>
      <c r="N359" s="234"/>
      <c r="O359" s="234"/>
      <c r="P359" s="234">
        <f>Arkusz6!F5</f>
        <v>44</v>
      </c>
      <c r="Q359" s="234"/>
      <c r="R359" s="234"/>
      <c r="S359" s="234">
        <f>Arkusz6!G5</f>
        <v>54</v>
      </c>
      <c r="T359" s="234"/>
      <c r="U359" s="234"/>
    </row>
    <row r="360" spans="1:21" x14ac:dyDescent="0.3">
      <c r="C360" s="235" t="str">
        <f>Arkusz6!B6</f>
        <v>AFGANISTAN</v>
      </c>
      <c r="D360" s="236"/>
      <c r="E360" s="236"/>
      <c r="F360" s="236"/>
      <c r="G360" s="128">
        <f>Arkusz6!C6</f>
        <v>6</v>
      </c>
      <c r="H360" s="128"/>
      <c r="I360" s="128"/>
      <c r="J360" s="128">
        <f>Arkusz6!D6</f>
        <v>1</v>
      </c>
      <c r="K360" s="128"/>
      <c r="L360" s="128"/>
      <c r="M360" s="128">
        <f>Arkusz6!E6</f>
        <v>0</v>
      </c>
      <c r="N360" s="128"/>
      <c r="O360" s="128"/>
      <c r="P360" s="128">
        <f>Arkusz6!F6</f>
        <v>0</v>
      </c>
      <c r="Q360" s="128"/>
      <c r="R360" s="128"/>
      <c r="S360" s="128">
        <f>Arkusz6!G6</f>
        <v>18</v>
      </c>
      <c r="T360" s="128"/>
      <c r="U360" s="128"/>
    </row>
    <row r="361" spans="1:21" ht="15" thickBot="1" x14ac:dyDescent="0.35">
      <c r="C361" s="130" t="str">
        <f>Arkusz6!B7</f>
        <v>Pozostałe</v>
      </c>
      <c r="D361" s="131"/>
      <c r="E361" s="131"/>
      <c r="F361" s="131"/>
      <c r="G361" s="129">
        <f>Arkusz6!C7</f>
        <v>2</v>
      </c>
      <c r="H361" s="129"/>
      <c r="I361" s="129"/>
      <c r="J361" s="129">
        <f>Arkusz6!D7</f>
        <v>4</v>
      </c>
      <c r="K361" s="129"/>
      <c r="L361" s="129"/>
      <c r="M361" s="129">
        <f>Arkusz6!E7</f>
        <v>0</v>
      </c>
      <c r="N361" s="129"/>
      <c r="O361" s="129"/>
      <c r="P361" s="129">
        <f>Arkusz6!F7</f>
        <v>77</v>
      </c>
      <c r="Q361" s="129"/>
      <c r="R361" s="129"/>
      <c r="S361" s="129">
        <f>Arkusz6!G7</f>
        <v>73</v>
      </c>
      <c r="T361" s="129"/>
      <c r="U361" s="129"/>
    </row>
    <row r="362" spans="1:21" ht="15" thickBot="1" x14ac:dyDescent="0.35">
      <c r="C362" s="132" t="s">
        <v>1</v>
      </c>
      <c r="D362" s="133"/>
      <c r="E362" s="133"/>
      <c r="F362" s="133"/>
      <c r="G362" s="89">
        <f>SUM(G356:I361)</f>
        <v>28</v>
      </c>
      <c r="H362" s="89"/>
      <c r="I362" s="89"/>
      <c r="J362" s="89">
        <f t="shared" ref="J362" si="12">SUM(J356:L361)</f>
        <v>596</v>
      </c>
      <c r="K362" s="89"/>
      <c r="L362" s="89"/>
      <c r="M362" s="89">
        <f t="shared" ref="M362" si="13">SUM(M356:O361)</f>
        <v>0</v>
      </c>
      <c r="N362" s="89"/>
      <c r="O362" s="89"/>
      <c r="P362" s="89">
        <f t="shared" ref="P362" si="14">SUM(P356:R361)</f>
        <v>174</v>
      </c>
      <c r="Q362" s="89"/>
      <c r="R362" s="89"/>
      <c r="S362" s="89">
        <f>SUM(S356:U361)</f>
        <v>302</v>
      </c>
      <c r="T362" s="89"/>
      <c r="U362" s="90"/>
    </row>
    <row r="365" spans="1:21" ht="15" thickBot="1" x14ac:dyDescent="0.35"/>
    <row r="366" spans="1:21" x14ac:dyDescent="0.3">
      <c r="C366" s="134" t="s">
        <v>0</v>
      </c>
      <c r="D366" s="135"/>
      <c r="E366" s="135"/>
      <c r="F366" s="135"/>
      <c r="G366" s="187" t="str">
        <f>CONCATENATE(Arkusz18!C2," - ",Arkusz18!B2," r.")</f>
        <v>01.01.2022 - 30.09.2022 r.</v>
      </c>
      <c r="H366" s="187"/>
      <c r="I366" s="187"/>
      <c r="J366" s="187"/>
      <c r="K366" s="187"/>
      <c r="L366" s="187"/>
      <c r="M366" s="187"/>
      <c r="N366" s="187"/>
      <c r="O366" s="187"/>
      <c r="P366" s="187"/>
      <c r="Q366" s="187"/>
      <c r="R366" s="187"/>
      <c r="S366" s="187"/>
      <c r="T366" s="187"/>
      <c r="U366" s="188"/>
    </row>
    <row r="367" spans="1:21" ht="71.25" customHeight="1" x14ac:dyDescent="0.3">
      <c r="C367" s="136"/>
      <c r="D367" s="137"/>
      <c r="E367" s="137"/>
      <c r="F367" s="137"/>
      <c r="G367" s="237" t="s">
        <v>60</v>
      </c>
      <c r="H367" s="238"/>
      <c r="I367" s="239"/>
      <c r="J367" s="237" t="s">
        <v>61</v>
      </c>
      <c r="K367" s="238"/>
      <c r="L367" s="239"/>
      <c r="M367" s="237" t="s">
        <v>62</v>
      </c>
      <c r="N367" s="238"/>
      <c r="O367" s="239"/>
      <c r="P367" s="237" t="s">
        <v>71</v>
      </c>
      <c r="Q367" s="238"/>
      <c r="R367" s="239"/>
      <c r="S367" s="237" t="s">
        <v>63</v>
      </c>
      <c r="T367" s="238"/>
      <c r="U367" s="240"/>
    </row>
    <row r="368" spans="1:21" x14ac:dyDescent="0.3">
      <c r="C368" s="235" t="str">
        <f>Arkusz7!B2</f>
        <v>BIAŁORUŚ</v>
      </c>
      <c r="D368" s="236"/>
      <c r="E368" s="236"/>
      <c r="F368" s="236"/>
      <c r="G368" s="128">
        <f>Arkusz7!C2</f>
        <v>136</v>
      </c>
      <c r="H368" s="128"/>
      <c r="I368" s="128"/>
      <c r="J368" s="128">
        <f>Arkusz7!D2</f>
        <v>2688</v>
      </c>
      <c r="K368" s="128"/>
      <c r="L368" s="128"/>
      <c r="M368" s="128">
        <f>Arkusz7!E2</f>
        <v>0</v>
      </c>
      <c r="N368" s="128"/>
      <c r="O368" s="128"/>
      <c r="P368" s="128">
        <f>Arkusz7!F2</f>
        <v>17</v>
      </c>
      <c r="Q368" s="128"/>
      <c r="R368" s="128"/>
      <c r="S368" s="128">
        <f>Arkusz7!G2</f>
        <v>66</v>
      </c>
      <c r="T368" s="128"/>
      <c r="U368" s="128"/>
    </row>
    <row r="369" spans="1:25" x14ac:dyDescent="0.3">
      <c r="C369" s="226" t="str">
        <f>Arkusz7!B3</f>
        <v>IRAK</v>
      </c>
      <c r="D369" s="227"/>
      <c r="E369" s="227"/>
      <c r="F369" s="227"/>
      <c r="G369" s="234">
        <f>Arkusz7!C3</f>
        <v>1</v>
      </c>
      <c r="H369" s="234"/>
      <c r="I369" s="234"/>
      <c r="J369" s="234">
        <f>Arkusz7!D3</f>
        <v>7</v>
      </c>
      <c r="K369" s="234"/>
      <c r="L369" s="234"/>
      <c r="M369" s="234">
        <f>Arkusz7!E3</f>
        <v>0</v>
      </c>
      <c r="N369" s="234"/>
      <c r="O369" s="234"/>
      <c r="P369" s="234">
        <f>Arkusz7!F3</f>
        <v>403</v>
      </c>
      <c r="Q369" s="234"/>
      <c r="R369" s="234"/>
      <c r="S369" s="234">
        <f>Arkusz7!G3</f>
        <v>1124</v>
      </c>
      <c r="T369" s="234"/>
      <c r="U369" s="234"/>
    </row>
    <row r="370" spans="1:25" x14ac:dyDescent="0.3">
      <c r="C370" s="235" t="str">
        <f>Arkusz7!B4</f>
        <v>UKRAINA</v>
      </c>
      <c r="D370" s="236"/>
      <c r="E370" s="236"/>
      <c r="F370" s="236"/>
      <c r="G370" s="128">
        <f>Arkusz7!C4</f>
        <v>1</v>
      </c>
      <c r="H370" s="128"/>
      <c r="I370" s="128"/>
      <c r="J370" s="128">
        <f>Arkusz7!D4</f>
        <v>674</v>
      </c>
      <c r="K370" s="128"/>
      <c r="L370" s="128"/>
      <c r="M370" s="128">
        <f>Arkusz7!E4</f>
        <v>0</v>
      </c>
      <c r="N370" s="128"/>
      <c r="O370" s="128"/>
      <c r="P370" s="128">
        <f>Arkusz7!F4</f>
        <v>27</v>
      </c>
      <c r="Q370" s="128"/>
      <c r="R370" s="128"/>
      <c r="S370" s="128">
        <f>Arkusz7!G4</f>
        <v>466</v>
      </c>
      <c r="T370" s="128"/>
      <c r="U370" s="128"/>
    </row>
    <row r="371" spans="1:25" x14ac:dyDescent="0.3">
      <c r="C371" s="226" t="str">
        <f>Arkusz7!B5</f>
        <v>ROSJA</v>
      </c>
      <c r="D371" s="227"/>
      <c r="E371" s="227"/>
      <c r="F371" s="227"/>
      <c r="G371" s="234">
        <f>Arkusz7!C5</f>
        <v>15</v>
      </c>
      <c r="H371" s="234"/>
      <c r="I371" s="234"/>
      <c r="J371" s="234">
        <f>Arkusz7!D5</f>
        <v>57</v>
      </c>
      <c r="K371" s="234"/>
      <c r="L371" s="234"/>
      <c r="M371" s="234">
        <f>Arkusz7!E5</f>
        <v>0</v>
      </c>
      <c r="N371" s="234"/>
      <c r="O371" s="234"/>
      <c r="P371" s="234">
        <f>Arkusz7!F5</f>
        <v>500</v>
      </c>
      <c r="Q371" s="234"/>
      <c r="R371" s="234"/>
      <c r="S371" s="234">
        <f>Arkusz7!G5</f>
        <v>429</v>
      </c>
      <c r="T371" s="234"/>
      <c r="U371" s="234"/>
    </row>
    <row r="372" spans="1:25" x14ac:dyDescent="0.3">
      <c r="C372" s="235" t="str">
        <f>Arkusz7!B6</f>
        <v>AFGANISTAN</v>
      </c>
      <c r="D372" s="236"/>
      <c r="E372" s="236"/>
      <c r="F372" s="236"/>
      <c r="G372" s="128">
        <f>Arkusz7!C6</f>
        <v>76</v>
      </c>
      <c r="H372" s="128"/>
      <c r="I372" s="128"/>
      <c r="J372" s="128">
        <f>Arkusz7!D6</f>
        <v>2</v>
      </c>
      <c r="K372" s="128"/>
      <c r="L372" s="128"/>
      <c r="M372" s="128">
        <f>Arkusz7!E6</f>
        <v>0</v>
      </c>
      <c r="N372" s="128"/>
      <c r="O372" s="128"/>
      <c r="P372" s="128">
        <f>Arkusz7!F6</f>
        <v>2</v>
      </c>
      <c r="Q372" s="128"/>
      <c r="R372" s="128"/>
      <c r="S372" s="128">
        <f>Arkusz7!G6</f>
        <v>407</v>
      </c>
      <c r="T372" s="128"/>
      <c r="U372" s="128"/>
    </row>
    <row r="373" spans="1:25" ht="15" thickBot="1" x14ac:dyDescent="0.35">
      <c r="C373" s="130" t="str">
        <f>Arkusz7!B7</f>
        <v>Pozostałe</v>
      </c>
      <c r="D373" s="131"/>
      <c r="E373" s="131"/>
      <c r="F373" s="131"/>
      <c r="G373" s="129">
        <f>Arkusz7!C7</f>
        <v>59</v>
      </c>
      <c r="H373" s="129"/>
      <c r="I373" s="129"/>
      <c r="J373" s="129">
        <f>Arkusz7!D7</f>
        <v>69</v>
      </c>
      <c r="K373" s="129"/>
      <c r="L373" s="129"/>
      <c r="M373" s="129">
        <f>Arkusz7!E7</f>
        <v>0</v>
      </c>
      <c r="N373" s="129"/>
      <c r="O373" s="129"/>
      <c r="P373" s="129">
        <f>Arkusz7!F7</f>
        <v>309</v>
      </c>
      <c r="Q373" s="129"/>
      <c r="R373" s="129"/>
      <c r="S373" s="129">
        <f>Arkusz7!G7</f>
        <v>771</v>
      </c>
      <c r="T373" s="129"/>
      <c r="U373" s="129"/>
    </row>
    <row r="374" spans="1:25" ht="15" thickBot="1" x14ac:dyDescent="0.35">
      <c r="C374" s="132" t="s">
        <v>1</v>
      </c>
      <c r="D374" s="133"/>
      <c r="E374" s="133"/>
      <c r="F374" s="133"/>
      <c r="G374" s="89">
        <f>SUM(G368:I373)</f>
        <v>288</v>
      </c>
      <c r="H374" s="89"/>
      <c r="I374" s="89"/>
      <c r="J374" s="89">
        <f t="shared" ref="J374" si="15">SUM(J368:L373)</f>
        <v>3497</v>
      </c>
      <c r="K374" s="89"/>
      <c r="L374" s="89"/>
      <c r="M374" s="89">
        <f t="shared" ref="M374" si="16">SUM(M368:O373)</f>
        <v>0</v>
      </c>
      <c r="N374" s="89"/>
      <c r="O374" s="89"/>
      <c r="P374" s="89">
        <f t="shared" ref="P374" si="17">SUM(P368:R373)</f>
        <v>1258</v>
      </c>
      <c r="Q374" s="89"/>
      <c r="R374" s="89"/>
      <c r="S374" s="89">
        <f>SUM(S368:U373)</f>
        <v>3263</v>
      </c>
      <c r="T374" s="89"/>
      <c r="U374" s="90"/>
      <c r="W374" s="53">
        <f>SUM(G374:V374)</f>
        <v>8306</v>
      </c>
    </row>
    <row r="377" spans="1:25" x14ac:dyDescent="0.3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</row>
    <row r="378" spans="1:25" x14ac:dyDescent="0.3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</row>
    <row r="379" spans="1:25" x14ac:dyDescent="0.3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</row>
    <row r="380" spans="1:25" x14ac:dyDescent="0.3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</row>
    <row r="381" spans="1:25" x14ac:dyDescent="0.3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</row>
    <row r="382" spans="1:25" x14ac:dyDescent="0.3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</row>
    <row r="383" spans="1:25" x14ac:dyDescent="0.3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</row>
    <row r="387" spans="1:25" x14ac:dyDescent="0.3">
      <c r="A387" s="60" t="s">
        <v>147</v>
      </c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</row>
    <row r="388" spans="1:25" x14ac:dyDescent="0.3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</row>
    <row r="389" spans="1:25" x14ac:dyDescent="0.3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</row>
    <row r="390" spans="1:25" ht="15" thickBot="1" x14ac:dyDescent="0.35"/>
    <row r="391" spans="1:25" ht="30" customHeight="1" x14ac:dyDescent="0.3">
      <c r="B391" s="134" t="s">
        <v>9</v>
      </c>
      <c r="C391" s="135"/>
      <c r="D391" s="135"/>
      <c r="E391" s="135"/>
      <c r="F391" s="135"/>
      <c r="G391" s="135"/>
      <c r="H391" s="135"/>
      <c r="I391" s="135"/>
      <c r="J391" s="138" t="str">
        <f>Arkusz8!C6</f>
        <v>27.08.2022 - 02.09.2022</v>
      </c>
      <c r="K391" s="138"/>
      <c r="L391" s="138"/>
      <c r="M391" s="138" t="str">
        <f>Arkusz8!C10</f>
        <v>03.09.2022 - 09.09.2022</v>
      </c>
      <c r="N391" s="138"/>
      <c r="O391" s="138"/>
      <c r="P391" s="138" t="str">
        <f>Arkusz8!C9</f>
        <v>10.09.2022 - 16.09.2022</v>
      </c>
      <c r="Q391" s="138"/>
      <c r="R391" s="138"/>
      <c r="S391" s="138" t="str">
        <f>Arkusz8!C8</f>
        <v>17.09.2022 - 23.09.2022</v>
      </c>
      <c r="T391" s="138"/>
      <c r="U391" s="138"/>
      <c r="V391" s="138" t="str">
        <f>Arkusz8!C7</f>
        <v>24.09.2022 - 30.09.2022</v>
      </c>
      <c r="W391" s="138"/>
      <c r="X391" s="169"/>
    </row>
    <row r="392" spans="1:25" x14ac:dyDescent="0.3">
      <c r="B392" s="252" t="s">
        <v>29</v>
      </c>
      <c r="C392" s="253"/>
      <c r="D392" s="253"/>
      <c r="E392" s="253"/>
      <c r="F392" s="253"/>
      <c r="G392" s="253"/>
      <c r="H392" s="253"/>
      <c r="I392" s="253"/>
      <c r="J392" s="168">
        <f>Arkusz8!A6</f>
        <v>747</v>
      </c>
      <c r="K392" s="168"/>
      <c r="L392" s="168"/>
      <c r="M392" s="168">
        <f>Arkusz8!A5</f>
        <v>742</v>
      </c>
      <c r="N392" s="168"/>
      <c r="O392" s="168"/>
      <c r="P392" s="168">
        <f>Arkusz8!A4</f>
        <v>738</v>
      </c>
      <c r="Q392" s="168"/>
      <c r="R392" s="168"/>
      <c r="S392" s="168">
        <f>Arkusz8!A3</f>
        <v>766</v>
      </c>
      <c r="T392" s="168"/>
      <c r="U392" s="168"/>
      <c r="V392" s="168">
        <f>Arkusz8!A2</f>
        <v>774</v>
      </c>
      <c r="W392" s="168"/>
      <c r="X392" s="168"/>
    </row>
    <row r="393" spans="1:25" x14ac:dyDescent="0.3">
      <c r="B393" s="250" t="s">
        <v>5</v>
      </c>
      <c r="C393" s="251"/>
      <c r="D393" s="251"/>
      <c r="E393" s="251"/>
      <c r="F393" s="251"/>
      <c r="G393" s="251"/>
      <c r="H393" s="251"/>
      <c r="I393" s="251"/>
      <c r="J393" s="128">
        <f>Arkusz8!A11</f>
        <v>3746</v>
      </c>
      <c r="K393" s="128"/>
      <c r="L393" s="128"/>
      <c r="M393" s="128">
        <f>Arkusz8!A10</f>
        <v>3712</v>
      </c>
      <c r="N393" s="128"/>
      <c r="O393" s="128"/>
      <c r="P393" s="128">
        <f>Arkusz8!A9</f>
        <v>3731</v>
      </c>
      <c r="Q393" s="128"/>
      <c r="R393" s="128"/>
      <c r="S393" s="128">
        <f>Arkusz8!A8</f>
        <v>3727</v>
      </c>
      <c r="T393" s="128"/>
      <c r="U393" s="128"/>
      <c r="V393" s="128">
        <f>Arkusz8!A7</f>
        <v>3707</v>
      </c>
      <c r="W393" s="128"/>
      <c r="X393" s="128"/>
    </row>
    <row r="394" spans="1:25" x14ac:dyDescent="0.3">
      <c r="B394" s="252" t="s">
        <v>6</v>
      </c>
      <c r="C394" s="253"/>
      <c r="D394" s="253"/>
      <c r="E394" s="253"/>
      <c r="F394" s="253"/>
      <c r="G394" s="253"/>
      <c r="H394" s="253"/>
      <c r="I394" s="253"/>
      <c r="J394" s="168">
        <f>Arkusz8!A16</f>
        <v>220</v>
      </c>
      <c r="K394" s="168"/>
      <c r="L394" s="168"/>
      <c r="M394" s="168">
        <f>Arkusz8!A15</f>
        <v>151</v>
      </c>
      <c r="N394" s="168"/>
      <c r="O394" s="168"/>
      <c r="P394" s="168">
        <f>Arkusz8!A14</f>
        <v>135</v>
      </c>
      <c r="Q394" s="168"/>
      <c r="R394" s="168"/>
      <c r="S394" s="168">
        <f>Arkusz8!A13</f>
        <v>150</v>
      </c>
      <c r="T394" s="168"/>
      <c r="U394" s="168"/>
      <c r="V394" s="168">
        <f>Arkusz8!A12</f>
        <v>260</v>
      </c>
      <c r="W394" s="168"/>
      <c r="X394" s="168"/>
    </row>
    <row r="395" spans="1:25" x14ac:dyDescent="0.3">
      <c r="B395" s="172" t="s">
        <v>7</v>
      </c>
      <c r="C395" s="173"/>
      <c r="D395" s="173"/>
      <c r="E395" s="173"/>
      <c r="F395" s="173"/>
      <c r="G395" s="173"/>
      <c r="H395" s="173"/>
      <c r="I395" s="173"/>
      <c r="J395" s="128">
        <f>Arkusz8!A21</f>
        <v>169</v>
      </c>
      <c r="K395" s="128"/>
      <c r="L395" s="128"/>
      <c r="M395" s="128">
        <f>Arkusz8!A20</f>
        <v>138</v>
      </c>
      <c r="N395" s="128"/>
      <c r="O395" s="128"/>
      <c r="P395" s="128">
        <f>Arkusz8!A19</f>
        <v>142</v>
      </c>
      <c r="Q395" s="128"/>
      <c r="R395" s="128"/>
      <c r="S395" s="128">
        <f>Arkusz8!A18</f>
        <v>177</v>
      </c>
      <c r="T395" s="128"/>
      <c r="U395" s="128"/>
      <c r="V395" s="128">
        <f>Arkusz8!A17</f>
        <v>183</v>
      </c>
      <c r="W395" s="128"/>
      <c r="X395" s="128"/>
    </row>
    <row r="396" spans="1:25" ht="15" thickBot="1" x14ac:dyDescent="0.35">
      <c r="B396" s="139" t="s">
        <v>92</v>
      </c>
      <c r="C396" s="140"/>
      <c r="D396" s="140"/>
      <c r="E396" s="140"/>
      <c r="F396" s="140"/>
      <c r="G396" s="140"/>
      <c r="H396" s="140"/>
      <c r="I396" s="140"/>
      <c r="J396" s="167">
        <f>Arkusz8!A26</f>
        <v>0</v>
      </c>
      <c r="K396" s="167"/>
      <c r="L396" s="167"/>
      <c r="M396" s="167">
        <f>Arkusz8!A25</f>
        <v>0</v>
      </c>
      <c r="N396" s="167"/>
      <c r="O396" s="167"/>
      <c r="P396" s="167">
        <f>Arkusz8!A24</f>
        <v>0</v>
      </c>
      <c r="Q396" s="167"/>
      <c r="R396" s="167"/>
      <c r="S396" s="167">
        <f>Arkusz8!A23</f>
        <v>0</v>
      </c>
      <c r="T396" s="167"/>
      <c r="U396" s="167"/>
      <c r="V396" s="167">
        <f>Arkusz8!A22</f>
        <v>0</v>
      </c>
      <c r="W396" s="167"/>
      <c r="X396" s="167"/>
    </row>
    <row r="397" spans="1:25" ht="15" thickBot="1" x14ac:dyDescent="0.35">
      <c r="B397" s="152" t="s">
        <v>93</v>
      </c>
      <c r="C397" s="153"/>
      <c r="D397" s="153"/>
      <c r="E397" s="153"/>
      <c r="F397" s="153"/>
      <c r="G397" s="153"/>
      <c r="H397" s="153"/>
      <c r="I397" s="153"/>
      <c r="J397" s="126">
        <f>SUM(J392,J393,J396)</f>
        <v>4493</v>
      </c>
      <c r="K397" s="126"/>
      <c r="L397" s="126"/>
      <c r="M397" s="126">
        <f>SUM(M392,M393,M396)</f>
        <v>4454</v>
      </c>
      <c r="N397" s="126"/>
      <c r="O397" s="126"/>
      <c r="P397" s="126">
        <f>SUM(P392,P393,P396)</f>
        <v>4469</v>
      </c>
      <c r="Q397" s="126"/>
      <c r="R397" s="126"/>
      <c r="S397" s="126">
        <f>SUM(S392,S393,S396)</f>
        <v>4493</v>
      </c>
      <c r="T397" s="126"/>
      <c r="U397" s="126"/>
      <c r="V397" s="126">
        <f>SUM(V392,V393,V396)</f>
        <v>4481</v>
      </c>
      <c r="W397" s="126"/>
      <c r="X397" s="127"/>
    </row>
    <row r="398" spans="1:25" x14ac:dyDescent="0.3">
      <c r="B398" s="22"/>
      <c r="C398" s="22"/>
      <c r="D398" s="22"/>
      <c r="E398" s="22"/>
      <c r="F398" s="22"/>
      <c r="G398" s="22"/>
      <c r="H398" s="22"/>
      <c r="I398" s="22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</row>
    <row r="399" spans="1:25" x14ac:dyDescent="0.3">
      <c r="B399" s="22"/>
      <c r="C399" s="22"/>
      <c r="D399" s="22"/>
      <c r="E399" s="22"/>
      <c r="F399" s="22"/>
      <c r="G399" s="22"/>
      <c r="H399" s="22"/>
      <c r="I399" s="22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</row>
    <row r="400" spans="1:25" x14ac:dyDescent="0.3">
      <c r="B400" s="22"/>
      <c r="C400" s="22"/>
      <c r="D400" s="22"/>
      <c r="E400" s="22"/>
      <c r="F400" s="22"/>
      <c r="G400" s="22"/>
      <c r="H400" s="22"/>
      <c r="I400" s="22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</row>
    <row r="401" spans="2:24" x14ac:dyDescent="0.3">
      <c r="B401" s="22"/>
      <c r="C401" s="22"/>
      <c r="D401" s="22"/>
      <c r="E401" s="22"/>
      <c r="F401" s="22"/>
      <c r="G401" s="22"/>
      <c r="H401" s="22"/>
      <c r="I401" s="22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</row>
    <row r="402" spans="2:24" x14ac:dyDescent="0.3">
      <c r="B402" s="22"/>
      <c r="C402" s="22"/>
      <c r="D402" s="22"/>
      <c r="E402" s="22"/>
      <c r="F402" s="22"/>
      <c r="G402" s="22"/>
      <c r="H402" s="22"/>
      <c r="I402" s="22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</row>
    <row r="403" spans="2:24" x14ac:dyDescent="0.3">
      <c r="B403" s="22"/>
      <c r="C403" s="22"/>
      <c r="D403" s="22"/>
      <c r="E403" s="22"/>
      <c r="F403" s="22"/>
      <c r="G403" s="22"/>
      <c r="H403" s="22"/>
      <c r="I403" s="22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</row>
    <row r="418" spans="1:25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5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5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5" x14ac:dyDescent="0.3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</row>
    <row r="422" spans="1:25" x14ac:dyDescent="0.3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</row>
    <row r="423" spans="1:25" x14ac:dyDescent="0.3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</row>
    <row r="424" spans="1:25" x14ac:dyDescent="0.3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</row>
    <row r="427" spans="1:25" x14ac:dyDescent="0.3">
      <c r="A427" s="40" t="s">
        <v>48</v>
      </c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R427" s="41"/>
      <c r="S427" s="41"/>
      <c r="T427" s="41"/>
    </row>
    <row r="428" spans="1:25" x14ac:dyDescent="0.3">
      <c r="P428" s="42"/>
      <c r="Q428" s="42"/>
      <c r="R428" s="41"/>
      <c r="S428" s="41"/>
      <c r="T428" s="41"/>
      <c r="U428" s="42"/>
    </row>
    <row r="429" spans="1:25" x14ac:dyDescent="0.3"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5" x14ac:dyDescent="0.3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</row>
    <row r="431" spans="1:25" x14ac:dyDescent="0.3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</row>
    <row r="432" spans="1:25" x14ac:dyDescent="0.3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</row>
    <row r="433" spans="1:25" x14ac:dyDescent="0.3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</row>
    <row r="434" spans="1:25" x14ac:dyDescent="0.3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</row>
    <row r="435" spans="1:25" x14ac:dyDescent="0.3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</row>
    <row r="436" spans="1:25" x14ac:dyDescent="0.3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</row>
    <row r="437" spans="1:25" x14ac:dyDescent="0.3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</row>
    <row r="438" spans="1:25" x14ac:dyDescent="0.3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</row>
    <row r="439" spans="1:25" x14ac:dyDescent="0.3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</row>
    <row r="440" spans="1:25" x14ac:dyDescent="0.3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</row>
    <row r="441" spans="1:25" x14ac:dyDescent="0.3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</row>
    <row r="442" spans="1:25" x14ac:dyDescent="0.3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</row>
    <row r="443" spans="1:25" x14ac:dyDescent="0.3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</row>
    <row r="444" spans="1:25" x14ac:dyDescent="0.3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</row>
    <row r="445" spans="1:25" x14ac:dyDescent="0.3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</row>
    <row r="446" spans="1:25" x14ac:dyDescent="0.3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</row>
    <row r="447" spans="1:25" x14ac:dyDescent="0.3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</row>
    <row r="448" spans="1:25" x14ac:dyDescent="0.3">
      <c r="P448" s="44"/>
      <c r="Q448" s="44"/>
      <c r="R448" s="43"/>
      <c r="S448" s="43"/>
      <c r="T448" s="43"/>
      <c r="U448" s="44"/>
    </row>
    <row r="449" spans="1:24" x14ac:dyDescent="0.3">
      <c r="M449" s="45"/>
      <c r="N449" s="45"/>
      <c r="R449" s="43"/>
      <c r="S449" s="43"/>
      <c r="T449" s="43"/>
    </row>
    <row r="450" spans="1:24" x14ac:dyDescent="0.3">
      <c r="R450" s="43"/>
      <c r="S450" s="43"/>
      <c r="T450" s="43"/>
    </row>
    <row r="451" spans="1:24" x14ac:dyDescent="0.3">
      <c r="D451" s="7"/>
      <c r="E451" s="7"/>
      <c r="P451" s="45"/>
      <c r="Q451" s="45"/>
      <c r="R451" s="43"/>
      <c r="S451" s="43"/>
      <c r="T451" s="43"/>
      <c r="U451" s="45"/>
    </row>
    <row r="452" spans="1:24" x14ac:dyDescent="0.3">
      <c r="A452" s="46"/>
      <c r="B452" s="46"/>
      <c r="C452" s="46"/>
      <c r="D452" s="47"/>
      <c r="E452" s="47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U452" s="45"/>
    </row>
    <row r="453" spans="1:24" ht="17.25" customHeight="1" x14ac:dyDescent="0.3">
      <c r="A453" s="122"/>
      <c r="B453" s="122"/>
      <c r="C453" s="122"/>
      <c r="D453" s="47"/>
      <c r="E453" s="47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3"/>
      <c r="Q453" s="43"/>
      <c r="R453" s="48"/>
      <c r="U453" s="43"/>
    </row>
    <row r="454" spans="1:24" x14ac:dyDescent="0.3">
      <c r="A454" s="300"/>
      <c r="B454" s="300"/>
      <c r="C454" s="300"/>
      <c r="D454" s="300"/>
      <c r="E454" s="300"/>
      <c r="F454" s="300"/>
      <c r="G454" s="300"/>
      <c r="H454" s="300"/>
      <c r="I454" s="300"/>
      <c r="J454" s="300"/>
      <c r="K454" s="300"/>
      <c r="L454" s="300"/>
      <c r="M454" s="300"/>
      <c r="N454" s="300"/>
      <c r="O454" s="300"/>
      <c r="P454" s="300"/>
      <c r="Q454" s="300"/>
      <c r="R454" s="300"/>
      <c r="S454" s="300"/>
      <c r="T454" s="300"/>
      <c r="U454" s="300"/>
      <c r="V454" s="300"/>
      <c r="W454" s="300"/>
      <c r="X454" s="300"/>
    </row>
    <row r="455" spans="1:24" x14ac:dyDescent="0.3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U455" s="43"/>
    </row>
    <row r="456" spans="1:24" x14ac:dyDescent="0.3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U456" s="43"/>
    </row>
  </sheetData>
  <sheetProtection formatCells="0" insertColumns="0" insertRows="0" deleteColumns="0" deleteRows="0"/>
  <mergeCells count="626">
    <mergeCell ref="A454:X454"/>
    <mergeCell ref="Q50:R50"/>
    <mergeCell ref="Q51:R51"/>
    <mergeCell ref="Q52:R52"/>
    <mergeCell ref="Q85:R85"/>
    <mergeCell ref="Q86:R86"/>
    <mergeCell ref="Q87:R87"/>
    <mergeCell ref="Q88:R88"/>
    <mergeCell ref="Q82:R83"/>
    <mergeCell ref="Q84:R84"/>
    <mergeCell ref="L106:V106"/>
    <mergeCell ref="O88:P88"/>
    <mergeCell ref="G82:N83"/>
    <mergeCell ref="O82:P83"/>
    <mergeCell ref="G84:N84"/>
    <mergeCell ref="O84:P84"/>
    <mergeCell ref="G85:N85"/>
    <mergeCell ref="O85:P85"/>
    <mergeCell ref="G86:N86"/>
    <mergeCell ref="O86:P86"/>
    <mergeCell ref="G56:J57"/>
    <mergeCell ref="K56:L57"/>
    <mergeCell ref="M56:R56"/>
    <mergeCell ref="M57:N57"/>
    <mergeCell ref="O254:P254"/>
    <mergeCell ref="M254:N254"/>
    <mergeCell ref="S374:U374"/>
    <mergeCell ref="P355:R355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Q46:R47"/>
    <mergeCell ref="Q48:R48"/>
    <mergeCell ref="Q49:R49"/>
    <mergeCell ref="M374:O374"/>
    <mergeCell ref="O57:P57"/>
    <mergeCell ref="Q57:R57"/>
    <mergeCell ref="G46:N47"/>
    <mergeCell ref="O46:P47"/>
    <mergeCell ref="G369:I369"/>
    <mergeCell ref="I253:J253"/>
    <mergeCell ref="G253:H253"/>
    <mergeCell ref="P369:R369"/>
    <mergeCell ref="S369:U369"/>
    <mergeCell ref="S371:U371"/>
    <mergeCell ref="P373:R373"/>
    <mergeCell ref="M372:O372"/>
    <mergeCell ref="M58:N58"/>
    <mergeCell ref="O58:P58"/>
    <mergeCell ref="Q58:R58"/>
    <mergeCell ref="U249:V249"/>
    <mergeCell ref="S249:T249"/>
    <mergeCell ref="S248:V248"/>
    <mergeCell ref="U252:V252"/>
    <mergeCell ref="S252:T252"/>
    <mergeCell ref="Q252:R252"/>
    <mergeCell ref="O252:P252"/>
    <mergeCell ref="M252:N252"/>
    <mergeCell ref="R335:S335"/>
    <mergeCell ref="M336:O336"/>
    <mergeCell ref="P336:Q336"/>
    <mergeCell ref="U254:V254"/>
    <mergeCell ref="S254:T254"/>
    <mergeCell ref="Q254:R254"/>
    <mergeCell ref="B392:I392"/>
    <mergeCell ref="B391:I391"/>
    <mergeCell ref="O286:P286"/>
    <mergeCell ref="M286:N286"/>
    <mergeCell ref="U288:V288"/>
    <mergeCell ref="S360:U360"/>
    <mergeCell ref="S357:U357"/>
    <mergeCell ref="R338:S338"/>
    <mergeCell ref="P339:Q339"/>
    <mergeCell ref="R339:S339"/>
    <mergeCell ref="A342:Y347"/>
    <mergeCell ref="S359:U359"/>
    <mergeCell ref="A336:C336"/>
    <mergeCell ref="A351:U351"/>
    <mergeCell ref="T339:U339"/>
    <mergeCell ref="M335:O335"/>
    <mergeCell ref="P335:Q335"/>
    <mergeCell ref="C357:F357"/>
    <mergeCell ref="J359:L359"/>
    <mergeCell ref="G370:I370"/>
    <mergeCell ref="J370:L370"/>
    <mergeCell ref="J369:L369"/>
    <mergeCell ref="M369:O369"/>
    <mergeCell ref="P372:R372"/>
    <mergeCell ref="D222:F222"/>
    <mergeCell ref="G222:I222"/>
    <mergeCell ref="J222:L222"/>
    <mergeCell ref="M222:O222"/>
    <mergeCell ref="P222:R222"/>
    <mergeCell ref="C251:F251"/>
    <mergeCell ref="C252:F252"/>
    <mergeCell ref="J233:L233"/>
    <mergeCell ref="G228:R228"/>
    <mergeCell ref="D230:F230"/>
    <mergeCell ref="G230:I230"/>
    <mergeCell ref="J230:L230"/>
    <mergeCell ref="M230:O230"/>
    <mergeCell ref="P230:R230"/>
    <mergeCell ref="M229:O229"/>
    <mergeCell ref="D224:F224"/>
    <mergeCell ref="G224:I224"/>
    <mergeCell ref="J224:L224"/>
    <mergeCell ref="M224:O224"/>
    <mergeCell ref="K252:L252"/>
    <mergeCell ref="I252:J252"/>
    <mergeCell ref="G252:H252"/>
    <mergeCell ref="G248:J248"/>
    <mergeCell ref="G247:V247"/>
    <mergeCell ref="P221:R221"/>
    <mergeCell ref="G221:I221"/>
    <mergeCell ref="J221:L221"/>
    <mergeCell ref="M221:O221"/>
    <mergeCell ref="G233:I233"/>
    <mergeCell ref="U253:V253"/>
    <mergeCell ref="S253:T253"/>
    <mergeCell ref="Q253:R253"/>
    <mergeCell ref="O253:P253"/>
    <mergeCell ref="M253:N253"/>
    <mergeCell ref="U251:V251"/>
    <mergeCell ref="S251:T251"/>
    <mergeCell ref="Q251:R251"/>
    <mergeCell ref="O251:P251"/>
    <mergeCell ref="M251:N251"/>
    <mergeCell ref="K251:L251"/>
    <mergeCell ref="I251:J251"/>
    <mergeCell ref="G251:H251"/>
    <mergeCell ref="U250:V250"/>
    <mergeCell ref="S250:T250"/>
    <mergeCell ref="Q250:R250"/>
    <mergeCell ref="O250:P250"/>
    <mergeCell ref="M250:N250"/>
    <mergeCell ref="K250:L250"/>
    <mergeCell ref="C247:F249"/>
    <mergeCell ref="C250:F250"/>
    <mergeCell ref="O248:R248"/>
    <mergeCell ref="M249:N249"/>
    <mergeCell ref="O249:P249"/>
    <mergeCell ref="Q249:R249"/>
    <mergeCell ref="P229:R229"/>
    <mergeCell ref="P233:R233"/>
    <mergeCell ref="D231:F231"/>
    <mergeCell ref="G231:I231"/>
    <mergeCell ref="J231:L231"/>
    <mergeCell ref="M233:O233"/>
    <mergeCell ref="M231:O231"/>
    <mergeCell ref="M232:O232"/>
    <mergeCell ref="P231:R231"/>
    <mergeCell ref="P232:R232"/>
    <mergeCell ref="D233:F233"/>
    <mergeCell ref="G250:H250"/>
    <mergeCell ref="C256:F256"/>
    <mergeCell ref="C253:F253"/>
    <mergeCell ref="C255:F255"/>
    <mergeCell ref="K176:L176"/>
    <mergeCell ref="C113:K113"/>
    <mergeCell ref="C114:K114"/>
    <mergeCell ref="C115:K115"/>
    <mergeCell ref="C116:K116"/>
    <mergeCell ref="C117:K117"/>
    <mergeCell ref="C118:K118"/>
    <mergeCell ref="C119:K119"/>
    <mergeCell ref="I256:J256"/>
    <mergeCell ref="G249:H249"/>
    <mergeCell ref="I249:J249"/>
    <mergeCell ref="K249:L249"/>
    <mergeCell ref="D187:G187"/>
    <mergeCell ref="K187:M187"/>
    <mergeCell ref="D188:G188"/>
    <mergeCell ref="K188:M188"/>
    <mergeCell ref="D189:G189"/>
    <mergeCell ref="K189:M189"/>
    <mergeCell ref="H189:J189"/>
    <mergeCell ref="H188:J188"/>
    <mergeCell ref="D221:F221"/>
    <mergeCell ref="M370:O370"/>
    <mergeCell ref="P370:R370"/>
    <mergeCell ref="B393:I393"/>
    <mergeCell ref="B394:I394"/>
    <mergeCell ref="C372:F372"/>
    <mergeCell ref="G372:I372"/>
    <mergeCell ref="J372:L372"/>
    <mergeCell ref="M392:O392"/>
    <mergeCell ref="P392:R392"/>
    <mergeCell ref="A387:Y388"/>
    <mergeCell ref="J374:L374"/>
    <mergeCell ref="J373:L373"/>
    <mergeCell ref="P371:R371"/>
    <mergeCell ref="G371:I371"/>
    <mergeCell ref="J371:L371"/>
    <mergeCell ref="M371:O371"/>
    <mergeCell ref="C374:F374"/>
    <mergeCell ref="C370:F370"/>
    <mergeCell ref="S372:U372"/>
    <mergeCell ref="S373:U373"/>
    <mergeCell ref="S393:U393"/>
    <mergeCell ref="C371:F371"/>
    <mergeCell ref="P374:R374"/>
    <mergeCell ref="M373:O373"/>
    <mergeCell ref="C356:F356"/>
    <mergeCell ref="F337:G337"/>
    <mergeCell ref="A334:C334"/>
    <mergeCell ref="C354:F355"/>
    <mergeCell ref="D332:E333"/>
    <mergeCell ref="K255:L255"/>
    <mergeCell ref="D303:E303"/>
    <mergeCell ref="F332:G333"/>
    <mergeCell ref="A335:C335"/>
    <mergeCell ref="K256:L256"/>
    <mergeCell ref="C282:F282"/>
    <mergeCell ref="C283:F283"/>
    <mergeCell ref="C284:F284"/>
    <mergeCell ref="C285:F285"/>
    <mergeCell ref="C286:F286"/>
    <mergeCell ref="C287:F287"/>
    <mergeCell ref="C288:F288"/>
    <mergeCell ref="A290:Z290"/>
    <mergeCell ref="A349:Z349"/>
    <mergeCell ref="R336:S336"/>
    <mergeCell ref="T336:U336"/>
    <mergeCell ref="T337:U337"/>
    <mergeCell ref="T338:U338"/>
    <mergeCell ref="J355:L355"/>
    <mergeCell ref="P357:R357"/>
    <mergeCell ref="M368:O368"/>
    <mergeCell ref="J368:L368"/>
    <mergeCell ref="S368:U368"/>
    <mergeCell ref="C358:F358"/>
    <mergeCell ref="G358:I358"/>
    <mergeCell ref="P367:R367"/>
    <mergeCell ref="C360:F360"/>
    <mergeCell ref="C361:F361"/>
    <mergeCell ref="G361:I361"/>
    <mergeCell ref="G357:I357"/>
    <mergeCell ref="M359:O359"/>
    <mergeCell ref="M357:O357"/>
    <mergeCell ref="J360:L360"/>
    <mergeCell ref="M360:O360"/>
    <mergeCell ref="P368:R368"/>
    <mergeCell ref="P361:R361"/>
    <mergeCell ref="P360:R360"/>
    <mergeCell ref="P359:R359"/>
    <mergeCell ref="G368:I368"/>
    <mergeCell ref="T335:U335"/>
    <mergeCell ref="S355:U355"/>
    <mergeCell ref="S358:U358"/>
    <mergeCell ref="S362:U362"/>
    <mergeCell ref="J356:L356"/>
    <mergeCell ref="S361:U361"/>
    <mergeCell ref="P358:R358"/>
    <mergeCell ref="P338:Q338"/>
    <mergeCell ref="P334:Q334"/>
    <mergeCell ref="M334:O334"/>
    <mergeCell ref="T334:U334"/>
    <mergeCell ref="P340:Q340"/>
    <mergeCell ref="R340:S340"/>
    <mergeCell ref="T340:U340"/>
    <mergeCell ref="R334:S334"/>
    <mergeCell ref="G354:U354"/>
    <mergeCell ref="M356:O356"/>
    <mergeCell ref="P356:R356"/>
    <mergeCell ref="S356:U356"/>
    <mergeCell ref="G355:I355"/>
    <mergeCell ref="P337:Q337"/>
    <mergeCell ref="R337:S337"/>
    <mergeCell ref="M355:O355"/>
    <mergeCell ref="P362:R362"/>
    <mergeCell ref="C369:F369"/>
    <mergeCell ref="M338:O338"/>
    <mergeCell ref="M337:O337"/>
    <mergeCell ref="A339:C339"/>
    <mergeCell ref="A338:C338"/>
    <mergeCell ref="A337:C337"/>
    <mergeCell ref="A340:C340"/>
    <mergeCell ref="G356:I356"/>
    <mergeCell ref="G360:I360"/>
    <mergeCell ref="J357:L357"/>
    <mergeCell ref="M358:O358"/>
    <mergeCell ref="G362:I362"/>
    <mergeCell ref="J362:L362"/>
    <mergeCell ref="M362:O362"/>
    <mergeCell ref="G359:I359"/>
    <mergeCell ref="M339:O339"/>
    <mergeCell ref="C368:F368"/>
    <mergeCell ref="G366:U366"/>
    <mergeCell ref="G367:I367"/>
    <mergeCell ref="J367:L367"/>
    <mergeCell ref="M367:O367"/>
    <mergeCell ref="J358:L358"/>
    <mergeCell ref="C359:F359"/>
    <mergeCell ref="S367:U367"/>
    <mergeCell ref="F339:G339"/>
    <mergeCell ref="D336:E336"/>
    <mergeCell ref="G165:J165"/>
    <mergeCell ref="O26:P26"/>
    <mergeCell ref="Q26:R26"/>
    <mergeCell ref="K26:L26"/>
    <mergeCell ref="A18:U20"/>
    <mergeCell ref="G58:J58"/>
    <mergeCell ref="K58:L58"/>
    <mergeCell ref="G88:N88"/>
    <mergeCell ref="G171:J171"/>
    <mergeCell ref="K171:L171"/>
    <mergeCell ref="G87:N87"/>
    <mergeCell ref="O87:P87"/>
    <mergeCell ref="C107:K107"/>
    <mergeCell ref="C108:K108"/>
    <mergeCell ref="C109:K109"/>
    <mergeCell ref="C110:K110"/>
    <mergeCell ref="C111:K111"/>
    <mergeCell ref="C112:K112"/>
    <mergeCell ref="N149:P149"/>
    <mergeCell ref="L150:M150"/>
    <mergeCell ref="N150:P150"/>
    <mergeCell ref="D150:K150"/>
    <mergeCell ref="O281:P281"/>
    <mergeCell ref="Q281:R281"/>
    <mergeCell ref="M332:O333"/>
    <mergeCell ref="D340:E340"/>
    <mergeCell ref="F340:G340"/>
    <mergeCell ref="H340:I340"/>
    <mergeCell ref="M340:O340"/>
    <mergeCell ref="A332:C333"/>
    <mergeCell ref="G254:H254"/>
    <mergeCell ref="I254:J254"/>
    <mergeCell ref="K254:L254"/>
    <mergeCell ref="H335:I335"/>
    <mergeCell ref="H336:I336"/>
    <mergeCell ref="H337:I337"/>
    <mergeCell ref="H338:I338"/>
    <mergeCell ref="H339:I339"/>
    <mergeCell ref="A331:I331"/>
    <mergeCell ref="D337:E337"/>
    <mergeCell ref="D335:E335"/>
    <mergeCell ref="F335:G335"/>
    <mergeCell ref="D338:E338"/>
    <mergeCell ref="F338:G338"/>
    <mergeCell ref="F336:G336"/>
    <mergeCell ref="D339:E339"/>
    <mergeCell ref="C279:F281"/>
    <mergeCell ref="I250:J250"/>
    <mergeCell ref="K253:L253"/>
    <mergeCell ref="A327:U327"/>
    <mergeCell ref="G280:J280"/>
    <mergeCell ref="K280:N280"/>
    <mergeCell ref="I287:J287"/>
    <mergeCell ref="K281:L281"/>
    <mergeCell ref="K282:L282"/>
    <mergeCell ref="K283:L283"/>
    <mergeCell ref="K285:L285"/>
    <mergeCell ref="I281:J281"/>
    <mergeCell ref="I283:J283"/>
    <mergeCell ref="S282:T282"/>
    <mergeCell ref="U282:V282"/>
    <mergeCell ref="I285:J285"/>
    <mergeCell ref="G281:H281"/>
    <mergeCell ref="G282:H282"/>
    <mergeCell ref="K286:L286"/>
    <mergeCell ref="S288:T288"/>
    <mergeCell ref="S283:T283"/>
    <mergeCell ref="A315:Y322"/>
    <mergeCell ref="M283:N283"/>
    <mergeCell ref="M284:N284"/>
    <mergeCell ref="O280:R280"/>
    <mergeCell ref="O282:P282"/>
    <mergeCell ref="Q282:R282"/>
    <mergeCell ref="K287:L287"/>
    <mergeCell ref="A244:U244"/>
    <mergeCell ref="M287:N287"/>
    <mergeCell ref="G279:V279"/>
    <mergeCell ref="S280:V280"/>
    <mergeCell ref="S281:T281"/>
    <mergeCell ref="U281:V281"/>
    <mergeCell ref="K248:N248"/>
    <mergeCell ref="M281:N281"/>
    <mergeCell ref="U256:V256"/>
    <mergeCell ref="S256:T256"/>
    <mergeCell ref="D268:E268"/>
    <mergeCell ref="G256:H256"/>
    <mergeCell ref="M256:N256"/>
    <mergeCell ref="G286:H286"/>
    <mergeCell ref="I286:J286"/>
    <mergeCell ref="I282:J282"/>
    <mergeCell ref="I284:J284"/>
    <mergeCell ref="U255:V255"/>
    <mergeCell ref="S255:T255"/>
    <mergeCell ref="G255:H255"/>
    <mergeCell ref="U283:V283"/>
    <mergeCell ref="S284:T284"/>
    <mergeCell ref="U284:V284"/>
    <mergeCell ref="U286:V286"/>
    <mergeCell ref="S286:T286"/>
    <mergeCell ref="U285:V285"/>
    <mergeCell ref="S285:T285"/>
    <mergeCell ref="V395:X395"/>
    <mergeCell ref="B395:I395"/>
    <mergeCell ref="S370:U370"/>
    <mergeCell ref="S392:U392"/>
    <mergeCell ref="U287:V287"/>
    <mergeCell ref="S287:T287"/>
    <mergeCell ref="Q288:R288"/>
    <mergeCell ref="G288:H288"/>
    <mergeCell ref="M331:U331"/>
    <mergeCell ref="T332:U333"/>
    <mergeCell ref="P332:Q333"/>
    <mergeCell ref="R332:S333"/>
    <mergeCell ref="D334:E334"/>
    <mergeCell ref="F334:G334"/>
    <mergeCell ref="H332:I333"/>
    <mergeCell ref="H334:I334"/>
    <mergeCell ref="G283:H283"/>
    <mergeCell ref="M396:O396"/>
    <mergeCell ref="P396:R396"/>
    <mergeCell ref="J391:L391"/>
    <mergeCell ref="V393:X393"/>
    <mergeCell ref="J394:L394"/>
    <mergeCell ref="S394:U394"/>
    <mergeCell ref="V396:X396"/>
    <mergeCell ref="J395:L395"/>
    <mergeCell ref="M395:O395"/>
    <mergeCell ref="P395:R395"/>
    <mergeCell ref="S395:U395"/>
    <mergeCell ref="M391:O391"/>
    <mergeCell ref="P393:R393"/>
    <mergeCell ref="M394:O394"/>
    <mergeCell ref="P394:R394"/>
    <mergeCell ref="V394:X394"/>
    <mergeCell ref="V391:X391"/>
    <mergeCell ref="J392:L392"/>
    <mergeCell ref="S391:U391"/>
    <mergeCell ref="V392:X392"/>
    <mergeCell ref="S396:U396"/>
    <mergeCell ref="J396:L396"/>
    <mergeCell ref="J397:L397"/>
    <mergeCell ref="M397:O397"/>
    <mergeCell ref="S397:U397"/>
    <mergeCell ref="B397:I397"/>
    <mergeCell ref="M22:R22"/>
    <mergeCell ref="M23:N23"/>
    <mergeCell ref="K25:L25"/>
    <mergeCell ref="G25:J25"/>
    <mergeCell ref="G24:J24"/>
    <mergeCell ref="G22:J23"/>
    <mergeCell ref="K61:L61"/>
    <mergeCell ref="O61:P61"/>
    <mergeCell ref="Q61:R61"/>
    <mergeCell ref="M61:N61"/>
    <mergeCell ref="G59:J59"/>
    <mergeCell ref="K59:L59"/>
    <mergeCell ref="M59:N59"/>
    <mergeCell ref="O59:P59"/>
    <mergeCell ref="Q59:R59"/>
    <mergeCell ref="G60:J60"/>
    <mergeCell ref="K60:L60"/>
    <mergeCell ref="M60:N60"/>
    <mergeCell ref="Q60:R60"/>
    <mergeCell ref="O60:P60"/>
    <mergeCell ref="O256:P256"/>
    <mergeCell ref="Q256:R256"/>
    <mergeCell ref="I255:J255"/>
    <mergeCell ref="M255:N255"/>
    <mergeCell ref="O255:P255"/>
    <mergeCell ref="Q255:R255"/>
    <mergeCell ref="L116:M116"/>
    <mergeCell ref="L117:M117"/>
    <mergeCell ref="L118:M118"/>
    <mergeCell ref="L119:M119"/>
    <mergeCell ref="L120:M120"/>
    <mergeCell ref="L121:M121"/>
    <mergeCell ref="L122:M122"/>
    <mergeCell ref="K174:L174"/>
    <mergeCell ref="G175:J175"/>
    <mergeCell ref="K175:L175"/>
    <mergeCell ref="A163:U163"/>
    <mergeCell ref="K166:L166"/>
    <mergeCell ref="K167:L167"/>
    <mergeCell ref="D149:K149"/>
    <mergeCell ref="K170:L170"/>
    <mergeCell ref="K169:L169"/>
    <mergeCell ref="L123:M123"/>
    <mergeCell ref="C254:F254"/>
    <mergeCell ref="K284:L284"/>
    <mergeCell ref="I288:J288"/>
    <mergeCell ref="K288:L288"/>
    <mergeCell ref="M288:N288"/>
    <mergeCell ref="O288:P288"/>
    <mergeCell ref="Q286:R286"/>
    <mergeCell ref="M282:N282"/>
    <mergeCell ref="G284:H284"/>
    <mergeCell ref="G285:H285"/>
    <mergeCell ref="G287:H287"/>
    <mergeCell ref="Q283:R283"/>
    <mergeCell ref="O284:P284"/>
    <mergeCell ref="Q284:R284"/>
    <mergeCell ref="O285:P285"/>
    <mergeCell ref="Q285:R285"/>
    <mergeCell ref="O287:P287"/>
    <mergeCell ref="Q287:R287"/>
    <mergeCell ref="O283:P283"/>
    <mergeCell ref="M285:N285"/>
    <mergeCell ref="A453:C453"/>
    <mergeCell ref="D232:F232"/>
    <mergeCell ref="G232:I232"/>
    <mergeCell ref="J232:L232"/>
    <mergeCell ref="D223:F223"/>
    <mergeCell ref="G223:I223"/>
    <mergeCell ref="J223:L223"/>
    <mergeCell ref="A236:Y239"/>
    <mergeCell ref="A430:Y445"/>
    <mergeCell ref="V397:X397"/>
    <mergeCell ref="P397:R397"/>
    <mergeCell ref="J393:L393"/>
    <mergeCell ref="M393:O393"/>
    <mergeCell ref="J361:L361"/>
    <mergeCell ref="M361:O361"/>
    <mergeCell ref="C373:F373"/>
    <mergeCell ref="G373:I373"/>
    <mergeCell ref="G374:I374"/>
    <mergeCell ref="C362:F362"/>
    <mergeCell ref="C366:F367"/>
    <mergeCell ref="P391:R391"/>
    <mergeCell ref="B396:I396"/>
    <mergeCell ref="M223:O223"/>
    <mergeCell ref="P223:R223"/>
    <mergeCell ref="K168:L168"/>
    <mergeCell ref="K165:L165"/>
    <mergeCell ref="C123:K123"/>
    <mergeCell ref="L149:M149"/>
    <mergeCell ref="Q150:S150"/>
    <mergeCell ref="G173:J173"/>
    <mergeCell ref="G172:J172"/>
    <mergeCell ref="G170:J170"/>
    <mergeCell ref="G169:J169"/>
    <mergeCell ref="G168:J168"/>
    <mergeCell ref="G167:J167"/>
    <mergeCell ref="K177:L177"/>
    <mergeCell ref="G174:J174"/>
    <mergeCell ref="V121:W121"/>
    <mergeCell ref="V122:W122"/>
    <mergeCell ref="P224:R224"/>
    <mergeCell ref="D228:F229"/>
    <mergeCell ref="G229:I229"/>
    <mergeCell ref="J229:L229"/>
    <mergeCell ref="H187:J187"/>
    <mergeCell ref="G176:J176"/>
    <mergeCell ref="D191:G191"/>
    <mergeCell ref="K191:M191"/>
    <mergeCell ref="H190:J190"/>
    <mergeCell ref="H191:J191"/>
    <mergeCell ref="D219:F220"/>
    <mergeCell ref="G219:R219"/>
    <mergeCell ref="G220:I220"/>
    <mergeCell ref="J220:L220"/>
    <mergeCell ref="M220:O220"/>
    <mergeCell ref="P220:R220"/>
    <mergeCell ref="D190:G190"/>
    <mergeCell ref="K190:M190"/>
    <mergeCell ref="A210:Y213"/>
    <mergeCell ref="G166:J166"/>
    <mergeCell ref="M26:N26"/>
    <mergeCell ref="M25:N25"/>
    <mergeCell ref="O25:P25"/>
    <mergeCell ref="G61:J61"/>
    <mergeCell ref="V115:W115"/>
    <mergeCell ref="V108:W108"/>
    <mergeCell ref="V109:W109"/>
    <mergeCell ref="V110:W110"/>
    <mergeCell ref="V111:W111"/>
    <mergeCell ref="V112:W112"/>
    <mergeCell ref="V113:W113"/>
    <mergeCell ref="V114:W114"/>
    <mergeCell ref="L115:M115"/>
    <mergeCell ref="L109:M109"/>
    <mergeCell ref="K27:L27"/>
    <mergeCell ref="M27:N27"/>
    <mergeCell ref="O27:P27"/>
    <mergeCell ref="Q27:R27"/>
    <mergeCell ref="G27:J27"/>
    <mergeCell ref="L112:M112"/>
    <mergeCell ref="L113:M113"/>
    <mergeCell ref="L114:M114"/>
    <mergeCell ref="M24:N24"/>
    <mergeCell ref="O24:P24"/>
    <mergeCell ref="Q24:R24"/>
    <mergeCell ref="Q25:R25"/>
    <mergeCell ref="E5:Q8"/>
    <mergeCell ref="E9:Q9"/>
    <mergeCell ref="Q23:R23"/>
    <mergeCell ref="K22:L23"/>
    <mergeCell ref="K24:L24"/>
    <mergeCell ref="O23:P23"/>
    <mergeCell ref="A377:Y383"/>
    <mergeCell ref="A422:Y424"/>
    <mergeCell ref="A91:Y99"/>
    <mergeCell ref="A152:Y157"/>
    <mergeCell ref="C122:K122"/>
    <mergeCell ref="L110:M110"/>
    <mergeCell ref="L111:M111"/>
    <mergeCell ref="V107:W107"/>
    <mergeCell ref="L107:M107"/>
    <mergeCell ref="L108:M108"/>
    <mergeCell ref="A104:U105"/>
    <mergeCell ref="V116:W116"/>
    <mergeCell ref="V117:W117"/>
    <mergeCell ref="V118:W118"/>
    <mergeCell ref="V119:W119"/>
    <mergeCell ref="C121:K121"/>
    <mergeCell ref="Q149:S149"/>
    <mergeCell ref="K173:L173"/>
    <mergeCell ref="K172:L172"/>
    <mergeCell ref="C120:K120"/>
    <mergeCell ref="V123:W123"/>
    <mergeCell ref="V120:W120"/>
    <mergeCell ref="A179:Y183"/>
    <mergeCell ref="G177:J177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8"/>
  <dimension ref="A1:D13"/>
  <sheetViews>
    <sheetView workbookViewId="0"/>
  </sheetViews>
  <sheetFormatPr defaultRowHeight="14.4" x14ac:dyDescent="0.3"/>
  <cols>
    <col min="1" max="1" width="8.5546875" bestFit="1" customWidth="1"/>
    <col min="2" max="2" width="11.5546875" bestFit="1" customWidth="1"/>
    <col min="3" max="3" width="24.5546875" bestFit="1" customWidth="1"/>
    <col min="4" max="4" width="5.33203125" bestFit="1" customWidth="1"/>
  </cols>
  <sheetData>
    <row r="1" spans="1:4" x14ac:dyDescent="0.3">
      <c r="A1" t="s">
        <v>100</v>
      </c>
      <c r="B1" t="s">
        <v>118</v>
      </c>
      <c r="C1" t="s">
        <v>110</v>
      </c>
      <c r="D1" t="s">
        <v>95</v>
      </c>
    </row>
    <row r="2" spans="1:4" x14ac:dyDescent="0.3">
      <c r="A2">
        <v>0</v>
      </c>
      <c r="B2" t="s">
        <v>88</v>
      </c>
      <c r="C2" t="s">
        <v>65</v>
      </c>
      <c r="D2">
        <v>1</v>
      </c>
    </row>
    <row r="3" spans="1:4" x14ac:dyDescent="0.3">
      <c r="A3">
        <v>0</v>
      </c>
      <c r="B3" t="s">
        <v>88</v>
      </c>
      <c r="C3" t="s">
        <v>90</v>
      </c>
      <c r="D3">
        <v>2</v>
      </c>
    </row>
    <row r="4" spans="1:4" x14ac:dyDescent="0.3">
      <c r="A4">
        <v>0</v>
      </c>
      <c r="B4" t="s">
        <v>88</v>
      </c>
      <c r="C4" t="s">
        <v>64</v>
      </c>
      <c r="D4">
        <v>3</v>
      </c>
    </row>
    <row r="5" spans="1:4" x14ac:dyDescent="0.3">
      <c r="A5">
        <v>0</v>
      </c>
      <c r="B5" t="s">
        <v>88</v>
      </c>
      <c r="C5" t="s">
        <v>89</v>
      </c>
      <c r="D5">
        <v>4</v>
      </c>
    </row>
    <row r="6" spans="1:4" x14ac:dyDescent="0.3">
      <c r="A6">
        <v>2972</v>
      </c>
      <c r="B6" t="s">
        <v>51</v>
      </c>
      <c r="C6" t="s">
        <v>65</v>
      </c>
      <c r="D6">
        <v>1</v>
      </c>
    </row>
    <row r="7" spans="1:4" x14ac:dyDescent="0.3">
      <c r="A7">
        <v>2</v>
      </c>
      <c r="B7" t="s">
        <v>51</v>
      </c>
      <c r="C7" t="s">
        <v>90</v>
      </c>
      <c r="D7">
        <v>2</v>
      </c>
    </row>
    <row r="8" spans="1:4" x14ac:dyDescent="0.3">
      <c r="A8">
        <v>0</v>
      </c>
      <c r="B8" t="s">
        <v>51</v>
      </c>
      <c r="C8" t="s">
        <v>64</v>
      </c>
      <c r="D8">
        <v>3</v>
      </c>
    </row>
    <row r="9" spans="1:4" x14ac:dyDescent="0.3">
      <c r="A9">
        <v>0</v>
      </c>
      <c r="B9" t="s">
        <v>51</v>
      </c>
      <c r="C9" t="s">
        <v>89</v>
      </c>
      <c r="D9">
        <v>4</v>
      </c>
    </row>
    <row r="10" spans="1:4" x14ac:dyDescent="0.3">
      <c r="A10">
        <v>193</v>
      </c>
      <c r="B10" t="s">
        <v>52</v>
      </c>
      <c r="C10" t="s">
        <v>65</v>
      </c>
      <c r="D10">
        <v>1</v>
      </c>
    </row>
    <row r="11" spans="1:4" x14ac:dyDescent="0.3">
      <c r="A11">
        <v>1</v>
      </c>
      <c r="B11" t="s">
        <v>52</v>
      </c>
      <c r="C11" t="s">
        <v>90</v>
      </c>
      <c r="D11">
        <v>2</v>
      </c>
    </row>
    <row r="12" spans="1:4" x14ac:dyDescent="0.3">
      <c r="A12">
        <v>0</v>
      </c>
      <c r="B12" t="s">
        <v>52</v>
      </c>
      <c r="C12" t="s">
        <v>64</v>
      </c>
      <c r="D12">
        <v>3</v>
      </c>
    </row>
    <row r="13" spans="1:4" x14ac:dyDescent="0.3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9"/>
  <dimension ref="A1:G7"/>
  <sheetViews>
    <sheetView workbookViewId="0"/>
  </sheetViews>
  <sheetFormatPr defaultRowHeight="14.4" x14ac:dyDescent="0.3"/>
  <cols>
    <col min="1" max="1" width="5.33203125" bestFit="1" customWidth="1"/>
    <col min="2" max="2" width="14.5546875" bestFit="1" customWidth="1"/>
    <col min="3" max="3" width="17.44140625" bestFit="1" customWidth="1"/>
    <col min="4" max="4" width="23.6640625" bestFit="1" customWidth="1"/>
    <col min="5" max="5" width="19.109375" bestFit="1" customWidth="1"/>
    <col min="6" max="6" width="13.33203125" bestFit="1" customWidth="1"/>
    <col min="7" max="7" width="13.109375" bestFit="1" customWidth="1"/>
  </cols>
  <sheetData>
    <row r="1" spans="1:7" x14ac:dyDescent="0.3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3">
      <c r="A2">
        <v>1</v>
      </c>
      <c r="B2" t="s">
        <v>122</v>
      </c>
      <c r="C2">
        <v>0</v>
      </c>
      <c r="D2">
        <v>365</v>
      </c>
      <c r="E2">
        <v>0</v>
      </c>
      <c r="F2">
        <v>2</v>
      </c>
      <c r="G2">
        <v>55</v>
      </c>
    </row>
    <row r="3" spans="1:7" x14ac:dyDescent="0.3">
      <c r="A3">
        <v>2</v>
      </c>
      <c r="B3" t="s">
        <v>151</v>
      </c>
      <c r="C3">
        <v>16</v>
      </c>
      <c r="D3">
        <v>217</v>
      </c>
      <c r="E3">
        <v>0</v>
      </c>
      <c r="F3">
        <v>2</v>
      </c>
      <c r="G3">
        <v>4</v>
      </c>
    </row>
    <row r="4" spans="1:7" x14ac:dyDescent="0.3">
      <c r="A4">
        <v>3</v>
      </c>
      <c r="B4" t="s">
        <v>123</v>
      </c>
      <c r="C4">
        <v>3</v>
      </c>
      <c r="D4">
        <v>8</v>
      </c>
      <c r="E4">
        <v>0</v>
      </c>
      <c r="F4">
        <v>49</v>
      </c>
      <c r="G4">
        <v>98</v>
      </c>
    </row>
    <row r="5" spans="1:7" x14ac:dyDescent="0.3">
      <c r="A5">
        <v>4</v>
      </c>
      <c r="B5" t="s">
        <v>152</v>
      </c>
      <c r="C5">
        <v>1</v>
      </c>
      <c r="D5">
        <v>1</v>
      </c>
      <c r="E5">
        <v>0</v>
      </c>
      <c r="F5">
        <v>44</v>
      </c>
      <c r="G5">
        <v>54</v>
      </c>
    </row>
    <row r="6" spans="1:7" x14ac:dyDescent="0.3">
      <c r="A6">
        <v>5</v>
      </c>
      <c r="B6" t="s">
        <v>153</v>
      </c>
      <c r="C6">
        <v>6</v>
      </c>
      <c r="D6">
        <v>1</v>
      </c>
      <c r="E6">
        <v>0</v>
      </c>
      <c r="F6">
        <v>0</v>
      </c>
      <c r="G6">
        <v>18</v>
      </c>
    </row>
    <row r="7" spans="1:7" x14ac:dyDescent="0.3">
      <c r="A7">
        <v>6</v>
      </c>
      <c r="B7" t="s">
        <v>102</v>
      </c>
      <c r="C7">
        <v>2</v>
      </c>
      <c r="D7">
        <v>4</v>
      </c>
      <c r="E7">
        <v>0</v>
      </c>
      <c r="F7">
        <v>77</v>
      </c>
      <c r="G7">
        <v>73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0"/>
  <dimension ref="A1:G7"/>
  <sheetViews>
    <sheetView workbookViewId="0"/>
  </sheetViews>
  <sheetFormatPr defaultRowHeight="14.4" x14ac:dyDescent="0.3"/>
  <cols>
    <col min="1" max="1" width="5.33203125" bestFit="1" customWidth="1"/>
    <col min="2" max="2" width="14.5546875" bestFit="1" customWidth="1"/>
    <col min="3" max="3" width="17.44140625" bestFit="1" customWidth="1"/>
    <col min="4" max="4" width="23.6640625" bestFit="1" customWidth="1"/>
    <col min="5" max="5" width="19.109375" bestFit="1" customWidth="1"/>
    <col min="6" max="6" width="13.33203125" bestFit="1" customWidth="1"/>
    <col min="7" max="7" width="13.109375" bestFit="1" customWidth="1"/>
  </cols>
  <sheetData>
    <row r="1" spans="1:7" x14ac:dyDescent="0.3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3">
      <c r="A2">
        <v>1</v>
      </c>
      <c r="B2" t="s">
        <v>151</v>
      </c>
      <c r="C2">
        <v>136</v>
      </c>
      <c r="D2">
        <v>2688</v>
      </c>
      <c r="E2">
        <v>0</v>
      </c>
      <c r="F2">
        <v>17</v>
      </c>
      <c r="G2">
        <v>66</v>
      </c>
    </row>
    <row r="3" spans="1:7" x14ac:dyDescent="0.3">
      <c r="A3">
        <v>2</v>
      </c>
      <c r="B3" t="s">
        <v>152</v>
      </c>
      <c r="C3">
        <v>1</v>
      </c>
      <c r="D3">
        <v>7</v>
      </c>
      <c r="E3">
        <v>0</v>
      </c>
      <c r="F3">
        <v>403</v>
      </c>
      <c r="G3">
        <v>1124</v>
      </c>
    </row>
    <row r="4" spans="1:7" x14ac:dyDescent="0.3">
      <c r="A4">
        <v>3</v>
      </c>
      <c r="B4" t="s">
        <v>122</v>
      </c>
      <c r="C4">
        <v>1</v>
      </c>
      <c r="D4">
        <v>674</v>
      </c>
      <c r="E4">
        <v>0</v>
      </c>
      <c r="F4">
        <v>27</v>
      </c>
      <c r="G4">
        <v>466</v>
      </c>
    </row>
    <row r="5" spans="1:7" x14ac:dyDescent="0.3">
      <c r="A5">
        <v>4</v>
      </c>
      <c r="B5" t="s">
        <v>123</v>
      </c>
      <c r="C5">
        <v>15</v>
      </c>
      <c r="D5">
        <v>57</v>
      </c>
      <c r="E5">
        <v>0</v>
      </c>
      <c r="F5">
        <v>500</v>
      </c>
      <c r="G5">
        <v>429</v>
      </c>
    </row>
    <row r="6" spans="1:7" x14ac:dyDescent="0.3">
      <c r="A6">
        <v>5</v>
      </c>
      <c r="B6" t="s">
        <v>153</v>
      </c>
      <c r="C6">
        <v>76</v>
      </c>
      <c r="D6">
        <v>2</v>
      </c>
      <c r="E6">
        <v>0</v>
      </c>
      <c r="F6">
        <v>2</v>
      </c>
      <c r="G6">
        <v>407</v>
      </c>
    </row>
    <row r="7" spans="1:7" x14ac:dyDescent="0.3">
      <c r="A7">
        <v>6</v>
      </c>
      <c r="B7" t="s">
        <v>102</v>
      </c>
      <c r="C7">
        <v>59</v>
      </c>
      <c r="D7">
        <v>69</v>
      </c>
      <c r="E7">
        <v>0</v>
      </c>
      <c r="F7">
        <v>309</v>
      </c>
      <c r="G7">
        <v>771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1"/>
  <dimension ref="A1:C26"/>
  <sheetViews>
    <sheetView workbookViewId="0"/>
  </sheetViews>
  <sheetFormatPr defaultRowHeight="14.4" x14ac:dyDescent="0.3"/>
  <cols>
    <col min="1" max="1" width="7.33203125" bestFit="1" customWidth="1"/>
    <col min="2" max="2" width="26.6640625" bestFit="1" customWidth="1"/>
    <col min="3" max="3" width="21.109375" bestFit="1" customWidth="1"/>
  </cols>
  <sheetData>
    <row r="1" spans="1:3" x14ac:dyDescent="0.3">
      <c r="A1" t="s">
        <v>106</v>
      </c>
      <c r="B1" t="s">
        <v>9</v>
      </c>
      <c r="C1" t="s">
        <v>107</v>
      </c>
    </row>
    <row r="2" spans="1:3" x14ac:dyDescent="0.3">
      <c r="A2">
        <v>774</v>
      </c>
      <c r="B2" t="s">
        <v>108</v>
      </c>
      <c r="C2" t="s">
        <v>158</v>
      </c>
    </row>
    <row r="3" spans="1:3" x14ac:dyDescent="0.3">
      <c r="A3">
        <v>766</v>
      </c>
      <c r="B3" t="s">
        <v>108</v>
      </c>
      <c r="C3" t="s">
        <v>159</v>
      </c>
    </row>
    <row r="4" spans="1:3" x14ac:dyDescent="0.3">
      <c r="A4">
        <v>738</v>
      </c>
      <c r="B4" t="s">
        <v>108</v>
      </c>
      <c r="C4" t="s">
        <v>160</v>
      </c>
    </row>
    <row r="5" spans="1:3" x14ac:dyDescent="0.3">
      <c r="A5">
        <v>742</v>
      </c>
      <c r="B5" t="s">
        <v>108</v>
      </c>
      <c r="C5" t="s">
        <v>161</v>
      </c>
    </row>
    <row r="6" spans="1:3" x14ac:dyDescent="0.3">
      <c r="A6">
        <v>747</v>
      </c>
      <c r="B6" t="s">
        <v>108</v>
      </c>
      <c r="C6" t="s">
        <v>162</v>
      </c>
    </row>
    <row r="7" spans="1:3" x14ac:dyDescent="0.3">
      <c r="A7">
        <v>3707</v>
      </c>
      <c r="B7" t="s">
        <v>5</v>
      </c>
      <c r="C7" t="s">
        <v>158</v>
      </c>
    </row>
    <row r="8" spans="1:3" x14ac:dyDescent="0.3">
      <c r="A8">
        <v>3727</v>
      </c>
      <c r="B8" t="s">
        <v>5</v>
      </c>
      <c r="C8" t="s">
        <v>159</v>
      </c>
    </row>
    <row r="9" spans="1:3" x14ac:dyDescent="0.3">
      <c r="A9">
        <v>3731</v>
      </c>
      <c r="B9" t="s">
        <v>5</v>
      </c>
      <c r="C9" t="s">
        <v>160</v>
      </c>
    </row>
    <row r="10" spans="1:3" x14ac:dyDescent="0.3">
      <c r="A10">
        <v>3712</v>
      </c>
      <c r="B10" t="s">
        <v>5</v>
      </c>
      <c r="C10" t="s">
        <v>161</v>
      </c>
    </row>
    <row r="11" spans="1:3" x14ac:dyDescent="0.3">
      <c r="A11">
        <v>3746</v>
      </c>
      <c r="B11" t="s">
        <v>5</v>
      </c>
      <c r="C11" t="s">
        <v>162</v>
      </c>
    </row>
    <row r="12" spans="1:3" x14ac:dyDescent="0.3">
      <c r="A12">
        <v>260</v>
      </c>
      <c r="B12" t="s">
        <v>6</v>
      </c>
      <c r="C12" t="s">
        <v>158</v>
      </c>
    </row>
    <row r="13" spans="1:3" x14ac:dyDescent="0.3">
      <c r="A13">
        <v>150</v>
      </c>
      <c r="B13" t="s">
        <v>6</v>
      </c>
      <c r="C13" t="s">
        <v>159</v>
      </c>
    </row>
    <row r="14" spans="1:3" x14ac:dyDescent="0.3">
      <c r="A14">
        <v>135</v>
      </c>
      <c r="B14" t="s">
        <v>6</v>
      </c>
      <c r="C14" t="s">
        <v>160</v>
      </c>
    </row>
    <row r="15" spans="1:3" x14ac:dyDescent="0.3">
      <c r="A15">
        <v>151</v>
      </c>
      <c r="B15" t="s">
        <v>6</v>
      </c>
      <c r="C15" t="s">
        <v>161</v>
      </c>
    </row>
    <row r="16" spans="1:3" x14ac:dyDescent="0.3">
      <c r="A16">
        <v>220</v>
      </c>
      <c r="B16" t="s">
        <v>6</v>
      </c>
      <c r="C16" t="s">
        <v>162</v>
      </c>
    </row>
    <row r="17" spans="1:3" x14ac:dyDescent="0.3">
      <c r="A17">
        <v>183</v>
      </c>
      <c r="B17" t="s">
        <v>7</v>
      </c>
      <c r="C17" t="s">
        <v>158</v>
      </c>
    </row>
    <row r="18" spans="1:3" x14ac:dyDescent="0.3">
      <c r="A18">
        <v>177</v>
      </c>
      <c r="B18" t="s">
        <v>7</v>
      </c>
      <c r="C18" t="s">
        <v>159</v>
      </c>
    </row>
    <row r="19" spans="1:3" x14ac:dyDescent="0.3">
      <c r="A19">
        <v>142</v>
      </c>
      <c r="B19" t="s">
        <v>7</v>
      </c>
      <c r="C19" t="s">
        <v>160</v>
      </c>
    </row>
    <row r="20" spans="1:3" x14ac:dyDescent="0.3">
      <c r="A20">
        <v>138</v>
      </c>
      <c r="B20" t="s">
        <v>7</v>
      </c>
      <c r="C20" t="s">
        <v>161</v>
      </c>
    </row>
    <row r="21" spans="1:3" x14ac:dyDescent="0.3">
      <c r="A21" s="2">
        <v>169</v>
      </c>
      <c r="B21" s="2" t="s">
        <v>7</v>
      </c>
      <c r="C21" s="2" t="s">
        <v>162</v>
      </c>
    </row>
    <row r="22" spans="1:3" x14ac:dyDescent="0.3">
      <c r="A22" s="2">
        <v>0</v>
      </c>
      <c r="B22" s="2" t="s">
        <v>132</v>
      </c>
      <c r="C22" s="2" t="s">
        <v>158</v>
      </c>
    </row>
    <row r="23" spans="1:3" x14ac:dyDescent="0.3">
      <c r="A23" s="2">
        <v>0</v>
      </c>
      <c r="B23" s="2" t="s">
        <v>132</v>
      </c>
      <c r="C23" s="2" t="s">
        <v>159</v>
      </c>
    </row>
    <row r="24" spans="1:3" x14ac:dyDescent="0.3">
      <c r="A24" s="2">
        <v>0</v>
      </c>
      <c r="B24" s="2" t="s">
        <v>132</v>
      </c>
      <c r="C24" s="2" t="s">
        <v>160</v>
      </c>
    </row>
    <row r="25" spans="1:3" x14ac:dyDescent="0.3">
      <c r="A25" s="2">
        <v>0</v>
      </c>
      <c r="B25" s="2" t="s">
        <v>132</v>
      </c>
      <c r="C25" s="2" t="s">
        <v>161</v>
      </c>
    </row>
    <row r="26" spans="1:3" x14ac:dyDescent="0.3">
      <c r="A26" s="2">
        <v>0</v>
      </c>
      <c r="B26" s="2" t="s">
        <v>132</v>
      </c>
      <c r="C26" s="2" t="s">
        <v>162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2"/>
  <dimension ref="A1:C13"/>
  <sheetViews>
    <sheetView workbookViewId="0">
      <selection activeCell="B8" sqref="B8"/>
    </sheetView>
  </sheetViews>
  <sheetFormatPr defaultRowHeight="14.4" x14ac:dyDescent="0.3"/>
  <cols>
    <col min="1" max="1" width="21.6640625" bestFit="1" customWidth="1"/>
    <col min="2" max="2" width="8.5546875" bestFit="1" customWidth="1"/>
    <col min="3" max="3" width="14.88671875" bestFit="1" customWidth="1"/>
  </cols>
  <sheetData>
    <row r="1" spans="1:3" x14ac:dyDescent="0.3">
      <c r="A1" t="s">
        <v>109</v>
      </c>
      <c r="B1" t="s">
        <v>100</v>
      </c>
      <c r="C1" t="s">
        <v>110</v>
      </c>
    </row>
    <row r="2" spans="1:3" x14ac:dyDescent="0.3">
      <c r="A2" t="s">
        <v>111</v>
      </c>
      <c r="B2">
        <v>2723</v>
      </c>
      <c r="C2" t="s">
        <v>34</v>
      </c>
    </row>
    <row r="3" spans="1:3" x14ac:dyDescent="0.3">
      <c r="A3" t="s">
        <v>112</v>
      </c>
      <c r="B3">
        <v>26377</v>
      </c>
      <c r="C3" t="s">
        <v>34</v>
      </c>
    </row>
    <row r="4" spans="1:3" x14ac:dyDescent="0.3">
      <c r="A4" t="s">
        <v>113</v>
      </c>
      <c r="B4">
        <v>1276</v>
      </c>
      <c r="C4" t="s">
        <v>34</v>
      </c>
    </row>
    <row r="5" spans="1:3" x14ac:dyDescent="0.3">
      <c r="A5" t="s">
        <v>30</v>
      </c>
      <c r="B5">
        <v>43017</v>
      </c>
      <c r="C5" t="s">
        <v>34</v>
      </c>
    </row>
    <row r="6" spans="1:3" x14ac:dyDescent="0.3">
      <c r="A6" t="s">
        <v>111</v>
      </c>
      <c r="B6">
        <v>103</v>
      </c>
      <c r="C6" t="s">
        <v>24</v>
      </c>
    </row>
    <row r="7" spans="1:3" x14ac:dyDescent="0.3">
      <c r="A7" t="s">
        <v>112</v>
      </c>
      <c r="B7">
        <v>769</v>
      </c>
      <c r="C7" t="s">
        <v>24</v>
      </c>
    </row>
    <row r="8" spans="1:3" x14ac:dyDescent="0.3">
      <c r="A8" t="s">
        <v>113</v>
      </c>
      <c r="B8">
        <v>87</v>
      </c>
      <c r="C8" t="s">
        <v>24</v>
      </c>
    </row>
    <row r="9" spans="1:3" x14ac:dyDescent="0.3">
      <c r="A9" t="s">
        <v>30</v>
      </c>
      <c r="B9">
        <v>1482</v>
      </c>
      <c r="C9" t="s">
        <v>24</v>
      </c>
    </row>
    <row r="10" spans="1:3" x14ac:dyDescent="0.3">
      <c r="A10" t="s">
        <v>111</v>
      </c>
      <c r="B10">
        <v>169</v>
      </c>
      <c r="C10" t="s">
        <v>35</v>
      </c>
    </row>
    <row r="11" spans="1:3" x14ac:dyDescent="0.3">
      <c r="A11" t="s">
        <v>112</v>
      </c>
      <c r="B11">
        <v>1548</v>
      </c>
      <c r="C11" t="s">
        <v>35</v>
      </c>
    </row>
    <row r="12" spans="1:3" x14ac:dyDescent="0.3">
      <c r="A12" t="s">
        <v>113</v>
      </c>
      <c r="B12">
        <v>100</v>
      </c>
      <c r="C12" t="s">
        <v>35</v>
      </c>
    </row>
    <row r="13" spans="1:3" x14ac:dyDescent="0.3">
      <c r="A13" t="s">
        <v>30</v>
      </c>
      <c r="B13">
        <v>3446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3"/>
  <dimension ref="A1:D9"/>
  <sheetViews>
    <sheetView workbookViewId="0">
      <selection activeCell="A8" sqref="A8"/>
    </sheetView>
  </sheetViews>
  <sheetFormatPr defaultRowHeight="14.4" x14ac:dyDescent="0.3"/>
  <cols>
    <col min="1" max="1" width="8.5546875" bestFit="1" customWidth="1"/>
    <col min="2" max="2" width="76.5546875" bestFit="1" customWidth="1"/>
    <col min="3" max="3" width="18.88671875" bestFit="1" customWidth="1"/>
    <col min="4" max="4" width="5.33203125" bestFit="1" customWidth="1"/>
  </cols>
  <sheetData>
    <row r="1" spans="1:4" x14ac:dyDescent="0.3">
      <c r="A1" t="s">
        <v>100</v>
      </c>
      <c r="B1" t="s">
        <v>110</v>
      </c>
      <c r="C1" t="s">
        <v>98</v>
      </c>
      <c r="D1" t="s">
        <v>95</v>
      </c>
    </row>
    <row r="2" spans="1:4" x14ac:dyDescent="0.3">
      <c r="A2">
        <v>358</v>
      </c>
      <c r="B2" t="s">
        <v>133</v>
      </c>
      <c r="C2" t="s">
        <v>3</v>
      </c>
      <c r="D2">
        <v>1</v>
      </c>
    </row>
    <row r="3" spans="1:4" x14ac:dyDescent="0.3">
      <c r="A3">
        <v>271</v>
      </c>
      <c r="B3" t="s">
        <v>133</v>
      </c>
      <c r="C3" t="s">
        <v>77</v>
      </c>
      <c r="D3">
        <v>1</v>
      </c>
    </row>
    <row r="4" spans="1:4" x14ac:dyDescent="0.3">
      <c r="A4">
        <v>54</v>
      </c>
      <c r="B4" t="s">
        <v>163</v>
      </c>
      <c r="C4" t="s">
        <v>3</v>
      </c>
      <c r="D4">
        <v>2</v>
      </c>
    </row>
    <row r="5" spans="1:4" x14ac:dyDescent="0.3">
      <c r="A5">
        <v>36</v>
      </c>
      <c r="B5" t="s">
        <v>163</v>
      </c>
      <c r="C5" t="s">
        <v>77</v>
      </c>
      <c r="D5">
        <v>2</v>
      </c>
    </row>
    <row r="6" spans="1:4" x14ac:dyDescent="0.3">
      <c r="A6">
        <v>0</v>
      </c>
      <c r="B6" t="s">
        <v>164</v>
      </c>
      <c r="C6" t="s">
        <v>3</v>
      </c>
      <c r="D6">
        <v>3</v>
      </c>
    </row>
    <row r="7" spans="1:4" x14ac:dyDescent="0.3">
      <c r="A7">
        <v>2</v>
      </c>
      <c r="B7" t="s">
        <v>164</v>
      </c>
      <c r="C7" t="s">
        <v>77</v>
      </c>
      <c r="D7">
        <v>3</v>
      </c>
    </row>
    <row r="8" spans="1:4" x14ac:dyDescent="0.3">
      <c r="A8">
        <v>4</v>
      </c>
      <c r="B8" t="s">
        <v>165</v>
      </c>
      <c r="C8" t="s">
        <v>3</v>
      </c>
      <c r="D8">
        <v>4</v>
      </c>
    </row>
    <row r="9" spans="1:4" x14ac:dyDescent="0.3">
      <c r="A9">
        <v>3</v>
      </c>
      <c r="B9" t="s">
        <v>165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/>
  <dimension ref="A1:C13"/>
  <sheetViews>
    <sheetView workbookViewId="0"/>
  </sheetViews>
  <sheetFormatPr defaultRowHeight="14.4" x14ac:dyDescent="0.3"/>
  <cols>
    <col min="1" max="1" width="21.6640625" bestFit="1" customWidth="1"/>
    <col min="2" max="2" width="8.5546875" bestFit="1" customWidth="1"/>
    <col min="3" max="3" width="14.88671875" bestFit="1" customWidth="1"/>
  </cols>
  <sheetData>
    <row r="1" spans="1:3" x14ac:dyDescent="0.3">
      <c r="A1" t="s">
        <v>109</v>
      </c>
      <c r="B1" t="s">
        <v>100</v>
      </c>
      <c r="C1" t="s">
        <v>110</v>
      </c>
    </row>
    <row r="2" spans="1:3" x14ac:dyDescent="0.3">
      <c r="A2" t="s">
        <v>111</v>
      </c>
      <c r="B2">
        <v>27101</v>
      </c>
      <c r="C2" t="s">
        <v>34</v>
      </c>
    </row>
    <row r="3" spans="1:3" x14ac:dyDescent="0.3">
      <c r="A3" t="s">
        <v>112</v>
      </c>
      <c r="B3">
        <v>224298</v>
      </c>
      <c r="C3" t="s">
        <v>34</v>
      </c>
    </row>
    <row r="4" spans="1:3" x14ac:dyDescent="0.3">
      <c r="A4" t="s">
        <v>113</v>
      </c>
      <c r="B4">
        <v>8646</v>
      </c>
      <c r="C4" t="s">
        <v>34</v>
      </c>
    </row>
    <row r="5" spans="1:3" x14ac:dyDescent="0.3">
      <c r="A5" t="s">
        <v>30</v>
      </c>
      <c r="B5">
        <v>354379</v>
      </c>
      <c r="C5" t="s">
        <v>34</v>
      </c>
    </row>
    <row r="6" spans="1:3" x14ac:dyDescent="0.3">
      <c r="A6" t="s">
        <v>111</v>
      </c>
      <c r="B6">
        <v>633</v>
      </c>
      <c r="C6" t="s">
        <v>24</v>
      </c>
    </row>
    <row r="7" spans="1:3" x14ac:dyDescent="0.3">
      <c r="A7" t="s">
        <v>112</v>
      </c>
      <c r="B7">
        <v>5447</v>
      </c>
      <c r="C7" t="s">
        <v>24</v>
      </c>
    </row>
    <row r="8" spans="1:3" x14ac:dyDescent="0.3">
      <c r="A8" t="s">
        <v>113</v>
      </c>
      <c r="B8">
        <v>536</v>
      </c>
      <c r="C8" t="s">
        <v>24</v>
      </c>
    </row>
    <row r="9" spans="1:3" x14ac:dyDescent="0.3">
      <c r="A9" t="s">
        <v>30</v>
      </c>
      <c r="B9">
        <v>10338</v>
      </c>
      <c r="C9" t="s">
        <v>24</v>
      </c>
    </row>
    <row r="10" spans="1:3" x14ac:dyDescent="0.3">
      <c r="A10" t="s">
        <v>111</v>
      </c>
      <c r="B10">
        <v>1163</v>
      </c>
      <c r="C10" t="s">
        <v>35</v>
      </c>
    </row>
    <row r="11" spans="1:3" x14ac:dyDescent="0.3">
      <c r="A11" t="s">
        <v>112</v>
      </c>
      <c r="B11">
        <v>14747</v>
      </c>
      <c r="C11" t="s">
        <v>35</v>
      </c>
    </row>
    <row r="12" spans="1:3" x14ac:dyDescent="0.3">
      <c r="A12" t="s">
        <v>113</v>
      </c>
      <c r="B12">
        <v>838</v>
      </c>
      <c r="C12" t="s">
        <v>35</v>
      </c>
    </row>
    <row r="13" spans="1:3" x14ac:dyDescent="0.3">
      <c r="A13" t="s">
        <v>30</v>
      </c>
      <c r="B13">
        <v>26029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D9"/>
  <sheetViews>
    <sheetView workbookViewId="0"/>
  </sheetViews>
  <sheetFormatPr defaultRowHeight="14.4" x14ac:dyDescent="0.3"/>
  <cols>
    <col min="1" max="1" width="8.5546875" bestFit="1" customWidth="1"/>
    <col min="2" max="2" width="76.5546875" bestFit="1" customWidth="1"/>
    <col min="3" max="3" width="18.88671875" bestFit="1" customWidth="1"/>
    <col min="4" max="4" width="5.33203125" bestFit="1" customWidth="1"/>
  </cols>
  <sheetData>
    <row r="1" spans="1:4" x14ac:dyDescent="0.3">
      <c r="A1" t="s">
        <v>100</v>
      </c>
      <c r="B1" t="s">
        <v>110</v>
      </c>
      <c r="C1" t="s">
        <v>98</v>
      </c>
      <c r="D1" t="s">
        <v>95</v>
      </c>
    </row>
    <row r="2" spans="1:4" x14ac:dyDescent="0.3">
      <c r="A2">
        <v>3163</v>
      </c>
      <c r="B2" t="s">
        <v>133</v>
      </c>
      <c r="C2" t="s">
        <v>3</v>
      </c>
      <c r="D2">
        <v>1</v>
      </c>
    </row>
    <row r="3" spans="1:4" x14ac:dyDescent="0.3">
      <c r="A3">
        <v>2849</v>
      </c>
      <c r="B3" t="s">
        <v>133</v>
      </c>
      <c r="C3" t="s">
        <v>77</v>
      </c>
      <c r="D3">
        <v>1</v>
      </c>
    </row>
    <row r="4" spans="1:4" x14ac:dyDescent="0.3">
      <c r="A4">
        <v>376</v>
      </c>
      <c r="B4" t="s">
        <v>163</v>
      </c>
      <c r="C4" t="s">
        <v>3</v>
      </c>
      <c r="D4">
        <v>2</v>
      </c>
    </row>
    <row r="5" spans="1:4" x14ac:dyDescent="0.3">
      <c r="A5">
        <v>336</v>
      </c>
      <c r="B5" t="s">
        <v>163</v>
      </c>
      <c r="C5" t="s">
        <v>77</v>
      </c>
      <c r="D5">
        <v>2</v>
      </c>
    </row>
    <row r="6" spans="1:4" x14ac:dyDescent="0.3">
      <c r="A6">
        <v>0</v>
      </c>
      <c r="B6" t="s">
        <v>164</v>
      </c>
      <c r="C6" t="s">
        <v>3</v>
      </c>
      <c r="D6">
        <v>3</v>
      </c>
    </row>
    <row r="7" spans="1:4" x14ac:dyDescent="0.3">
      <c r="A7">
        <v>14</v>
      </c>
      <c r="B7" t="s">
        <v>164</v>
      </c>
      <c r="C7" t="s">
        <v>77</v>
      </c>
      <c r="D7">
        <v>3</v>
      </c>
    </row>
    <row r="8" spans="1:4" x14ac:dyDescent="0.3">
      <c r="A8">
        <v>50</v>
      </c>
      <c r="B8" t="s">
        <v>165</v>
      </c>
      <c r="C8" t="s">
        <v>3</v>
      </c>
      <c r="D8">
        <v>4</v>
      </c>
    </row>
    <row r="9" spans="1:4" x14ac:dyDescent="0.3">
      <c r="A9">
        <v>33</v>
      </c>
      <c r="B9" t="s">
        <v>165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16"/>
  <dimension ref="A1:E145"/>
  <sheetViews>
    <sheetView topLeftCell="A105" workbookViewId="0">
      <selection activeCell="C124" sqref="C124"/>
    </sheetView>
  </sheetViews>
  <sheetFormatPr defaultRowHeight="14.4" x14ac:dyDescent="0.3"/>
  <cols>
    <col min="1" max="1" width="5.33203125" bestFit="1" customWidth="1"/>
    <col min="2" max="2" width="41.109375" bestFit="1" customWidth="1"/>
    <col min="3" max="3" width="8.5546875" bestFit="1" customWidth="1"/>
    <col min="4" max="4" width="41.33203125" bestFit="1" customWidth="1"/>
    <col min="5" max="5" width="10" bestFit="1" customWidth="1"/>
  </cols>
  <sheetData>
    <row r="1" spans="1:5" x14ac:dyDescent="0.3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3">
      <c r="A2">
        <v>1</v>
      </c>
      <c r="B2" t="s">
        <v>34</v>
      </c>
      <c r="C2">
        <v>15467</v>
      </c>
      <c r="D2" t="s">
        <v>115</v>
      </c>
      <c r="E2">
        <v>1</v>
      </c>
    </row>
    <row r="3" spans="1:5" x14ac:dyDescent="0.3">
      <c r="A3">
        <v>2</v>
      </c>
      <c r="B3" t="s">
        <v>35</v>
      </c>
      <c r="C3">
        <v>443</v>
      </c>
      <c r="D3" t="s">
        <v>115</v>
      </c>
      <c r="E3">
        <v>1</v>
      </c>
    </row>
    <row r="4" spans="1:5" x14ac:dyDescent="0.3">
      <c r="A4">
        <v>3</v>
      </c>
      <c r="B4" t="s">
        <v>36</v>
      </c>
      <c r="C4">
        <v>249</v>
      </c>
      <c r="D4" t="s">
        <v>115</v>
      </c>
      <c r="E4">
        <v>1</v>
      </c>
    </row>
    <row r="5" spans="1:5" x14ac:dyDescent="0.3">
      <c r="A5">
        <v>4</v>
      </c>
      <c r="B5" t="s">
        <v>37</v>
      </c>
      <c r="C5">
        <v>16</v>
      </c>
      <c r="D5" t="s">
        <v>115</v>
      </c>
      <c r="E5">
        <v>1</v>
      </c>
    </row>
    <row r="6" spans="1:5" x14ac:dyDescent="0.3">
      <c r="A6">
        <v>5</v>
      </c>
      <c r="B6" t="s">
        <v>38</v>
      </c>
      <c r="C6">
        <v>6</v>
      </c>
      <c r="D6" t="s">
        <v>115</v>
      </c>
      <c r="E6">
        <v>1</v>
      </c>
    </row>
    <row r="7" spans="1:5" x14ac:dyDescent="0.3">
      <c r="A7">
        <v>6</v>
      </c>
      <c r="B7" t="s">
        <v>46</v>
      </c>
      <c r="C7">
        <v>6</v>
      </c>
      <c r="D7" t="s">
        <v>115</v>
      </c>
      <c r="E7">
        <v>1</v>
      </c>
    </row>
    <row r="8" spans="1:5" x14ac:dyDescent="0.3">
      <c r="A8">
        <v>7</v>
      </c>
      <c r="B8" t="s">
        <v>116</v>
      </c>
      <c r="C8">
        <v>1</v>
      </c>
      <c r="D8" t="s">
        <v>115</v>
      </c>
      <c r="E8">
        <v>1</v>
      </c>
    </row>
    <row r="9" spans="1:5" x14ac:dyDescent="0.3">
      <c r="A9">
        <v>8</v>
      </c>
      <c r="B9" t="s">
        <v>4</v>
      </c>
      <c r="C9">
        <v>0</v>
      </c>
      <c r="D9" t="s">
        <v>115</v>
      </c>
      <c r="E9">
        <v>1</v>
      </c>
    </row>
    <row r="10" spans="1:5" x14ac:dyDescent="0.3">
      <c r="A10">
        <v>9</v>
      </c>
      <c r="B10" t="s">
        <v>39</v>
      </c>
      <c r="C10">
        <v>10</v>
      </c>
      <c r="D10" t="s">
        <v>115</v>
      </c>
      <c r="E10">
        <v>1</v>
      </c>
    </row>
    <row r="11" spans="1:5" x14ac:dyDescent="0.3">
      <c r="A11">
        <v>10</v>
      </c>
      <c r="B11" t="s">
        <v>40</v>
      </c>
      <c r="C11">
        <v>1</v>
      </c>
      <c r="D11" t="s">
        <v>115</v>
      </c>
      <c r="E11">
        <v>1</v>
      </c>
    </row>
    <row r="12" spans="1:5" x14ac:dyDescent="0.3">
      <c r="A12">
        <v>11</v>
      </c>
      <c r="B12" t="s">
        <v>41</v>
      </c>
      <c r="C12">
        <v>833</v>
      </c>
      <c r="D12" t="s">
        <v>115</v>
      </c>
      <c r="E12">
        <v>1</v>
      </c>
    </row>
    <row r="13" spans="1:5" x14ac:dyDescent="0.3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3">
      <c r="A14">
        <v>13</v>
      </c>
      <c r="B14" t="s">
        <v>11</v>
      </c>
      <c r="C14">
        <v>1</v>
      </c>
      <c r="D14" t="s">
        <v>115</v>
      </c>
      <c r="E14">
        <v>1</v>
      </c>
    </row>
    <row r="15" spans="1:5" x14ac:dyDescent="0.3">
      <c r="A15">
        <v>14</v>
      </c>
      <c r="B15" t="s">
        <v>43</v>
      </c>
      <c r="C15">
        <v>15</v>
      </c>
      <c r="D15" t="s">
        <v>115</v>
      </c>
      <c r="E15">
        <v>1</v>
      </c>
    </row>
    <row r="16" spans="1:5" x14ac:dyDescent="0.3">
      <c r="A16">
        <v>15</v>
      </c>
      <c r="B16" t="s">
        <v>44</v>
      </c>
      <c r="C16">
        <v>1</v>
      </c>
      <c r="D16" t="s">
        <v>115</v>
      </c>
      <c r="E16">
        <v>1</v>
      </c>
    </row>
    <row r="17" spans="1:5" x14ac:dyDescent="0.3">
      <c r="A17">
        <v>16</v>
      </c>
      <c r="B17" t="s">
        <v>45</v>
      </c>
      <c r="C17">
        <v>2</v>
      </c>
      <c r="D17" t="s">
        <v>115</v>
      </c>
      <c r="E17">
        <v>1</v>
      </c>
    </row>
    <row r="18" spans="1:5" x14ac:dyDescent="0.3">
      <c r="A18">
        <v>1</v>
      </c>
      <c r="B18" t="s">
        <v>34</v>
      </c>
      <c r="C18">
        <v>5646</v>
      </c>
      <c r="D18" t="s">
        <v>12</v>
      </c>
      <c r="E18">
        <v>2</v>
      </c>
    </row>
    <row r="19" spans="1:5" x14ac:dyDescent="0.3">
      <c r="A19">
        <v>2</v>
      </c>
      <c r="B19" t="s">
        <v>35</v>
      </c>
      <c r="C19">
        <v>219</v>
      </c>
      <c r="D19" t="s">
        <v>12</v>
      </c>
      <c r="E19">
        <v>2</v>
      </c>
    </row>
    <row r="20" spans="1:5" x14ac:dyDescent="0.3">
      <c r="A20">
        <v>3</v>
      </c>
      <c r="B20" t="s">
        <v>36</v>
      </c>
      <c r="C20">
        <v>96</v>
      </c>
      <c r="D20" t="s">
        <v>12</v>
      </c>
      <c r="E20">
        <v>2</v>
      </c>
    </row>
    <row r="21" spans="1:5" x14ac:dyDescent="0.3">
      <c r="A21">
        <v>4</v>
      </c>
      <c r="B21" t="s">
        <v>37</v>
      </c>
      <c r="C21">
        <v>0</v>
      </c>
      <c r="D21" t="s">
        <v>12</v>
      </c>
      <c r="E21">
        <v>2</v>
      </c>
    </row>
    <row r="22" spans="1:5" x14ac:dyDescent="0.3">
      <c r="A22">
        <v>5</v>
      </c>
      <c r="B22" t="s">
        <v>38</v>
      </c>
      <c r="C22">
        <v>0</v>
      </c>
      <c r="D22" t="s">
        <v>12</v>
      </c>
      <c r="E22">
        <v>2</v>
      </c>
    </row>
    <row r="23" spans="1:5" x14ac:dyDescent="0.3">
      <c r="A23">
        <v>6</v>
      </c>
      <c r="B23" t="s">
        <v>46</v>
      </c>
      <c r="C23">
        <v>0</v>
      </c>
      <c r="D23" t="s">
        <v>12</v>
      </c>
      <c r="E23">
        <v>2</v>
      </c>
    </row>
    <row r="24" spans="1:5" x14ac:dyDescent="0.3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3">
      <c r="A25">
        <v>8</v>
      </c>
      <c r="B25" t="s">
        <v>4</v>
      </c>
      <c r="C25">
        <v>1</v>
      </c>
      <c r="D25" t="s">
        <v>12</v>
      </c>
      <c r="E25">
        <v>2</v>
      </c>
    </row>
    <row r="26" spans="1:5" x14ac:dyDescent="0.3">
      <c r="A26">
        <v>9</v>
      </c>
      <c r="B26" t="s">
        <v>39</v>
      </c>
      <c r="C26">
        <v>9</v>
      </c>
      <c r="D26" t="s">
        <v>12</v>
      </c>
      <c r="E26">
        <v>2</v>
      </c>
    </row>
    <row r="27" spans="1:5" x14ac:dyDescent="0.3">
      <c r="A27">
        <v>10</v>
      </c>
      <c r="B27" t="s">
        <v>40</v>
      </c>
      <c r="C27">
        <v>0</v>
      </c>
      <c r="D27" t="s">
        <v>12</v>
      </c>
      <c r="E27">
        <v>2</v>
      </c>
    </row>
    <row r="28" spans="1:5" x14ac:dyDescent="0.3">
      <c r="A28">
        <v>11</v>
      </c>
      <c r="B28" t="s">
        <v>41</v>
      </c>
      <c r="C28">
        <v>287</v>
      </c>
      <c r="D28" t="s">
        <v>12</v>
      </c>
      <c r="E28">
        <v>2</v>
      </c>
    </row>
    <row r="29" spans="1:5" x14ac:dyDescent="0.3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3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3">
      <c r="A31">
        <v>14</v>
      </c>
      <c r="B31" t="s">
        <v>43</v>
      </c>
      <c r="C31">
        <v>4</v>
      </c>
      <c r="D31" t="s">
        <v>12</v>
      </c>
      <c r="E31">
        <v>2</v>
      </c>
    </row>
    <row r="32" spans="1:5" x14ac:dyDescent="0.3">
      <c r="A32">
        <v>15</v>
      </c>
      <c r="B32" t="s">
        <v>44</v>
      </c>
      <c r="C32">
        <v>0</v>
      </c>
      <c r="D32" t="s">
        <v>12</v>
      </c>
      <c r="E32">
        <v>2</v>
      </c>
    </row>
    <row r="33" spans="1:5" x14ac:dyDescent="0.3">
      <c r="A33">
        <v>16</v>
      </c>
      <c r="B33" t="s">
        <v>45</v>
      </c>
      <c r="C33">
        <v>0</v>
      </c>
      <c r="D33" t="s">
        <v>12</v>
      </c>
      <c r="E33">
        <v>2</v>
      </c>
    </row>
    <row r="34" spans="1:5" x14ac:dyDescent="0.3">
      <c r="A34">
        <v>1</v>
      </c>
      <c r="B34" t="s">
        <v>34</v>
      </c>
      <c r="C34">
        <v>16246</v>
      </c>
      <c r="D34" t="s">
        <v>94</v>
      </c>
      <c r="E34">
        <v>3</v>
      </c>
    </row>
    <row r="35" spans="1:5" x14ac:dyDescent="0.3">
      <c r="A35">
        <v>2</v>
      </c>
      <c r="B35" t="s">
        <v>35</v>
      </c>
      <c r="C35">
        <v>102</v>
      </c>
      <c r="D35" t="s">
        <v>94</v>
      </c>
      <c r="E35">
        <v>3</v>
      </c>
    </row>
    <row r="36" spans="1:5" x14ac:dyDescent="0.3">
      <c r="A36">
        <v>3</v>
      </c>
      <c r="B36" t="s">
        <v>36</v>
      </c>
      <c r="C36">
        <v>78</v>
      </c>
      <c r="D36" t="s">
        <v>94</v>
      </c>
      <c r="E36">
        <v>3</v>
      </c>
    </row>
    <row r="37" spans="1:5" x14ac:dyDescent="0.3">
      <c r="A37">
        <v>4</v>
      </c>
      <c r="B37" t="s">
        <v>37</v>
      </c>
      <c r="C37">
        <v>0</v>
      </c>
      <c r="D37" t="s">
        <v>94</v>
      </c>
      <c r="E37">
        <v>3</v>
      </c>
    </row>
    <row r="38" spans="1:5" x14ac:dyDescent="0.3">
      <c r="A38">
        <v>5</v>
      </c>
      <c r="B38" t="s">
        <v>38</v>
      </c>
      <c r="C38">
        <v>1</v>
      </c>
      <c r="D38" t="s">
        <v>94</v>
      </c>
      <c r="E38">
        <v>3</v>
      </c>
    </row>
    <row r="39" spans="1:5" x14ac:dyDescent="0.3">
      <c r="A39">
        <v>6</v>
      </c>
      <c r="B39" t="s">
        <v>46</v>
      </c>
      <c r="C39">
        <v>0</v>
      </c>
      <c r="D39" t="s">
        <v>94</v>
      </c>
      <c r="E39">
        <v>3</v>
      </c>
    </row>
    <row r="40" spans="1:5" x14ac:dyDescent="0.3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3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3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3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3">
      <c r="A44">
        <v>11</v>
      </c>
      <c r="B44" t="s">
        <v>41</v>
      </c>
      <c r="C44">
        <v>4</v>
      </c>
      <c r="D44" t="s">
        <v>94</v>
      </c>
      <c r="E44">
        <v>3</v>
      </c>
    </row>
    <row r="45" spans="1:5" x14ac:dyDescent="0.3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3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3">
      <c r="A47">
        <v>14</v>
      </c>
      <c r="B47" t="s">
        <v>43</v>
      </c>
      <c r="C47">
        <v>1</v>
      </c>
      <c r="D47" t="s">
        <v>94</v>
      </c>
      <c r="E47">
        <v>3</v>
      </c>
    </row>
    <row r="48" spans="1:5" x14ac:dyDescent="0.3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3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3">
      <c r="A50">
        <v>1</v>
      </c>
      <c r="B50" t="s">
        <v>34</v>
      </c>
      <c r="C50">
        <v>990</v>
      </c>
      <c r="D50" t="s">
        <v>84</v>
      </c>
      <c r="E50">
        <v>4</v>
      </c>
    </row>
    <row r="51" spans="1:5" x14ac:dyDescent="0.3">
      <c r="A51">
        <v>2</v>
      </c>
      <c r="B51" t="s">
        <v>35</v>
      </c>
      <c r="C51">
        <v>60</v>
      </c>
      <c r="D51" t="s">
        <v>84</v>
      </c>
      <c r="E51">
        <v>4</v>
      </c>
    </row>
    <row r="52" spans="1:5" x14ac:dyDescent="0.3">
      <c r="A52">
        <v>3</v>
      </c>
      <c r="B52" t="s">
        <v>36</v>
      </c>
      <c r="C52">
        <v>47</v>
      </c>
      <c r="D52" t="s">
        <v>84</v>
      </c>
      <c r="E52">
        <v>4</v>
      </c>
    </row>
    <row r="53" spans="1:5" x14ac:dyDescent="0.3">
      <c r="A53">
        <v>4</v>
      </c>
      <c r="B53" t="s">
        <v>37</v>
      </c>
      <c r="C53">
        <v>0</v>
      </c>
      <c r="D53" t="s">
        <v>84</v>
      </c>
      <c r="E53">
        <v>4</v>
      </c>
    </row>
    <row r="54" spans="1:5" x14ac:dyDescent="0.3">
      <c r="A54">
        <v>5</v>
      </c>
      <c r="B54" t="s">
        <v>38</v>
      </c>
      <c r="C54">
        <v>0</v>
      </c>
      <c r="D54" t="s">
        <v>84</v>
      </c>
      <c r="E54">
        <v>4</v>
      </c>
    </row>
    <row r="55" spans="1:5" x14ac:dyDescent="0.3">
      <c r="A55">
        <v>6</v>
      </c>
      <c r="B55" t="s">
        <v>46</v>
      </c>
      <c r="C55">
        <v>0</v>
      </c>
      <c r="D55" t="s">
        <v>84</v>
      </c>
      <c r="E55">
        <v>4</v>
      </c>
    </row>
    <row r="56" spans="1:5" x14ac:dyDescent="0.3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3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3">
      <c r="A58">
        <v>9</v>
      </c>
      <c r="B58" t="s">
        <v>39</v>
      </c>
      <c r="C58">
        <v>0</v>
      </c>
      <c r="D58" t="s">
        <v>84</v>
      </c>
      <c r="E58">
        <v>4</v>
      </c>
    </row>
    <row r="59" spans="1:5" x14ac:dyDescent="0.3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3">
      <c r="A60">
        <v>11</v>
      </c>
      <c r="B60" t="s">
        <v>41</v>
      </c>
      <c r="C60">
        <v>33</v>
      </c>
      <c r="D60" t="s">
        <v>84</v>
      </c>
      <c r="E60">
        <v>4</v>
      </c>
    </row>
    <row r="61" spans="1:5" x14ac:dyDescent="0.3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3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3">
      <c r="A63">
        <v>14</v>
      </c>
      <c r="B63" t="s">
        <v>43</v>
      </c>
      <c r="C63">
        <v>0</v>
      </c>
      <c r="D63" t="s">
        <v>84</v>
      </c>
      <c r="E63">
        <v>4</v>
      </c>
    </row>
    <row r="64" spans="1:5" x14ac:dyDescent="0.3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3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3">
      <c r="A66">
        <v>1</v>
      </c>
      <c r="B66" t="s">
        <v>34</v>
      </c>
      <c r="C66">
        <v>413</v>
      </c>
      <c r="D66" t="s">
        <v>117</v>
      </c>
      <c r="E66">
        <v>5</v>
      </c>
    </row>
    <row r="67" spans="1:5" x14ac:dyDescent="0.3">
      <c r="A67">
        <v>2</v>
      </c>
      <c r="B67" t="s">
        <v>35</v>
      </c>
      <c r="C67">
        <v>39</v>
      </c>
      <c r="D67" t="s">
        <v>117</v>
      </c>
      <c r="E67">
        <v>5</v>
      </c>
    </row>
    <row r="68" spans="1:5" x14ac:dyDescent="0.3">
      <c r="A68">
        <v>3</v>
      </c>
      <c r="B68" t="s">
        <v>36</v>
      </c>
      <c r="C68">
        <v>10</v>
      </c>
      <c r="D68" t="s">
        <v>117</v>
      </c>
      <c r="E68">
        <v>5</v>
      </c>
    </row>
    <row r="69" spans="1:5" x14ac:dyDescent="0.3">
      <c r="A69">
        <v>4</v>
      </c>
      <c r="B69" t="s">
        <v>37</v>
      </c>
      <c r="C69">
        <v>2</v>
      </c>
      <c r="D69" t="s">
        <v>117</v>
      </c>
      <c r="E69">
        <v>5</v>
      </c>
    </row>
    <row r="70" spans="1:5" x14ac:dyDescent="0.3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3">
      <c r="A71">
        <v>6</v>
      </c>
      <c r="B71" t="s">
        <v>46</v>
      </c>
      <c r="C71">
        <v>0</v>
      </c>
      <c r="D71" t="s">
        <v>117</v>
      </c>
      <c r="E71">
        <v>5</v>
      </c>
    </row>
    <row r="72" spans="1:5" x14ac:dyDescent="0.3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3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3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3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3">
      <c r="A76">
        <v>11</v>
      </c>
      <c r="B76" t="s">
        <v>41</v>
      </c>
      <c r="C76">
        <v>723</v>
      </c>
      <c r="D76" t="s">
        <v>117</v>
      </c>
      <c r="E76">
        <v>5</v>
      </c>
    </row>
    <row r="77" spans="1:5" x14ac:dyDescent="0.3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3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3">
      <c r="A79">
        <v>14</v>
      </c>
      <c r="B79" t="s">
        <v>43</v>
      </c>
      <c r="C79">
        <v>0</v>
      </c>
      <c r="D79" t="s">
        <v>117</v>
      </c>
      <c r="E79">
        <v>5</v>
      </c>
    </row>
    <row r="80" spans="1:5" x14ac:dyDescent="0.3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3">
      <c r="A81">
        <v>16</v>
      </c>
      <c r="B81" t="s">
        <v>45</v>
      </c>
      <c r="C81">
        <v>0</v>
      </c>
      <c r="D81" t="s">
        <v>117</v>
      </c>
      <c r="E81">
        <v>5</v>
      </c>
    </row>
    <row r="82" spans="1:5" x14ac:dyDescent="0.3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3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3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3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3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3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3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3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3">
      <c r="A90">
        <v>9</v>
      </c>
      <c r="B90" t="s">
        <v>39</v>
      </c>
      <c r="C90">
        <v>1</v>
      </c>
      <c r="D90" t="s">
        <v>39</v>
      </c>
      <c r="E90">
        <v>6</v>
      </c>
    </row>
    <row r="91" spans="1:5" x14ac:dyDescent="0.3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3">
      <c r="A92">
        <v>11</v>
      </c>
      <c r="B92" t="s">
        <v>41</v>
      </c>
      <c r="C92">
        <v>120</v>
      </c>
      <c r="D92" t="s">
        <v>39</v>
      </c>
      <c r="E92">
        <v>6</v>
      </c>
    </row>
    <row r="93" spans="1:5" x14ac:dyDescent="0.3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3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3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3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3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3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3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3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3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3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3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3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3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3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3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3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3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3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3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3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3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3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3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3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3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3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3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3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3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3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3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3">
      <c r="A124" s="2">
        <v>11</v>
      </c>
      <c r="B124" s="2" t="s">
        <v>41</v>
      </c>
      <c r="C124" s="2">
        <v>110</v>
      </c>
      <c r="D124" s="2" t="s">
        <v>42</v>
      </c>
      <c r="E124" s="2">
        <v>8</v>
      </c>
    </row>
    <row r="125" spans="1:5" x14ac:dyDescent="0.3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3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3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3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3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3">
      <c r="A130" s="2">
        <v>1</v>
      </c>
      <c r="B130" s="2" t="s">
        <v>34</v>
      </c>
      <c r="C130" s="2">
        <v>35247</v>
      </c>
      <c r="D130" s="2" t="s">
        <v>83</v>
      </c>
      <c r="E130" s="2">
        <v>9</v>
      </c>
    </row>
    <row r="131" spans="1:5" x14ac:dyDescent="0.3">
      <c r="A131" s="2">
        <v>2</v>
      </c>
      <c r="B131" s="2" t="s">
        <v>35</v>
      </c>
      <c r="C131" s="2">
        <v>812</v>
      </c>
      <c r="D131" s="2" t="s">
        <v>83</v>
      </c>
      <c r="E131" s="2">
        <v>9</v>
      </c>
    </row>
    <row r="132" spans="1:5" x14ac:dyDescent="0.3">
      <c r="A132" s="2">
        <v>3</v>
      </c>
      <c r="B132" s="2" t="s">
        <v>36</v>
      </c>
      <c r="C132" s="2">
        <v>622</v>
      </c>
      <c r="D132" s="2" t="s">
        <v>83</v>
      </c>
      <c r="E132" s="2">
        <v>9</v>
      </c>
    </row>
    <row r="133" spans="1:5" x14ac:dyDescent="0.3">
      <c r="A133" s="2">
        <v>4</v>
      </c>
      <c r="B133" s="2" t="s">
        <v>37</v>
      </c>
      <c r="C133" s="2">
        <v>12</v>
      </c>
      <c r="D133" s="2" t="s">
        <v>83</v>
      </c>
      <c r="E133" s="2">
        <v>9</v>
      </c>
    </row>
    <row r="134" spans="1:5" x14ac:dyDescent="0.3">
      <c r="A134" s="2">
        <v>5</v>
      </c>
      <c r="B134" s="2" t="s">
        <v>38</v>
      </c>
      <c r="C134" s="2">
        <v>2</v>
      </c>
      <c r="D134" s="2" t="s">
        <v>83</v>
      </c>
      <c r="E134" s="2">
        <v>9</v>
      </c>
    </row>
    <row r="135" spans="1:5" x14ac:dyDescent="0.3">
      <c r="A135" s="2">
        <v>6</v>
      </c>
      <c r="B135" s="2" t="s">
        <v>46</v>
      </c>
      <c r="C135" s="2">
        <v>6</v>
      </c>
      <c r="D135" s="2" t="s">
        <v>83</v>
      </c>
      <c r="E135" s="2">
        <v>9</v>
      </c>
    </row>
    <row r="136" spans="1:5" x14ac:dyDescent="0.3">
      <c r="A136" s="2">
        <v>7</v>
      </c>
      <c r="B136" s="2" t="s">
        <v>116</v>
      </c>
      <c r="C136" s="2">
        <v>0</v>
      </c>
      <c r="D136" s="2" t="s">
        <v>83</v>
      </c>
      <c r="E136" s="2">
        <v>9</v>
      </c>
    </row>
    <row r="137" spans="1:5" x14ac:dyDescent="0.3">
      <c r="A137" s="2">
        <v>8</v>
      </c>
      <c r="B137" s="2" t="s">
        <v>4</v>
      </c>
      <c r="C137" s="2">
        <v>2</v>
      </c>
      <c r="D137" s="2" t="s">
        <v>83</v>
      </c>
      <c r="E137" s="2">
        <v>9</v>
      </c>
    </row>
    <row r="138" spans="1:5" x14ac:dyDescent="0.3">
      <c r="A138" s="2">
        <v>9</v>
      </c>
      <c r="B138" s="2" t="s">
        <v>39</v>
      </c>
      <c r="C138" s="2">
        <v>11</v>
      </c>
      <c r="D138" s="2" t="s">
        <v>83</v>
      </c>
      <c r="E138" s="2">
        <v>9</v>
      </c>
    </row>
    <row r="139" spans="1:5" x14ac:dyDescent="0.3">
      <c r="A139" s="2">
        <v>10</v>
      </c>
      <c r="B139" s="2" t="s">
        <v>40</v>
      </c>
      <c r="C139" s="2">
        <v>0</v>
      </c>
      <c r="D139" s="2" t="s">
        <v>83</v>
      </c>
      <c r="E139" s="2">
        <v>9</v>
      </c>
    </row>
    <row r="140" spans="1:5" x14ac:dyDescent="0.3">
      <c r="A140" s="2">
        <v>11</v>
      </c>
      <c r="B140" s="2" t="s">
        <v>41</v>
      </c>
      <c r="C140" s="2">
        <v>1680</v>
      </c>
      <c r="D140" s="2" t="s">
        <v>83</v>
      </c>
      <c r="E140" s="2">
        <v>9</v>
      </c>
    </row>
    <row r="141" spans="1:5" x14ac:dyDescent="0.3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3">
      <c r="A142" s="2">
        <v>13</v>
      </c>
      <c r="B142" s="2" t="s">
        <v>11</v>
      </c>
      <c r="C142" s="2">
        <v>28</v>
      </c>
      <c r="D142" s="2" t="s">
        <v>83</v>
      </c>
      <c r="E142" s="2">
        <v>9</v>
      </c>
    </row>
    <row r="143" spans="1:5" x14ac:dyDescent="0.3">
      <c r="A143" s="2">
        <v>14</v>
      </c>
      <c r="B143" s="2" t="s">
        <v>43</v>
      </c>
      <c r="C143" s="2">
        <v>7</v>
      </c>
      <c r="D143" s="2" t="s">
        <v>83</v>
      </c>
      <c r="E143" s="2">
        <v>9</v>
      </c>
    </row>
    <row r="144" spans="1:5" x14ac:dyDescent="0.3">
      <c r="A144" s="2">
        <v>15</v>
      </c>
      <c r="B144" s="2" t="s">
        <v>44</v>
      </c>
      <c r="C144" s="2">
        <v>2</v>
      </c>
      <c r="D144" s="2" t="s">
        <v>83</v>
      </c>
      <c r="E144" s="2">
        <v>9</v>
      </c>
    </row>
    <row r="145" spans="1:5" x14ac:dyDescent="0.3">
      <c r="A145" s="2">
        <v>16</v>
      </c>
      <c r="B145" s="2" t="s">
        <v>45</v>
      </c>
      <c r="C145" s="2">
        <v>6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7"/>
  <dimension ref="A1:D4"/>
  <sheetViews>
    <sheetView workbookViewId="0"/>
  </sheetViews>
  <sheetFormatPr defaultRowHeight="14.4" x14ac:dyDescent="0.3"/>
  <cols>
    <col min="1" max="1" width="5.33203125" bestFit="1" customWidth="1"/>
    <col min="2" max="2" width="8.5546875" bestFit="1" customWidth="1"/>
    <col min="3" max="3" width="38.6640625" bestFit="1" customWidth="1"/>
    <col min="4" max="4" width="18.6640625" bestFit="1" customWidth="1"/>
  </cols>
  <sheetData>
    <row r="1" spans="1:4" x14ac:dyDescent="0.3">
      <c r="A1" t="s">
        <v>95</v>
      </c>
      <c r="B1" t="s">
        <v>100</v>
      </c>
      <c r="C1" t="s">
        <v>2</v>
      </c>
      <c r="D1" t="s">
        <v>110</v>
      </c>
    </row>
    <row r="2" spans="1:4" x14ac:dyDescent="0.3">
      <c r="A2">
        <v>1</v>
      </c>
      <c r="B2">
        <v>6</v>
      </c>
      <c r="C2" t="s">
        <v>85</v>
      </c>
      <c r="D2" t="s">
        <v>3</v>
      </c>
    </row>
    <row r="3" spans="1:4" x14ac:dyDescent="0.3">
      <c r="A3">
        <v>2</v>
      </c>
      <c r="B3">
        <v>4</v>
      </c>
      <c r="C3" t="s">
        <v>85</v>
      </c>
      <c r="D3" t="s">
        <v>86</v>
      </c>
    </row>
    <row r="4" spans="1:4" x14ac:dyDescent="0.3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9"/>
  <dimension ref="A1:C12"/>
  <sheetViews>
    <sheetView workbookViewId="0"/>
  </sheetViews>
  <sheetFormatPr defaultRowHeight="14.4" x14ac:dyDescent="0.3"/>
  <cols>
    <col min="1" max="1" width="5.33203125" bestFit="1" customWidth="1"/>
    <col min="2" max="2" width="19.44140625" bestFit="1" customWidth="1"/>
    <col min="3" max="3" width="8.5546875" bestFit="1" customWidth="1"/>
  </cols>
  <sheetData>
    <row r="1" spans="1:3" x14ac:dyDescent="0.3">
      <c r="A1" t="s">
        <v>95</v>
      </c>
      <c r="B1" t="s">
        <v>130</v>
      </c>
      <c r="C1" t="s">
        <v>100</v>
      </c>
    </row>
    <row r="2" spans="1:3" x14ac:dyDescent="0.3">
      <c r="A2">
        <v>1</v>
      </c>
      <c r="B2" t="s">
        <v>13</v>
      </c>
      <c r="C2">
        <v>243</v>
      </c>
    </row>
    <row r="3" spans="1:3" x14ac:dyDescent="0.3">
      <c r="A3">
        <v>2</v>
      </c>
      <c r="B3" t="s">
        <v>14</v>
      </c>
      <c r="C3">
        <v>52</v>
      </c>
    </row>
    <row r="4" spans="1:3" x14ac:dyDescent="0.3">
      <c r="A4">
        <v>3</v>
      </c>
      <c r="B4" t="s">
        <v>15</v>
      </c>
      <c r="C4">
        <v>26</v>
      </c>
    </row>
    <row r="5" spans="1:3" x14ac:dyDescent="0.3">
      <c r="A5">
        <v>4</v>
      </c>
      <c r="B5" t="s">
        <v>80</v>
      </c>
      <c r="C5">
        <v>97</v>
      </c>
    </row>
    <row r="6" spans="1:3" x14ac:dyDescent="0.3">
      <c r="A6">
        <v>5</v>
      </c>
      <c r="B6" t="s">
        <v>81</v>
      </c>
      <c r="C6">
        <v>0</v>
      </c>
    </row>
    <row r="7" spans="1:3" x14ac:dyDescent="0.3">
      <c r="A7">
        <v>6</v>
      </c>
      <c r="B7" t="s">
        <v>131</v>
      </c>
      <c r="C7">
        <v>0</v>
      </c>
    </row>
    <row r="8" spans="1:3" x14ac:dyDescent="0.3">
      <c r="A8">
        <v>7</v>
      </c>
      <c r="B8" t="s">
        <v>16</v>
      </c>
      <c r="C8">
        <v>0</v>
      </c>
    </row>
    <row r="9" spans="1:3" x14ac:dyDescent="0.3">
      <c r="A9">
        <v>8</v>
      </c>
      <c r="B9" t="s">
        <v>17</v>
      </c>
      <c r="C9">
        <v>0</v>
      </c>
    </row>
    <row r="10" spans="1:3" x14ac:dyDescent="0.3">
      <c r="A10">
        <v>9</v>
      </c>
      <c r="B10" t="s">
        <v>18</v>
      </c>
      <c r="C10">
        <v>0</v>
      </c>
    </row>
    <row r="11" spans="1:3" x14ac:dyDescent="0.3">
      <c r="A11">
        <v>10</v>
      </c>
      <c r="B11" t="s">
        <v>19</v>
      </c>
      <c r="C11">
        <v>0</v>
      </c>
    </row>
    <row r="12" spans="1:3" x14ac:dyDescent="0.3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8"/>
  <dimension ref="A1:D4"/>
  <sheetViews>
    <sheetView workbookViewId="0"/>
  </sheetViews>
  <sheetFormatPr defaultRowHeight="14.4" x14ac:dyDescent="0.3"/>
  <cols>
    <col min="1" max="1" width="5.33203125" bestFit="1" customWidth="1"/>
    <col min="2" max="2" width="14.5546875" bestFit="1" customWidth="1"/>
    <col min="3" max="3" width="10.5546875" bestFit="1" customWidth="1"/>
    <col min="4" max="4" width="10.109375" bestFit="1" customWidth="1"/>
  </cols>
  <sheetData>
    <row r="1" spans="1:4" x14ac:dyDescent="0.3">
      <c r="A1" t="s">
        <v>95</v>
      </c>
      <c r="B1" t="s">
        <v>126</v>
      </c>
      <c r="C1" t="s">
        <v>30</v>
      </c>
      <c r="D1" t="s">
        <v>127</v>
      </c>
    </row>
    <row r="2" spans="1:4" x14ac:dyDescent="0.3">
      <c r="A2">
        <v>1</v>
      </c>
      <c r="B2" t="s">
        <v>128</v>
      </c>
      <c r="C2">
        <v>0</v>
      </c>
      <c r="D2">
        <v>0</v>
      </c>
    </row>
    <row r="3" spans="1:4" x14ac:dyDescent="0.3">
      <c r="A3">
        <v>2</v>
      </c>
      <c r="B3" t="s">
        <v>129</v>
      </c>
      <c r="C3">
        <v>0</v>
      </c>
      <c r="D3">
        <v>0</v>
      </c>
    </row>
    <row r="4" spans="1:4" x14ac:dyDescent="0.3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G37"/>
  <sheetViews>
    <sheetView workbookViewId="0">
      <selection activeCell="G19" sqref="G19"/>
    </sheetView>
  </sheetViews>
  <sheetFormatPr defaultRowHeight="14.4" x14ac:dyDescent="0.3"/>
  <cols>
    <col min="1" max="1" width="5.33203125" bestFit="1" customWidth="1"/>
    <col min="2" max="2" width="19" bestFit="1" customWidth="1"/>
    <col min="3" max="3" width="14.5546875" bestFit="1" customWidth="1"/>
    <col min="4" max="4" width="8.109375" bestFit="1" customWidth="1"/>
    <col min="6" max="6" width="8.5546875" bestFit="1" customWidth="1"/>
    <col min="7" max="7" width="11.33203125" bestFit="1" customWidth="1"/>
  </cols>
  <sheetData>
    <row r="1" spans="1:7" x14ac:dyDescent="0.3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">
      <c r="A2">
        <v>1</v>
      </c>
      <c r="B2" t="s">
        <v>151</v>
      </c>
      <c r="C2" t="s">
        <v>31</v>
      </c>
      <c r="D2" t="s">
        <v>30</v>
      </c>
      <c r="E2">
        <v>1</v>
      </c>
      <c r="F2">
        <v>233</v>
      </c>
      <c r="G2">
        <v>1</v>
      </c>
    </row>
    <row r="3" spans="1:7" x14ac:dyDescent="0.3">
      <c r="A3">
        <v>2</v>
      </c>
      <c r="B3" t="s">
        <v>123</v>
      </c>
      <c r="C3" t="s">
        <v>31</v>
      </c>
      <c r="D3" t="s">
        <v>30</v>
      </c>
      <c r="E3">
        <v>1</v>
      </c>
      <c r="F3">
        <v>72</v>
      </c>
      <c r="G3">
        <v>1</v>
      </c>
    </row>
    <row r="4" spans="1:7" x14ac:dyDescent="0.3">
      <c r="A4">
        <v>3</v>
      </c>
      <c r="B4" t="s">
        <v>122</v>
      </c>
      <c r="C4" t="s">
        <v>31</v>
      </c>
      <c r="D4" t="s">
        <v>30</v>
      </c>
      <c r="E4">
        <v>1</v>
      </c>
      <c r="F4">
        <v>55</v>
      </c>
      <c r="G4">
        <v>1</v>
      </c>
    </row>
    <row r="5" spans="1:7" x14ac:dyDescent="0.3">
      <c r="A5">
        <v>4</v>
      </c>
      <c r="B5" t="s">
        <v>152</v>
      </c>
      <c r="C5" t="s">
        <v>31</v>
      </c>
      <c r="D5" t="s">
        <v>30</v>
      </c>
      <c r="E5">
        <v>1</v>
      </c>
      <c r="F5">
        <v>5</v>
      </c>
      <c r="G5">
        <v>1</v>
      </c>
    </row>
    <row r="6" spans="1:7" x14ac:dyDescent="0.3">
      <c r="A6">
        <v>5</v>
      </c>
      <c r="B6" t="s">
        <v>153</v>
      </c>
      <c r="C6" t="s">
        <v>31</v>
      </c>
      <c r="D6" t="s">
        <v>30</v>
      </c>
      <c r="E6">
        <v>1</v>
      </c>
      <c r="F6">
        <v>12</v>
      </c>
      <c r="G6">
        <v>1</v>
      </c>
    </row>
    <row r="7" spans="1:7" x14ac:dyDescent="0.3">
      <c r="A7">
        <v>6</v>
      </c>
      <c r="B7" t="s">
        <v>102</v>
      </c>
      <c r="C7" t="s">
        <v>31</v>
      </c>
      <c r="D7" t="s">
        <v>30</v>
      </c>
      <c r="E7">
        <v>1</v>
      </c>
      <c r="F7">
        <v>70</v>
      </c>
      <c r="G7">
        <v>1</v>
      </c>
    </row>
    <row r="8" spans="1:7" x14ac:dyDescent="0.3">
      <c r="A8">
        <v>1</v>
      </c>
      <c r="B8" t="s">
        <v>151</v>
      </c>
      <c r="C8" t="s">
        <v>31</v>
      </c>
      <c r="D8" t="s">
        <v>10</v>
      </c>
      <c r="E8">
        <v>2</v>
      </c>
      <c r="F8">
        <v>301</v>
      </c>
      <c r="G8">
        <v>1</v>
      </c>
    </row>
    <row r="9" spans="1:7" x14ac:dyDescent="0.3">
      <c r="A9">
        <v>2</v>
      </c>
      <c r="B9" t="s">
        <v>123</v>
      </c>
      <c r="C9" t="s">
        <v>31</v>
      </c>
      <c r="D9" t="s">
        <v>10</v>
      </c>
      <c r="E9">
        <v>2</v>
      </c>
      <c r="F9">
        <v>166</v>
      </c>
      <c r="G9">
        <v>1</v>
      </c>
    </row>
    <row r="10" spans="1:7" x14ac:dyDescent="0.3">
      <c r="A10">
        <v>3</v>
      </c>
      <c r="B10" t="s">
        <v>122</v>
      </c>
      <c r="C10" t="s">
        <v>31</v>
      </c>
      <c r="D10" t="s">
        <v>10</v>
      </c>
      <c r="E10">
        <v>2</v>
      </c>
      <c r="F10">
        <v>60</v>
      </c>
      <c r="G10">
        <v>1</v>
      </c>
    </row>
    <row r="11" spans="1:7" x14ac:dyDescent="0.3">
      <c r="A11">
        <v>4</v>
      </c>
      <c r="B11" t="s">
        <v>152</v>
      </c>
      <c r="C11" t="s">
        <v>31</v>
      </c>
      <c r="D11" t="s">
        <v>10</v>
      </c>
      <c r="E11">
        <v>2</v>
      </c>
      <c r="F11">
        <v>5</v>
      </c>
      <c r="G11">
        <v>1</v>
      </c>
    </row>
    <row r="12" spans="1:7" x14ac:dyDescent="0.3">
      <c r="A12">
        <v>5</v>
      </c>
      <c r="B12" t="s">
        <v>153</v>
      </c>
      <c r="C12" t="s">
        <v>31</v>
      </c>
      <c r="D12" t="s">
        <v>10</v>
      </c>
      <c r="E12">
        <v>2</v>
      </c>
      <c r="F12">
        <v>14</v>
      </c>
      <c r="G12">
        <v>1</v>
      </c>
    </row>
    <row r="13" spans="1:7" x14ac:dyDescent="0.3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76</v>
      </c>
      <c r="G13">
        <v>1</v>
      </c>
    </row>
    <row r="14" spans="1:7" x14ac:dyDescent="0.3">
      <c r="A14">
        <v>1</v>
      </c>
      <c r="B14" t="s">
        <v>151</v>
      </c>
      <c r="C14" t="s">
        <v>55</v>
      </c>
      <c r="D14" t="s">
        <v>30</v>
      </c>
      <c r="E14">
        <v>1</v>
      </c>
      <c r="F14">
        <v>255</v>
      </c>
      <c r="G14">
        <v>2</v>
      </c>
    </row>
    <row r="15" spans="1:7" x14ac:dyDescent="0.3">
      <c r="A15">
        <v>2</v>
      </c>
      <c r="B15" t="s">
        <v>123</v>
      </c>
      <c r="C15" s="2" t="s">
        <v>55</v>
      </c>
      <c r="D15" t="s">
        <v>30</v>
      </c>
      <c r="E15">
        <v>1</v>
      </c>
      <c r="F15" s="2">
        <v>99</v>
      </c>
      <c r="G15">
        <v>2</v>
      </c>
    </row>
    <row r="16" spans="1:7" x14ac:dyDescent="0.3">
      <c r="A16">
        <v>3</v>
      </c>
      <c r="B16" t="s">
        <v>122</v>
      </c>
      <c r="C16" s="2" t="s">
        <v>55</v>
      </c>
      <c r="D16" t="s">
        <v>30</v>
      </c>
      <c r="E16">
        <v>1</v>
      </c>
      <c r="F16" s="2">
        <v>60</v>
      </c>
      <c r="G16">
        <v>2</v>
      </c>
    </row>
    <row r="17" spans="1:7" x14ac:dyDescent="0.3">
      <c r="A17">
        <v>4</v>
      </c>
      <c r="B17" t="s">
        <v>152</v>
      </c>
      <c r="C17" s="2" t="s">
        <v>55</v>
      </c>
      <c r="D17" t="s">
        <v>30</v>
      </c>
      <c r="E17">
        <v>1</v>
      </c>
      <c r="F17" s="2">
        <v>12</v>
      </c>
      <c r="G17">
        <v>2</v>
      </c>
    </row>
    <row r="18" spans="1:7" x14ac:dyDescent="0.3">
      <c r="A18">
        <v>5</v>
      </c>
      <c r="B18" t="s">
        <v>153</v>
      </c>
      <c r="C18" s="2" t="s">
        <v>55</v>
      </c>
      <c r="D18" t="s">
        <v>30</v>
      </c>
      <c r="E18">
        <v>1</v>
      </c>
      <c r="F18" s="2">
        <v>15</v>
      </c>
      <c r="G18">
        <v>2</v>
      </c>
    </row>
    <row r="19" spans="1:7" x14ac:dyDescent="0.3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85</v>
      </c>
      <c r="G19">
        <v>2</v>
      </c>
    </row>
    <row r="20" spans="1:7" x14ac:dyDescent="0.3">
      <c r="A20">
        <v>1</v>
      </c>
      <c r="B20" t="s">
        <v>151</v>
      </c>
      <c r="C20" s="2" t="s">
        <v>55</v>
      </c>
      <c r="D20" t="s">
        <v>10</v>
      </c>
      <c r="E20">
        <v>2</v>
      </c>
      <c r="F20" s="2">
        <v>330</v>
      </c>
      <c r="G20">
        <v>2</v>
      </c>
    </row>
    <row r="21" spans="1:7" x14ac:dyDescent="0.3">
      <c r="A21">
        <v>2</v>
      </c>
      <c r="B21" t="s">
        <v>123</v>
      </c>
      <c r="C21" s="2" t="s">
        <v>55</v>
      </c>
      <c r="D21" t="s">
        <v>10</v>
      </c>
      <c r="E21">
        <v>2</v>
      </c>
      <c r="F21" s="2">
        <v>219</v>
      </c>
      <c r="G21">
        <v>2</v>
      </c>
    </row>
    <row r="22" spans="1:7" x14ac:dyDescent="0.3">
      <c r="A22">
        <v>3</v>
      </c>
      <c r="B22" t="s">
        <v>122</v>
      </c>
      <c r="C22" s="2" t="s">
        <v>55</v>
      </c>
      <c r="D22" t="s">
        <v>10</v>
      </c>
      <c r="E22">
        <v>2</v>
      </c>
      <c r="F22" s="2">
        <v>68</v>
      </c>
      <c r="G22">
        <v>2</v>
      </c>
    </row>
    <row r="23" spans="1:7" x14ac:dyDescent="0.3">
      <c r="A23">
        <v>4</v>
      </c>
      <c r="B23" t="s">
        <v>152</v>
      </c>
      <c r="C23" s="2" t="s">
        <v>55</v>
      </c>
      <c r="D23" t="s">
        <v>10</v>
      </c>
      <c r="E23">
        <v>2</v>
      </c>
      <c r="F23" s="2">
        <v>15</v>
      </c>
      <c r="G23">
        <v>2</v>
      </c>
    </row>
    <row r="24" spans="1:7" x14ac:dyDescent="0.3">
      <c r="A24">
        <v>5</v>
      </c>
      <c r="B24" t="s">
        <v>153</v>
      </c>
      <c r="C24" s="2" t="s">
        <v>55</v>
      </c>
      <c r="D24" t="s">
        <v>10</v>
      </c>
      <c r="E24">
        <v>2</v>
      </c>
      <c r="F24" s="2">
        <v>20</v>
      </c>
      <c r="G24">
        <v>2</v>
      </c>
    </row>
    <row r="25" spans="1:7" x14ac:dyDescent="0.3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108</v>
      </c>
      <c r="G25">
        <v>2</v>
      </c>
    </row>
    <row r="26" spans="1:7" x14ac:dyDescent="0.3">
      <c r="A26">
        <v>1</v>
      </c>
      <c r="B26" t="s">
        <v>151</v>
      </c>
      <c r="C26" t="s">
        <v>103</v>
      </c>
      <c r="D26" t="s">
        <v>30</v>
      </c>
      <c r="E26">
        <v>1</v>
      </c>
      <c r="F26">
        <v>2</v>
      </c>
      <c r="G26">
        <v>3</v>
      </c>
    </row>
    <row r="27" spans="1:7" x14ac:dyDescent="0.3">
      <c r="A27">
        <v>2</v>
      </c>
      <c r="B27" t="s">
        <v>123</v>
      </c>
      <c r="C27" t="s">
        <v>103</v>
      </c>
      <c r="D27" t="s">
        <v>30</v>
      </c>
      <c r="E27">
        <v>1</v>
      </c>
      <c r="F27">
        <v>2</v>
      </c>
      <c r="G27">
        <v>3</v>
      </c>
    </row>
    <row r="28" spans="1:7" x14ac:dyDescent="0.3">
      <c r="A28">
        <v>3</v>
      </c>
      <c r="B28" t="s">
        <v>122</v>
      </c>
      <c r="C28" t="s">
        <v>103</v>
      </c>
      <c r="D28" t="s">
        <v>30</v>
      </c>
      <c r="E28">
        <v>1</v>
      </c>
      <c r="F28">
        <v>1</v>
      </c>
      <c r="G28">
        <v>3</v>
      </c>
    </row>
    <row r="29" spans="1:7" x14ac:dyDescent="0.3">
      <c r="A29">
        <v>4</v>
      </c>
      <c r="B29" t="s">
        <v>152</v>
      </c>
      <c r="C29" t="s">
        <v>103</v>
      </c>
      <c r="D29" t="s">
        <v>30</v>
      </c>
      <c r="E29">
        <v>1</v>
      </c>
      <c r="F29">
        <v>7</v>
      </c>
      <c r="G29">
        <v>3</v>
      </c>
    </row>
    <row r="30" spans="1:7" x14ac:dyDescent="0.3">
      <c r="A30">
        <v>5</v>
      </c>
      <c r="B30" t="s">
        <v>153</v>
      </c>
      <c r="C30" t="s">
        <v>103</v>
      </c>
      <c r="D30" t="s">
        <v>30</v>
      </c>
      <c r="E30">
        <v>1</v>
      </c>
      <c r="F30">
        <v>7</v>
      </c>
      <c r="G30">
        <v>3</v>
      </c>
    </row>
    <row r="31" spans="1:7" x14ac:dyDescent="0.3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11</v>
      </c>
      <c r="G31">
        <v>3</v>
      </c>
    </row>
    <row r="32" spans="1:7" x14ac:dyDescent="0.3">
      <c r="A32">
        <v>1</v>
      </c>
      <c r="B32" t="s">
        <v>151</v>
      </c>
      <c r="C32" t="s">
        <v>103</v>
      </c>
      <c r="D32" t="s">
        <v>10</v>
      </c>
      <c r="E32">
        <v>2</v>
      </c>
      <c r="F32">
        <v>2</v>
      </c>
      <c r="G32">
        <v>3</v>
      </c>
    </row>
    <row r="33" spans="1:7" x14ac:dyDescent="0.3">
      <c r="A33">
        <v>2</v>
      </c>
      <c r="B33" t="s">
        <v>123</v>
      </c>
      <c r="C33" t="s">
        <v>103</v>
      </c>
      <c r="D33" t="s">
        <v>10</v>
      </c>
      <c r="E33">
        <v>2</v>
      </c>
      <c r="F33">
        <v>9</v>
      </c>
      <c r="G33">
        <v>3</v>
      </c>
    </row>
    <row r="34" spans="1:7" x14ac:dyDescent="0.3">
      <c r="A34">
        <v>3</v>
      </c>
      <c r="B34" t="s">
        <v>122</v>
      </c>
      <c r="C34" t="s">
        <v>103</v>
      </c>
      <c r="D34" t="s">
        <v>10</v>
      </c>
      <c r="E34">
        <v>2</v>
      </c>
      <c r="F34">
        <v>1</v>
      </c>
      <c r="G34">
        <v>3</v>
      </c>
    </row>
    <row r="35" spans="1:7" x14ac:dyDescent="0.3">
      <c r="A35">
        <v>4</v>
      </c>
      <c r="B35" t="s">
        <v>152</v>
      </c>
      <c r="C35" t="s">
        <v>103</v>
      </c>
      <c r="D35" t="s">
        <v>10</v>
      </c>
      <c r="E35">
        <v>2</v>
      </c>
      <c r="F35">
        <v>24</v>
      </c>
      <c r="G35">
        <v>3</v>
      </c>
    </row>
    <row r="36" spans="1:7" x14ac:dyDescent="0.3">
      <c r="A36">
        <v>5</v>
      </c>
      <c r="B36" t="s">
        <v>153</v>
      </c>
      <c r="C36" t="s">
        <v>103</v>
      </c>
      <c r="D36" t="s">
        <v>10</v>
      </c>
      <c r="E36">
        <v>2</v>
      </c>
      <c r="F36">
        <v>16</v>
      </c>
      <c r="G36">
        <v>3</v>
      </c>
    </row>
    <row r="37" spans="1:7" x14ac:dyDescent="0.3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11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3"/>
  <dimension ref="A1:G37"/>
  <sheetViews>
    <sheetView workbookViewId="0">
      <selection activeCell="E33" sqref="E33"/>
    </sheetView>
  </sheetViews>
  <sheetFormatPr defaultRowHeight="14.4" x14ac:dyDescent="0.3"/>
  <cols>
    <col min="1" max="1" width="5.33203125" bestFit="1" customWidth="1"/>
    <col min="2" max="2" width="19" bestFit="1" customWidth="1"/>
    <col min="3" max="3" width="14.5546875" bestFit="1" customWidth="1"/>
    <col min="4" max="4" width="8.109375" bestFit="1" customWidth="1"/>
    <col min="6" max="6" width="8.5546875" bestFit="1" customWidth="1"/>
    <col min="7" max="7" width="11.33203125" bestFit="1" customWidth="1"/>
  </cols>
  <sheetData>
    <row r="1" spans="1:7" x14ac:dyDescent="0.3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">
      <c r="A2">
        <v>1</v>
      </c>
      <c r="B2" t="s">
        <v>151</v>
      </c>
      <c r="C2" t="s">
        <v>31</v>
      </c>
      <c r="D2" t="s">
        <v>30</v>
      </c>
      <c r="E2">
        <v>1</v>
      </c>
      <c r="F2">
        <v>1717</v>
      </c>
      <c r="G2">
        <v>1</v>
      </c>
    </row>
    <row r="3" spans="1:7" x14ac:dyDescent="0.3">
      <c r="A3">
        <v>2</v>
      </c>
      <c r="B3" t="s">
        <v>122</v>
      </c>
      <c r="C3" t="s">
        <v>31</v>
      </c>
      <c r="D3" t="s">
        <v>30</v>
      </c>
      <c r="E3">
        <v>1</v>
      </c>
      <c r="F3">
        <v>859</v>
      </c>
      <c r="G3">
        <v>1</v>
      </c>
    </row>
    <row r="4" spans="1:7" x14ac:dyDescent="0.3">
      <c r="A4">
        <v>3</v>
      </c>
      <c r="B4" t="s">
        <v>123</v>
      </c>
      <c r="C4" t="s">
        <v>31</v>
      </c>
      <c r="D4" t="s">
        <v>30</v>
      </c>
      <c r="E4">
        <v>1</v>
      </c>
      <c r="F4">
        <v>392</v>
      </c>
      <c r="G4">
        <v>1</v>
      </c>
    </row>
    <row r="5" spans="1:7" x14ac:dyDescent="0.3">
      <c r="A5">
        <v>4</v>
      </c>
      <c r="B5" t="s">
        <v>152</v>
      </c>
      <c r="C5" t="s">
        <v>31</v>
      </c>
      <c r="D5" t="s">
        <v>30</v>
      </c>
      <c r="E5">
        <v>1</v>
      </c>
      <c r="F5">
        <v>235</v>
      </c>
      <c r="G5">
        <v>1</v>
      </c>
    </row>
    <row r="6" spans="1:7" x14ac:dyDescent="0.3">
      <c r="A6">
        <v>5</v>
      </c>
      <c r="B6" t="s">
        <v>153</v>
      </c>
      <c r="C6" t="s">
        <v>31</v>
      </c>
      <c r="D6" t="s">
        <v>30</v>
      </c>
      <c r="E6">
        <v>1</v>
      </c>
      <c r="F6">
        <v>131</v>
      </c>
      <c r="G6">
        <v>1</v>
      </c>
    </row>
    <row r="7" spans="1:7" x14ac:dyDescent="0.3">
      <c r="A7">
        <v>6</v>
      </c>
      <c r="B7" t="s">
        <v>102</v>
      </c>
      <c r="C7" t="s">
        <v>31</v>
      </c>
      <c r="D7" t="s">
        <v>30</v>
      </c>
      <c r="E7">
        <v>1</v>
      </c>
      <c r="F7">
        <v>784</v>
      </c>
      <c r="G7">
        <v>1</v>
      </c>
    </row>
    <row r="8" spans="1:7" x14ac:dyDescent="0.3">
      <c r="A8">
        <v>1</v>
      </c>
      <c r="B8" t="s">
        <v>151</v>
      </c>
      <c r="C8" t="s">
        <v>31</v>
      </c>
      <c r="D8" t="s">
        <v>10</v>
      </c>
      <c r="E8">
        <v>2</v>
      </c>
      <c r="F8">
        <v>2299</v>
      </c>
      <c r="G8">
        <v>1</v>
      </c>
    </row>
    <row r="9" spans="1:7" x14ac:dyDescent="0.3">
      <c r="A9">
        <v>2</v>
      </c>
      <c r="B9" t="s">
        <v>122</v>
      </c>
      <c r="C9" t="s">
        <v>31</v>
      </c>
      <c r="D9" t="s">
        <v>10</v>
      </c>
      <c r="E9">
        <v>2</v>
      </c>
      <c r="F9">
        <v>1281</v>
      </c>
      <c r="G9">
        <v>1</v>
      </c>
    </row>
    <row r="10" spans="1:7" x14ac:dyDescent="0.3">
      <c r="A10">
        <v>3</v>
      </c>
      <c r="B10" t="s">
        <v>123</v>
      </c>
      <c r="C10" t="s">
        <v>31</v>
      </c>
      <c r="D10" t="s">
        <v>10</v>
      </c>
      <c r="E10">
        <v>2</v>
      </c>
      <c r="F10">
        <v>827</v>
      </c>
      <c r="G10">
        <v>1</v>
      </c>
    </row>
    <row r="11" spans="1:7" x14ac:dyDescent="0.3">
      <c r="A11">
        <v>4</v>
      </c>
      <c r="B11" t="s">
        <v>152</v>
      </c>
      <c r="C11" t="s">
        <v>31</v>
      </c>
      <c r="D11" t="s">
        <v>10</v>
      </c>
      <c r="E11">
        <v>2</v>
      </c>
      <c r="F11">
        <v>368</v>
      </c>
      <c r="G11">
        <v>1</v>
      </c>
    </row>
    <row r="12" spans="1:7" x14ac:dyDescent="0.3">
      <c r="A12">
        <v>5</v>
      </c>
      <c r="B12" t="s">
        <v>153</v>
      </c>
      <c r="C12" t="s">
        <v>31</v>
      </c>
      <c r="D12" t="s">
        <v>10</v>
      </c>
      <c r="E12">
        <v>2</v>
      </c>
      <c r="F12">
        <v>177</v>
      </c>
      <c r="G12">
        <v>1</v>
      </c>
    </row>
    <row r="13" spans="1:7" x14ac:dyDescent="0.3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942</v>
      </c>
      <c r="G13">
        <v>1</v>
      </c>
    </row>
    <row r="14" spans="1:7" x14ac:dyDescent="0.3">
      <c r="A14">
        <v>1</v>
      </c>
      <c r="B14" t="s">
        <v>151</v>
      </c>
      <c r="C14" t="s">
        <v>55</v>
      </c>
      <c r="D14" t="s">
        <v>30</v>
      </c>
      <c r="E14">
        <v>1</v>
      </c>
      <c r="F14">
        <v>1757</v>
      </c>
      <c r="G14">
        <v>2</v>
      </c>
    </row>
    <row r="15" spans="1:7" x14ac:dyDescent="0.3">
      <c r="A15">
        <v>2</v>
      </c>
      <c r="B15" t="s">
        <v>122</v>
      </c>
      <c r="C15" s="2" t="s">
        <v>55</v>
      </c>
      <c r="D15" t="s">
        <v>30</v>
      </c>
      <c r="E15">
        <v>1</v>
      </c>
      <c r="F15" s="2">
        <v>975</v>
      </c>
      <c r="G15">
        <v>2</v>
      </c>
    </row>
    <row r="16" spans="1:7" x14ac:dyDescent="0.3">
      <c r="A16">
        <v>3</v>
      </c>
      <c r="B16" t="s">
        <v>123</v>
      </c>
      <c r="C16" s="2" t="s">
        <v>55</v>
      </c>
      <c r="D16" t="s">
        <v>30</v>
      </c>
      <c r="E16">
        <v>1</v>
      </c>
      <c r="F16" s="2">
        <v>674</v>
      </c>
      <c r="G16">
        <v>2</v>
      </c>
    </row>
    <row r="17" spans="1:7" x14ac:dyDescent="0.3">
      <c r="A17">
        <v>4</v>
      </c>
      <c r="B17" t="s">
        <v>152</v>
      </c>
      <c r="C17" s="2" t="s">
        <v>55</v>
      </c>
      <c r="D17" t="s">
        <v>30</v>
      </c>
      <c r="E17">
        <v>1</v>
      </c>
      <c r="F17" s="2">
        <v>311</v>
      </c>
      <c r="G17">
        <v>2</v>
      </c>
    </row>
    <row r="18" spans="1:7" x14ac:dyDescent="0.3">
      <c r="A18">
        <v>5</v>
      </c>
      <c r="B18" t="s">
        <v>153</v>
      </c>
      <c r="C18" s="2" t="s">
        <v>55</v>
      </c>
      <c r="D18" t="s">
        <v>30</v>
      </c>
      <c r="E18">
        <v>1</v>
      </c>
      <c r="F18" s="2">
        <v>145</v>
      </c>
      <c r="G18">
        <v>2</v>
      </c>
    </row>
    <row r="19" spans="1:7" x14ac:dyDescent="0.3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944</v>
      </c>
      <c r="G19">
        <v>2</v>
      </c>
    </row>
    <row r="20" spans="1:7" x14ac:dyDescent="0.3">
      <c r="A20">
        <v>1</v>
      </c>
      <c r="B20" t="s">
        <v>151</v>
      </c>
      <c r="C20" s="2" t="s">
        <v>55</v>
      </c>
      <c r="D20" t="s">
        <v>10</v>
      </c>
      <c r="E20">
        <v>2</v>
      </c>
      <c r="F20" s="2">
        <v>2385</v>
      </c>
      <c r="G20">
        <v>2</v>
      </c>
    </row>
    <row r="21" spans="1:7" x14ac:dyDescent="0.3">
      <c r="A21">
        <v>2</v>
      </c>
      <c r="B21" t="s">
        <v>122</v>
      </c>
      <c r="C21" s="2" t="s">
        <v>55</v>
      </c>
      <c r="D21" t="s">
        <v>10</v>
      </c>
      <c r="E21">
        <v>2</v>
      </c>
      <c r="F21" s="2">
        <v>1472</v>
      </c>
      <c r="G21">
        <v>2</v>
      </c>
    </row>
    <row r="22" spans="1:7" x14ac:dyDescent="0.3">
      <c r="A22">
        <v>3</v>
      </c>
      <c r="B22" t="s">
        <v>123</v>
      </c>
      <c r="C22" s="2" t="s">
        <v>55</v>
      </c>
      <c r="D22" t="s">
        <v>10</v>
      </c>
      <c r="E22">
        <v>2</v>
      </c>
      <c r="F22" s="2">
        <v>1441</v>
      </c>
      <c r="G22">
        <v>2</v>
      </c>
    </row>
    <row r="23" spans="1:7" x14ac:dyDescent="0.3">
      <c r="A23">
        <v>4</v>
      </c>
      <c r="B23" t="s">
        <v>152</v>
      </c>
      <c r="C23" s="2" t="s">
        <v>55</v>
      </c>
      <c r="D23" t="s">
        <v>10</v>
      </c>
      <c r="E23">
        <v>2</v>
      </c>
      <c r="F23" s="2">
        <v>519</v>
      </c>
      <c r="G23">
        <v>2</v>
      </c>
    </row>
    <row r="24" spans="1:7" x14ac:dyDescent="0.3">
      <c r="A24">
        <v>5</v>
      </c>
      <c r="B24" t="s">
        <v>153</v>
      </c>
      <c r="C24" s="2" t="s">
        <v>55</v>
      </c>
      <c r="D24" t="s">
        <v>10</v>
      </c>
      <c r="E24">
        <v>2</v>
      </c>
      <c r="F24" s="2">
        <v>212</v>
      </c>
      <c r="G24">
        <v>2</v>
      </c>
    </row>
    <row r="25" spans="1:7" x14ac:dyDescent="0.3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1196</v>
      </c>
      <c r="G25">
        <v>2</v>
      </c>
    </row>
    <row r="26" spans="1:7" x14ac:dyDescent="0.3">
      <c r="A26">
        <v>1</v>
      </c>
      <c r="B26" t="s">
        <v>151</v>
      </c>
      <c r="C26" t="s">
        <v>103</v>
      </c>
      <c r="D26" t="s">
        <v>30</v>
      </c>
      <c r="E26">
        <v>1</v>
      </c>
      <c r="F26">
        <v>12</v>
      </c>
      <c r="G26">
        <v>3</v>
      </c>
    </row>
    <row r="27" spans="1:7" x14ac:dyDescent="0.3">
      <c r="A27">
        <v>2</v>
      </c>
      <c r="B27" t="s">
        <v>122</v>
      </c>
      <c r="C27" t="s">
        <v>103</v>
      </c>
      <c r="D27" t="s">
        <v>30</v>
      </c>
      <c r="E27">
        <v>1</v>
      </c>
      <c r="F27">
        <v>7</v>
      </c>
      <c r="G27">
        <v>3</v>
      </c>
    </row>
    <row r="28" spans="1:7" x14ac:dyDescent="0.3">
      <c r="A28">
        <v>3</v>
      </c>
      <c r="B28" t="s">
        <v>123</v>
      </c>
      <c r="C28" t="s">
        <v>103</v>
      </c>
      <c r="D28" t="s">
        <v>30</v>
      </c>
      <c r="E28">
        <v>1</v>
      </c>
      <c r="F28">
        <v>9</v>
      </c>
      <c r="G28">
        <v>3</v>
      </c>
    </row>
    <row r="29" spans="1:7" x14ac:dyDescent="0.3">
      <c r="A29">
        <v>4</v>
      </c>
      <c r="B29" t="s">
        <v>152</v>
      </c>
      <c r="C29" t="s">
        <v>103</v>
      </c>
      <c r="D29" t="s">
        <v>30</v>
      </c>
      <c r="E29">
        <v>1</v>
      </c>
      <c r="F29">
        <v>14</v>
      </c>
      <c r="G29">
        <v>3</v>
      </c>
    </row>
    <row r="30" spans="1:7" x14ac:dyDescent="0.3">
      <c r="A30">
        <v>5</v>
      </c>
      <c r="B30" t="s">
        <v>153</v>
      </c>
      <c r="C30" t="s">
        <v>103</v>
      </c>
      <c r="D30" t="s">
        <v>30</v>
      </c>
      <c r="E30">
        <v>1</v>
      </c>
      <c r="F30">
        <v>28</v>
      </c>
      <c r="G30">
        <v>3</v>
      </c>
    </row>
    <row r="31" spans="1:7" x14ac:dyDescent="0.3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30</v>
      </c>
      <c r="G31">
        <v>3</v>
      </c>
    </row>
    <row r="32" spans="1:7" x14ac:dyDescent="0.3">
      <c r="A32">
        <v>1</v>
      </c>
      <c r="B32" t="s">
        <v>151</v>
      </c>
      <c r="C32" t="s">
        <v>103</v>
      </c>
      <c r="D32" t="s">
        <v>10</v>
      </c>
      <c r="E32">
        <v>2</v>
      </c>
      <c r="F32">
        <v>15</v>
      </c>
      <c r="G32">
        <v>3</v>
      </c>
    </row>
    <row r="33" spans="1:7" x14ac:dyDescent="0.3">
      <c r="A33">
        <v>2</v>
      </c>
      <c r="B33" t="s">
        <v>122</v>
      </c>
      <c r="C33" t="s">
        <v>103</v>
      </c>
      <c r="D33" t="s">
        <v>10</v>
      </c>
      <c r="E33">
        <v>2</v>
      </c>
      <c r="F33">
        <v>8</v>
      </c>
      <c r="G33">
        <v>3</v>
      </c>
    </row>
    <row r="34" spans="1:7" x14ac:dyDescent="0.3">
      <c r="A34">
        <v>3</v>
      </c>
      <c r="B34" t="s">
        <v>123</v>
      </c>
      <c r="C34" t="s">
        <v>103</v>
      </c>
      <c r="D34" t="s">
        <v>10</v>
      </c>
      <c r="E34">
        <v>2</v>
      </c>
      <c r="F34">
        <v>26</v>
      </c>
      <c r="G34">
        <v>3</v>
      </c>
    </row>
    <row r="35" spans="1:7" x14ac:dyDescent="0.3">
      <c r="A35">
        <v>4</v>
      </c>
      <c r="B35" t="s">
        <v>152</v>
      </c>
      <c r="C35" t="s">
        <v>103</v>
      </c>
      <c r="D35" t="s">
        <v>10</v>
      </c>
      <c r="E35">
        <v>2</v>
      </c>
      <c r="F35">
        <v>42</v>
      </c>
      <c r="G35">
        <v>3</v>
      </c>
    </row>
    <row r="36" spans="1:7" x14ac:dyDescent="0.3">
      <c r="A36">
        <v>5</v>
      </c>
      <c r="B36" t="s">
        <v>153</v>
      </c>
      <c r="C36" t="s">
        <v>103</v>
      </c>
      <c r="D36" t="s">
        <v>10</v>
      </c>
      <c r="E36">
        <v>2</v>
      </c>
      <c r="F36">
        <v>63</v>
      </c>
      <c r="G36">
        <v>3</v>
      </c>
    </row>
    <row r="37" spans="1:7" x14ac:dyDescent="0.3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30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4"/>
  <dimension ref="A1:E7"/>
  <sheetViews>
    <sheetView workbookViewId="0">
      <selection activeCell="B7" sqref="B7"/>
    </sheetView>
  </sheetViews>
  <sheetFormatPr defaultRowHeight="14.4" x14ac:dyDescent="0.3"/>
  <cols>
    <col min="1" max="1" width="5.33203125" bestFit="1" customWidth="1"/>
    <col min="2" max="2" width="16.33203125" bestFit="1" customWidth="1"/>
    <col min="3" max="3" width="13.5546875" bestFit="1" customWidth="1"/>
    <col min="4" max="4" width="20.5546875" bestFit="1" customWidth="1"/>
    <col min="5" max="5" width="10.5546875" bestFit="1" customWidth="1"/>
  </cols>
  <sheetData>
    <row r="1" spans="1:5" x14ac:dyDescent="0.3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3">
      <c r="A2">
        <v>1</v>
      </c>
      <c r="B2" t="s">
        <v>124</v>
      </c>
      <c r="C2">
        <v>3815</v>
      </c>
      <c r="D2">
        <v>2308</v>
      </c>
      <c r="E2">
        <v>133</v>
      </c>
    </row>
    <row r="3" spans="1:5" x14ac:dyDescent="0.3">
      <c r="A3">
        <v>2</v>
      </c>
      <c r="B3" t="s">
        <v>125</v>
      </c>
      <c r="C3">
        <v>447</v>
      </c>
      <c r="D3">
        <v>343</v>
      </c>
      <c r="E3">
        <v>10</v>
      </c>
    </row>
    <row r="4" spans="1:5" x14ac:dyDescent="0.3">
      <c r="A4">
        <v>3</v>
      </c>
      <c r="B4" t="s">
        <v>154</v>
      </c>
      <c r="C4">
        <v>222</v>
      </c>
      <c r="D4">
        <v>213</v>
      </c>
      <c r="E4">
        <v>2</v>
      </c>
    </row>
    <row r="5" spans="1:5" x14ac:dyDescent="0.3">
      <c r="A5" s="2">
        <v>4</v>
      </c>
      <c r="B5" s="2" t="s">
        <v>135</v>
      </c>
      <c r="C5" s="2">
        <v>197</v>
      </c>
      <c r="D5" s="2">
        <v>169</v>
      </c>
      <c r="E5" s="2">
        <v>4</v>
      </c>
    </row>
    <row r="6" spans="1:5" x14ac:dyDescent="0.3">
      <c r="A6" s="2">
        <v>5</v>
      </c>
      <c r="B6" s="2" t="s">
        <v>136</v>
      </c>
      <c r="C6" s="2">
        <v>103</v>
      </c>
      <c r="D6" s="2">
        <v>99</v>
      </c>
      <c r="E6" s="2">
        <v>21</v>
      </c>
    </row>
    <row r="7" spans="1:5" x14ac:dyDescent="0.3">
      <c r="A7" s="2">
        <v>6</v>
      </c>
      <c r="B7" s="2" t="s">
        <v>102</v>
      </c>
      <c r="C7" s="2">
        <v>398</v>
      </c>
      <c r="D7" s="2">
        <v>336</v>
      </c>
      <c r="E7" s="2">
        <v>53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/>
  <dimension ref="A1:E7"/>
  <sheetViews>
    <sheetView workbookViewId="0">
      <selection activeCell="B2" sqref="B2"/>
    </sheetView>
  </sheetViews>
  <sheetFormatPr defaultRowHeight="14.4" x14ac:dyDescent="0.3"/>
  <cols>
    <col min="1" max="1" width="5.33203125" bestFit="1" customWidth="1"/>
    <col min="2" max="2" width="16.33203125" bestFit="1" customWidth="1"/>
    <col min="3" max="3" width="15.5546875" bestFit="1" customWidth="1"/>
    <col min="4" max="4" width="20.5546875" bestFit="1" customWidth="1"/>
    <col min="5" max="5" width="10.5546875" bestFit="1" customWidth="1"/>
  </cols>
  <sheetData>
    <row r="1" spans="1:5" x14ac:dyDescent="0.3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3">
      <c r="A2" s="2">
        <v>1</v>
      </c>
      <c r="B2" s="2" t="s">
        <v>124</v>
      </c>
      <c r="C2" s="2">
        <v>59</v>
      </c>
      <c r="D2" s="2">
        <v>49</v>
      </c>
      <c r="E2" s="2">
        <v>21</v>
      </c>
    </row>
    <row r="3" spans="1:5" x14ac:dyDescent="0.3">
      <c r="A3" s="2">
        <v>2</v>
      </c>
      <c r="B3" s="2" t="s">
        <v>155</v>
      </c>
      <c r="C3" s="2">
        <v>36</v>
      </c>
      <c r="D3" s="2">
        <v>31</v>
      </c>
      <c r="E3" s="2">
        <v>6</v>
      </c>
    </row>
    <row r="4" spans="1:5" x14ac:dyDescent="0.3">
      <c r="A4" s="2">
        <v>3</v>
      </c>
      <c r="B4" s="2" t="s">
        <v>156</v>
      </c>
      <c r="C4" s="2">
        <v>24</v>
      </c>
      <c r="D4" s="2">
        <v>18</v>
      </c>
      <c r="E4" s="2">
        <v>5</v>
      </c>
    </row>
    <row r="5" spans="1:5" x14ac:dyDescent="0.3">
      <c r="A5" s="2">
        <v>4</v>
      </c>
      <c r="B5" s="2" t="s">
        <v>125</v>
      </c>
      <c r="C5" s="2">
        <v>21</v>
      </c>
      <c r="D5" s="2">
        <v>20</v>
      </c>
      <c r="E5" s="2">
        <v>9</v>
      </c>
    </row>
    <row r="6" spans="1:5" x14ac:dyDescent="0.3">
      <c r="A6" s="2">
        <v>5</v>
      </c>
      <c r="B6" s="2" t="s">
        <v>157</v>
      </c>
      <c r="C6" s="2">
        <v>13</v>
      </c>
      <c r="D6" s="2">
        <v>13</v>
      </c>
      <c r="E6" s="2">
        <v>1</v>
      </c>
    </row>
    <row r="7" spans="1:5" x14ac:dyDescent="0.3">
      <c r="A7" s="2">
        <v>6</v>
      </c>
      <c r="B7" s="2" t="s">
        <v>102</v>
      </c>
      <c r="C7" s="2">
        <v>50</v>
      </c>
      <c r="D7" s="2">
        <v>35</v>
      </c>
      <c r="E7" s="2">
        <v>13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C2"/>
  <sheetViews>
    <sheetView workbookViewId="0">
      <selection activeCell="A2" sqref="A2"/>
    </sheetView>
  </sheetViews>
  <sheetFormatPr defaultRowHeight="14.4" x14ac:dyDescent="0.3"/>
  <cols>
    <col min="1" max="3" width="12.109375" bestFit="1" customWidth="1"/>
  </cols>
  <sheetData>
    <row r="1" spans="1:3" x14ac:dyDescent="0.3">
      <c r="A1" t="s">
        <v>119</v>
      </c>
      <c r="B1" t="s">
        <v>120</v>
      </c>
      <c r="C1" t="s">
        <v>121</v>
      </c>
    </row>
    <row r="2" spans="1:3" x14ac:dyDescent="0.3">
      <c r="A2" s="1" t="s">
        <v>148</v>
      </c>
      <c r="B2" s="1" t="s">
        <v>149</v>
      </c>
      <c r="C2" s="1" t="s">
        <v>150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/>
  <dimension ref="A1:D13"/>
  <sheetViews>
    <sheetView workbookViewId="0"/>
  </sheetViews>
  <sheetFormatPr defaultRowHeight="14.4" x14ac:dyDescent="0.3"/>
  <cols>
    <col min="1" max="1" width="8.5546875" bestFit="1" customWidth="1"/>
    <col min="2" max="2" width="11.5546875" bestFit="1" customWidth="1"/>
    <col min="3" max="3" width="24.5546875" bestFit="1" customWidth="1"/>
    <col min="4" max="4" width="5.33203125" bestFit="1" customWidth="1"/>
  </cols>
  <sheetData>
    <row r="1" spans="1:4" x14ac:dyDescent="0.3">
      <c r="A1" t="s">
        <v>100</v>
      </c>
      <c r="B1" t="s">
        <v>118</v>
      </c>
      <c r="C1" t="s">
        <v>110</v>
      </c>
      <c r="D1" t="s">
        <v>95</v>
      </c>
    </row>
    <row r="2" spans="1:4" x14ac:dyDescent="0.3">
      <c r="A2">
        <v>0</v>
      </c>
      <c r="B2" t="s">
        <v>88</v>
      </c>
      <c r="C2" t="s">
        <v>65</v>
      </c>
      <c r="D2">
        <v>1</v>
      </c>
    </row>
    <row r="3" spans="1:4" x14ac:dyDescent="0.3">
      <c r="A3">
        <v>0</v>
      </c>
      <c r="B3" t="s">
        <v>88</v>
      </c>
      <c r="C3" t="s">
        <v>90</v>
      </c>
      <c r="D3">
        <v>2</v>
      </c>
    </row>
    <row r="4" spans="1:4" x14ac:dyDescent="0.3">
      <c r="A4">
        <v>0</v>
      </c>
      <c r="B4" t="s">
        <v>88</v>
      </c>
      <c r="C4" t="s">
        <v>64</v>
      </c>
      <c r="D4">
        <v>3</v>
      </c>
    </row>
    <row r="5" spans="1:4" x14ac:dyDescent="0.3">
      <c r="A5">
        <v>0</v>
      </c>
      <c r="B5" t="s">
        <v>88</v>
      </c>
      <c r="C5" t="s">
        <v>89</v>
      </c>
      <c r="D5">
        <v>4</v>
      </c>
    </row>
    <row r="6" spans="1:4" x14ac:dyDescent="0.3">
      <c r="A6">
        <v>303</v>
      </c>
      <c r="B6" t="s">
        <v>51</v>
      </c>
      <c r="C6" t="s">
        <v>65</v>
      </c>
      <c r="D6">
        <v>1</v>
      </c>
    </row>
    <row r="7" spans="1:4" x14ac:dyDescent="0.3">
      <c r="A7">
        <v>1</v>
      </c>
      <c r="B7" t="s">
        <v>51</v>
      </c>
      <c r="C7" t="s">
        <v>90</v>
      </c>
      <c r="D7">
        <v>2</v>
      </c>
    </row>
    <row r="8" spans="1:4" x14ac:dyDescent="0.3">
      <c r="A8">
        <v>0</v>
      </c>
      <c r="B8" t="s">
        <v>51</v>
      </c>
      <c r="C8" t="s">
        <v>64</v>
      </c>
      <c r="D8">
        <v>3</v>
      </c>
    </row>
    <row r="9" spans="1:4" x14ac:dyDescent="0.3">
      <c r="A9">
        <v>0</v>
      </c>
      <c r="B9" t="s">
        <v>51</v>
      </c>
      <c r="C9" t="s">
        <v>89</v>
      </c>
      <c r="D9">
        <v>4</v>
      </c>
    </row>
    <row r="10" spans="1:4" x14ac:dyDescent="0.3">
      <c r="A10">
        <v>0</v>
      </c>
      <c r="B10" t="s">
        <v>52</v>
      </c>
      <c r="C10" t="s">
        <v>65</v>
      </c>
      <c r="D10">
        <v>1</v>
      </c>
    </row>
    <row r="11" spans="1:4" x14ac:dyDescent="0.3">
      <c r="A11">
        <v>0</v>
      </c>
      <c r="B11" t="s">
        <v>52</v>
      </c>
      <c r="C11" t="s">
        <v>90</v>
      </c>
      <c r="D11">
        <v>2</v>
      </c>
    </row>
    <row r="12" spans="1:4" x14ac:dyDescent="0.3">
      <c r="A12">
        <v>0</v>
      </c>
      <c r="B12" t="s">
        <v>52</v>
      </c>
      <c r="C12" t="s">
        <v>64</v>
      </c>
      <c r="D12">
        <v>3</v>
      </c>
    </row>
    <row r="13" spans="1:4" x14ac:dyDescent="0.3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5FCF27-C05A-47F7-AB6B-3FBE333CBFD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Więckowski Artur</cp:lastModifiedBy>
  <cp:lastPrinted>2015-01-07T11:10:02Z</cp:lastPrinted>
  <dcterms:created xsi:type="dcterms:W3CDTF">2014-07-29T18:33:30Z</dcterms:created>
  <dcterms:modified xsi:type="dcterms:W3CDTF">2022-10-24T11:55:26Z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