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8800" windowHeight="10800"/>
  </bookViews>
  <sheets>
    <sheet name="Dane - 31 stycznia 2024 r.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8" i="1"/>
  <c r="W29" i="1"/>
  <c r="W30" i="1"/>
  <c r="W31" i="1"/>
  <c r="W32" i="1"/>
  <c r="W33" i="1"/>
  <c r="W34" i="1"/>
  <c r="W36" i="1"/>
  <c r="W37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8" i="1"/>
  <c r="W59" i="1"/>
  <c r="W60" i="1"/>
  <c r="W61" i="1"/>
  <c r="W62" i="1"/>
  <c r="V60" i="1"/>
  <c r="U60" i="1"/>
  <c r="T60" i="1"/>
  <c r="R60" i="1"/>
  <c r="S60" i="1"/>
  <c r="Q60" i="1"/>
  <c r="P60" i="1"/>
  <c r="O60" i="1"/>
  <c r="N60" i="1"/>
  <c r="I60" i="1"/>
  <c r="H60" i="1"/>
  <c r="G60" i="1"/>
  <c r="C60" i="1"/>
  <c r="D60" i="1"/>
  <c r="E60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M46" i="1" l="1"/>
  <c r="M47" i="1"/>
  <c r="M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M59" i="1"/>
  <c r="M55" i="1" l="1"/>
  <c r="M50" i="1"/>
  <c r="M51" i="1"/>
  <c r="M52" i="1"/>
  <c r="M53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M20" i="1" l="1"/>
  <c r="M21" i="1"/>
  <c r="B28" i="1" l="1"/>
  <c r="AB28" i="1" s="1"/>
  <c r="B40" i="1"/>
  <c r="AB40" i="1" s="1"/>
  <c r="M39" i="1"/>
  <c r="AJ40" i="1" l="1"/>
  <c r="AJ28" i="1"/>
  <c r="AN40" i="1"/>
  <c r="AN28" i="1"/>
  <c r="F40" i="1"/>
  <c r="F28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2" i="1"/>
  <c r="M23" i="1"/>
  <c r="M24" i="1"/>
  <c r="M25" i="1"/>
  <c r="M26" i="1"/>
  <c r="M27" i="1"/>
  <c r="M44" i="1" l="1"/>
  <c r="M43" i="1"/>
  <c r="M42" i="1"/>
  <c r="M41" i="1"/>
  <c r="M37" i="1"/>
  <c r="M36" i="1"/>
  <c r="M34" i="1"/>
  <c r="M33" i="1"/>
  <c r="M32" i="1"/>
  <c r="M31" i="1"/>
  <c r="M30" i="1"/>
  <c r="M29" i="1"/>
  <c r="B45" i="1" l="1"/>
  <c r="B49" i="1"/>
  <c r="AB49" i="1" s="1"/>
  <c r="B58" i="1"/>
  <c r="AB58" i="1" s="1"/>
  <c r="AJ45" i="1" l="1"/>
  <c r="AB45" i="1"/>
  <c r="AJ54" i="1"/>
  <c r="M45" i="1"/>
  <c r="F49" i="1"/>
  <c r="AJ49" i="1"/>
  <c r="AN58" i="1"/>
  <c r="AJ58" i="1"/>
  <c r="F45" i="1"/>
  <c r="AN45" i="1"/>
  <c r="AN54" i="1"/>
  <c r="AN49" i="1"/>
  <c r="M58" i="1"/>
  <c r="M54" i="1"/>
  <c r="M49" i="1"/>
  <c r="F58" i="1"/>
  <c r="F54" i="1"/>
  <c r="AN6" i="1" l="1"/>
  <c r="F6" i="1"/>
  <c r="M6" i="1"/>
  <c r="M40" i="1"/>
  <c r="M28" i="1"/>
  <c r="B60" i="1"/>
  <c r="AB60" i="1" l="1"/>
  <c r="M60" i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<sst xmlns="http://schemas.openxmlformats.org/spreadsheetml/2006/main" count="111" uniqueCount="86">
  <si>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</si>
  <si>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</si>
  <si>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</si>
  <si>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</si>
  <si>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</si>
  <si>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</si>
  <si>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</si>
  <si>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</si>
  <si>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</si>
  <si>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</si>
  <si>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</si>
  <si>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</si>
  <si>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</si>
  <si>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</si>
  <si>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</si>
  <si>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</si>
  <si>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</si>
  <si>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</si>
  <si>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</si>
  <si>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</si>
  <si>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</si>
  <si>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</si>
  <si>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</si>
  <si>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</si>
  <si>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</si>
  <si>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</si>
  <si>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</si>
  <si>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</si>
  <si>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</si>
  <si>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</si>
  <si>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</si>
  <si>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</si>
  <si>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</si>
  <si>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</si>
  <si>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</si>
  <si>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</si>
  <si>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</si>
  <si>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</si>
  <si>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</si>
  <si>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</si>
  <si>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</si>
  <si>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</si>
  <si>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</si>
  <si>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</si>
  <si>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</si>
  <si>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</si>
  <si>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</si>
  <si>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</si>
  <si>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</si>
  <si>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</si>
  <si>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</si>
  <si>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</si>
  <si>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</si>
  <si>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</si>
  <si>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</si>
  <si>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</si>
  <si>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</si>
  <si>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</si>
  <si>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</si>
  <si>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</si>
  <si>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</si>
  <si>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</si>
  <si>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</si>
  <si>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</si>
  <si>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</si>
  <si>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</si>
  <si>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</si>
  <si>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</si>
  <si>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</si>
  <si>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</si>
  <si>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</si>
  <si>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</si>
  <si>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</si>
  <si>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</si>
  <si>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</si>
  <si>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</si>
  <si>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</si>
  <si>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</si>
  <si>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</si>
  <si>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</si>
  <si>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</si>
  <si>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</si>
  <si>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</si>
  <si>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</si>
  <si>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Limit finansowy zgodny z arkuszem kalkulacyjnym z dnia 05.02.2024</t>
  </si>
  <si>
    <t>dane na dzień 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</si>
</sst>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G46" activePane="bottomRight" state="frozen"/>
      <selection pane="topRight" activeCell="C1" sqref="C1"/>
      <selection pane="bottomLeft" activeCell="A7" sqref="A7"/>
      <selection pane="bottomRight" activeCell="I47" sqref="I47"/>
    </sheetView>
  </sheetViews>
  <sheetFormatPr defaultColWidth="9.21875" defaultRowHeight="12.6" outlineLevelRow="1" x14ac:dyDescent="0.2"/>
  <cols>
    <col min="1" max="1" width="59.5546875" style="27" customWidth="1"/>
    <col min="2" max="2" width="39.21875" style="27" customWidth="1"/>
    <col min="3" max="3" width="39.21875" style="34" customWidth="1"/>
    <col min="4" max="4" width="30.21875" style="35" bestFit="1" customWidth="1"/>
    <col min="5" max="5" width="30.21875" style="12" bestFit="1" customWidth="1"/>
    <col min="6" max="6" width="23" style="27" customWidth="1"/>
    <col min="7" max="7" width="17.21875" style="27" customWidth="1"/>
    <col min="8" max="9" width="30.21875" style="27" bestFit="1" customWidth="1"/>
    <col min="10" max="10" width="11.5546875" style="10" bestFit="1" customWidth="1"/>
    <col min="11" max="12" width="30.21875" style="10" bestFit="1" customWidth="1"/>
    <col min="13" max="13" width="23" style="10" customWidth="1"/>
    <col min="14" max="14" width="21.21875" style="10" customWidth="1"/>
    <col min="15" max="15" width="26" style="27" customWidth="1"/>
    <col min="16" max="16" width="27.21875" style="27" bestFit="1" customWidth="1"/>
    <col min="17" max="17" width="19" style="27" customWidth="1"/>
    <col min="18" max="18" width="24.77734375" style="27" customWidth="1"/>
    <col min="19" max="19" width="25" style="27" bestFit="1" customWidth="1"/>
    <col min="20" max="20" width="19.77734375" style="27" customWidth="1"/>
    <col min="21" max="22" width="30.21875" style="27" bestFit="1" customWidth="1"/>
    <col min="23" max="23" width="23" style="27" customWidth="1"/>
    <col min="24" max="24" width="25" style="27" bestFit="1" customWidth="1"/>
    <col min="25" max="25" width="16.21875" style="27" customWidth="1"/>
    <col min="26" max="27" width="30.21875" style="27" bestFit="1" customWidth="1"/>
    <col min="28" max="28" width="21.77734375" style="27" customWidth="1"/>
    <col min="29" max="29" width="21.5546875" style="27" customWidth="1"/>
    <col min="30" max="30" width="25" style="27" customWidth="1"/>
    <col min="31" max="31" width="14.21875" style="27" customWidth="1"/>
    <col min="32" max="32" width="30.5546875" style="28" customWidth="1"/>
    <col min="33" max="34" width="30.21875" style="28" bestFit="1" customWidth="1"/>
    <col min="35" max="35" width="27.21875" style="28" bestFit="1" customWidth="1"/>
    <col min="36" max="36" width="21.5546875" style="28" customWidth="1"/>
    <col min="37" max="37" width="13.44140625" style="28" customWidth="1"/>
    <col min="38" max="39" width="30.21875" style="36" bestFit="1" customWidth="1"/>
    <col min="40" max="40" width="23.21875" style="28" customWidth="1"/>
    <col min="41" max="16384" width="9.2187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0"/>
      <c r="H1" s="160"/>
      <c r="I1" s="160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84</v>
      </c>
      <c r="B3" s="64">
        <v>4.3617999999999997</v>
      </c>
      <c r="C3" s="162"/>
      <c r="D3" s="162"/>
      <c r="E3" s="8"/>
      <c r="F3" s="159"/>
      <c r="G3" s="17"/>
      <c r="H3" s="17"/>
      <c r="I3" s="18"/>
      <c r="J3" s="19"/>
      <c r="K3" s="20" t="s">
        <v>85</v>
      </c>
      <c r="L3" s="170"/>
      <c r="M3" s="170"/>
      <c r="N3" s="163"/>
      <c r="O3" s="163"/>
      <c r="P3" s="163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5">
      <c r="A4" s="171" t="s">
        <v>76</v>
      </c>
      <c r="B4" s="172" t="s">
        <v>0</v>
      </c>
      <c r="C4" s="167" t="s">
        <v>63</v>
      </c>
      <c r="D4" s="167"/>
      <c r="E4" s="167"/>
      <c r="F4" s="173"/>
      <c r="G4" s="164" t="s">
        <v>64</v>
      </c>
      <c r="H4" s="164"/>
      <c r="I4" s="164"/>
      <c r="J4" s="164" t="s">
        <v>1</v>
      </c>
      <c r="K4" s="164"/>
      <c r="L4" s="164"/>
      <c r="M4" s="165"/>
      <c r="N4" s="166"/>
      <c r="O4" s="166"/>
      <c r="P4" s="166"/>
      <c r="Q4" s="164" t="s">
        <v>2</v>
      </c>
      <c r="R4" s="164"/>
      <c r="S4" s="164"/>
      <c r="T4" s="164" t="s">
        <v>77</v>
      </c>
      <c r="U4" s="164"/>
      <c r="V4" s="164"/>
      <c r="W4" s="165"/>
      <c r="X4" s="167" t="s">
        <v>3</v>
      </c>
      <c r="Y4" s="168"/>
      <c r="Z4" s="168"/>
      <c r="AA4" s="168"/>
      <c r="AB4" s="169"/>
      <c r="AC4" s="168"/>
      <c r="AD4" s="168"/>
      <c r="AE4" s="167" t="s">
        <v>82</v>
      </c>
      <c r="AF4" s="167"/>
      <c r="AG4" s="167"/>
      <c r="AH4" s="167"/>
      <c r="AI4" s="167"/>
      <c r="AJ4" s="169"/>
      <c r="AK4" s="167" t="s">
        <v>83</v>
      </c>
      <c r="AL4" s="167"/>
      <c r="AM4" s="167"/>
      <c r="AN4" s="169"/>
    </row>
    <row r="5" spans="1:40" s="21" customFormat="1" ht="58.2" thickBot="1" x14ac:dyDescent="0.35">
      <c r="A5" s="171"/>
      <c r="B5" s="172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5">
      <c r="A6" s="94" t="s">
        <v>66</v>
      </c>
      <c r="B6" s="68">
        <v>992193960.14170504</v>
      </c>
      <c r="C6" s="140">
        <v>7151</v>
      </c>
      <c r="D6" s="76">
        <v>1841360749.5999999</v>
      </c>
      <c r="E6" s="76">
        <v>1318741340.27</v>
      </c>
      <c r="F6" s="128">
        <f>D6/B6</f>
        <v>1.8558475696999979</v>
      </c>
      <c r="G6" s="129">
        <v>1064</v>
      </c>
      <c r="H6" s="130">
        <v>499734938.44</v>
      </c>
      <c r="I6" s="130">
        <v>370535949.55000001</v>
      </c>
      <c r="J6" s="139">
        <v>5970</v>
      </c>
      <c r="K6" s="130">
        <v>1243930893.98</v>
      </c>
      <c r="L6" s="130">
        <v>875568593.59000003</v>
      </c>
      <c r="M6" s="128">
        <f>K6/B6</f>
        <v>1.2537174624630267</v>
      </c>
      <c r="N6" s="129">
        <v>136</v>
      </c>
      <c r="O6" s="130">
        <v>218325642.38</v>
      </c>
      <c r="P6" s="130">
        <v>162838879.77000001</v>
      </c>
      <c r="Q6" s="129">
        <v>200</v>
      </c>
      <c r="R6" s="130">
        <v>7699262.0999999996</v>
      </c>
      <c r="S6" s="130">
        <v>5774571.5599999996</v>
      </c>
      <c r="T6" s="139">
        <v>5834</v>
      </c>
      <c r="U6" s="130">
        <v>1017905989.5</v>
      </c>
      <c r="V6" s="76">
        <v>706955142.25999999</v>
      </c>
      <c r="W6" s="114">
        <f>U6/B6</f>
        <v>1.0259143175540222</v>
      </c>
      <c r="X6" s="140">
        <v>5758</v>
      </c>
      <c r="Y6" s="140">
        <v>6036</v>
      </c>
      <c r="Z6" s="76">
        <v>979979601.22000003</v>
      </c>
      <c r="AA6" s="76">
        <v>681205131.52999997</v>
      </c>
      <c r="AB6" s="114">
        <f t="shared" ref="AB6:AB24" si="0">Z6/B6</f>
        <v>0.98768954517727503</v>
      </c>
      <c r="AC6" s="75">
        <v>28</v>
      </c>
      <c r="AD6" s="76">
        <v>3937634.3</v>
      </c>
      <c r="AE6" s="140">
        <v>5856</v>
      </c>
      <c r="AF6" s="76">
        <v>930034369.2700001</v>
      </c>
      <c r="AG6" s="76">
        <v>641424712.74000001</v>
      </c>
      <c r="AH6" s="76">
        <v>486326513.98000008</v>
      </c>
      <c r="AI6" s="76">
        <v>364744884.09000003</v>
      </c>
      <c r="AJ6" s="114">
        <f t="shared" ref="AJ6:AJ24" si="1">AF6/B6</f>
        <v>0.93735137143666214</v>
      </c>
      <c r="AK6" s="140">
        <v>5740</v>
      </c>
      <c r="AL6" s="76">
        <v>821076846.82000005</v>
      </c>
      <c r="AM6" s="76">
        <v>559706571.49000001</v>
      </c>
      <c r="AN6" s="114">
        <f t="shared" ref="AN6:AN24" si="2">AL6/B6</f>
        <v>0.82753663074378514</v>
      </c>
    </row>
    <row r="7" spans="1:40" x14ac:dyDescent="0.2">
      <c r="A7" s="95" t="s">
        <v>13</v>
      </c>
      <c r="B7" s="103">
        <v>7917429.6853733333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1.2572787477215992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1.0332609161169013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1.0250627466882656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1.0259478723260653</v>
      </c>
      <c r="AC7" s="74">
        <v>0</v>
      </c>
      <c r="AD7" s="73">
        <v>0</v>
      </c>
      <c r="AE7" s="72">
        <v>1</v>
      </c>
      <c r="AF7" s="70">
        <v>8207912.6699999999</v>
      </c>
      <c r="AG7" s="70">
        <v>6155934.5</v>
      </c>
      <c r="AH7" s="70">
        <v>7781300</v>
      </c>
      <c r="AI7" s="70">
        <v>5835975</v>
      </c>
      <c r="AJ7" s="113">
        <f t="shared" si="1"/>
        <v>1.0366890513929419</v>
      </c>
      <c r="AK7" s="72">
        <v>1</v>
      </c>
      <c r="AL7" s="70">
        <v>2640562.7400000002</v>
      </c>
      <c r="AM7" s="70">
        <v>1980422.04</v>
      </c>
      <c r="AN7" s="113">
        <f t="shared" si="2"/>
        <v>0.33351262277430493</v>
      </c>
    </row>
    <row r="8" spans="1:40" x14ac:dyDescent="0.2">
      <c r="A8" s="96" t="s">
        <v>14</v>
      </c>
      <c r="B8" s="104">
        <v>15537117.306344001</v>
      </c>
      <c r="C8" s="22">
        <v>370</v>
      </c>
      <c r="D8" s="23">
        <v>23277761.059999999</v>
      </c>
      <c r="E8" s="38">
        <v>17458320.68</v>
      </c>
      <c r="F8" s="113">
        <f t="shared" si="3"/>
        <v>1.4982033411368656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1.0847781057248096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0.99576975155377345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1.0164092288568807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1.0353464373620815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0.99364361197790041</v>
      </c>
    </row>
    <row r="9" spans="1:40" s="28" customFormat="1" ht="25.2" x14ac:dyDescent="0.2">
      <c r="A9" s="96" t="s">
        <v>15</v>
      </c>
      <c r="B9" s="104">
        <v>5967326.5827226657</v>
      </c>
      <c r="C9" s="43">
        <v>8</v>
      </c>
      <c r="D9" s="39">
        <v>27789237.25</v>
      </c>
      <c r="E9" s="40">
        <v>20841927.920000002</v>
      </c>
      <c r="F9" s="113">
        <f t="shared" si="3"/>
        <v>4.6568990090904023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1.0297050856560388</v>
      </c>
      <c r="N9" s="55">
        <v>0</v>
      </c>
      <c r="O9" s="54">
        <v>0</v>
      </c>
      <c r="P9" s="56">
        <v>0</v>
      </c>
      <c r="Q9" s="55">
        <v>2</v>
      </c>
      <c r="R9" s="54">
        <v>67070.990000000005</v>
      </c>
      <c r="S9" s="56">
        <v>50303.25</v>
      </c>
      <c r="T9" s="55">
        <v>3</v>
      </c>
      <c r="U9" s="39">
        <v>6077515.54</v>
      </c>
      <c r="V9" s="39">
        <v>4558136.6399999997</v>
      </c>
      <c r="W9" s="113">
        <f t="shared" si="4"/>
        <v>1.0184653807278399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0.88877805604870286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0.84191819742966678</v>
      </c>
      <c r="AK9" s="41">
        <v>1</v>
      </c>
      <c r="AL9" s="39">
        <v>187396.72</v>
      </c>
      <c r="AM9" s="39">
        <v>140547.53</v>
      </c>
      <c r="AN9" s="113">
        <f t="shared" si="2"/>
        <v>3.140379823396526E-2</v>
      </c>
    </row>
    <row r="10" spans="1:40" s="28" customFormat="1" ht="25.2" x14ac:dyDescent="0.2">
      <c r="A10" s="96" t="s">
        <v>16</v>
      </c>
      <c r="B10" s="104">
        <v>174499605.03572404</v>
      </c>
      <c r="C10" s="25">
        <v>76</v>
      </c>
      <c r="D10" s="45">
        <v>215290195.78</v>
      </c>
      <c r="E10" s="45">
        <v>161467646.69999999</v>
      </c>
      <c r="F10" s="113">
        <f t="shared" si="3"/>
        <v>1.2337574961039321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1.0174959932066947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1.0093225784891773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1.0089635530347232</v>
      </c>
      <c r="AC10" s="41">
        <v>1</v>
      </c>
      <c r="AD10" s="24">
        <v>0</v>
      </c>
      <c r="AE10" s="41">
        <v>57</v>
      </c>
      <c r="AF10" s="127">
        <v>179581757.46000001</v>
      </c>
      <c r="AG10" s="127">
        <v>134686317.84</v>
      </c>
      <c r="AH10" s="45">
        <v>173594226.18000001</v>
      </c>
      <c r="AI10" s="45">
        <v>130195669.51000001</v>
      </c>
      <c r="AJ10" s="113">
        <f t="shared" si="1"/>
        <v>1.0291241485803679</v>
      </c>
      <c r="AK10" s="41">
        <v>52</v>
      </c>
      <c r="AL10" s="45">
        <v>162492642.03</v>
      </c>
      <c r="AM10" s="45">
        <v>121869481.3</v>
      </c>
      <c r="AN10" s="113">
        <f t="shared" si="2"/>
        <v>0.93119203333860878</v>
      </c>
    </row>
    <row r="11" spans="1:40" s="65" customFormat="1" outlineLevel="1" collapsed="1" x14ac:dyDescent="0.2">
      <c r="A11" s="97" t="s">
        <v>17</v>
      </c>
      <c r="B11" s="105">
        <v>81158617.754582733</v>
      </c>
      <c r="C11" s="22">
        <v>15</v>
      </c>
      <c r="D11" s="23">
        <v>91804817.5</v>
      </c>
      <c r="E11" s="38">
        <v>68853613.099999994</v>
      </c>
      <c r="F11" s="113">
        <f t="shared" si="3"/>
        <v>1.1311776868552708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1.0331422298683171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1.0231738760152931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1.0256267019197702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1.0492478766395892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1.015141683895274</v>
      </c>
    </row>
    <row r="12" spans="1:40" s="65" customFormat="1" ht="25.2" outlineLevel="1" x14ac:dyDescent="0.2">
      <c r="A12" s="97" t="s">
        <v>18</v>
      </c>
      <c r="B12" s="105">
        <v>92012697.819100395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1.3241597254276793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1.003956618048689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0.99724841543502873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0.99440405518689723</v>
      </c>
      <c r="AC12" s="26">
        <v>0</v>
      </c>
      <c r="AD12" s="24">
        <v>0</v>
      </c>
      <c r="AE12" s="25">
        <v>24</v>
      </c>
      <c r="AF12" s="49">
        <v>93098753.409999996</v>
      </c>
      <c r="AG12" s="49">
        <v>69824064.950000003</v>
      </c>
      <c r="AH12" s="23">
        <v>91390049.609999999</v>
      </c>
      <c r="AI12" s="23">
        <v>68542537.129999995</v>
      </c>
      <c r="AJ12" s="113">
        <f t="shared" si="1"/>
        <v>1.011803322983039</v>
      </c>
      <c r="AK12" s="50">
        <v>19</v>
      </c>
      <c r="AL12" s="49">
        <v>78777649.439999998</v>
      </c>
      <c r="AM12" s="49">
        <v>59083236.990000002</v>
      </c>
      <c r="AN12" s="113">
        <f t="shared" si="2"/>
        <v>0.85616063116504981</v>
      </c>
    </row>
    <row r="13" spans="1:40" s="66" customFormat="1" ht="25.2" outlineLevel="1" x14ac:dyDescent="0.2">
      <c r="A13" s="97" t="s">
        <v>19</v>
      </c>
      <c r="B13" s="105">
        <v>1328289.4620408921</v>
      </c>
      <c r="C13" s="22">
        <v>28</v>
      </c>
      <c r="D13" s="23">
        <v>1645869.6</v>
      </c>
      <c r="E13" s="38">
        <v>1234402.17</v>
      </c>
      <c r="F13" s="113">
        <f t="shared" si="3"/>
        <v>1.2390895561808886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0.99940317072178375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0.99940317072178375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0.99940279429780821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0.99940317072178375</v>
      </c>
      <c r="AK13" s="50">
        <v>19</v>
      </c>
      <c r="AL13" s="49">
        <v>1327496.7</v>
      </c>
      <c r="AM13" s="49">
        <v>995622.46</v>
      </c>
      <c r="AN13" s="113">
        <f t="shared" si="2"/>
        <v>0.99940317072178375</v>
      </c>
    </row>
    <row r="14" spans="1:40" ht="36.75" customHeight="1" x14ac:dyDescent="0.2">
      <c r="A14" s="96" t="s">
        <v>20</v>
      </c>
      <c r="B14" s="104">
        <v>24580790.141522665</v>
      </c>
      <c r="C14" s="22">
        <v>13</v>
      </c>
      <c r="D14" s="23">
        <v>30276905.75</v>
      </c>
      <c r="E14" s="38">
        <v>22707679.27</v>
      </c>
      <c r="F14" s="113">
        <f t="shared" si="3"/>
        <v>1.2317303705732092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1.0201504783054405</v>
      </c>
      <c r="N14" s="50">
        <v>0</v>
      </c>
      <c r="O14" s="49">
        <v>0</v>
      </c>
      <c r="P14" s="51">
        <v>0</v>
      </c>
      <c r="Q14" s="50">
        <v>2</v>
      </c>
      <c r="R14" s="49">
        <v>279474.81</v>
      </c>
      <c r="S14" s="51">
        <v>209606.11</v>
      </c>
      <c r="T14" s="50">
        <v>11</v>
      </c>
      <c r="U14" s="23">
        <v>24796630.010000002</v>
      </c>
      <c r="V14" s="23">
        <v>18597472.469999999</v>
      </c>
      <c r="W14" s="113">
        <f t="shared" si="4"/>
        <v>1.0087808352471441</v>
      </c>
      <c r="X14" s="50">
        <v>11</v>
      </c>
      <c r="Y14" s="26">
        <v>15</v>
      </c>
      <c r="Z14" s="23">
        <v>22293478.239999998</v>
      </c>
      <c r="AA14" s="23">
        <v>16720108.630000001</v>
      </c>
      <c r="AB14" s="113">
        <f t="shared" si="0"/>
        <v>0.90694717751733844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0.94026419846275511</v>
      </c>
      <c r="AK14" s="50">
        <v>10</v>
      </c>
      <c r="AL14" s="49">
        <v>18337058.52</v>
      </c>
      <c r="AM14" s="49">
        <v>13752793.83</v>
      </c>
      <c r="AN14" s="113">
        <f t="shared" si="2"/>
        <v>0.74599141908886191</v>
      </c>
    </row>
    <row r="15" spans="1:40" x14ac:dyDescent="0.2">
      <c r="A15" s="96" t="s">
        <v>21</v>
      </c>
      <c r="B15" s="104">
        <v>53437398.880496003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1.3289555127639259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1.0944613851956475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1.0288817074153531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0.82984332881114953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1.0043789008149011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1.0043789008149011</v>
      </c>
    </row>
    <row r="16" spans="1:40" ht="25.2" x14ac:dyDescent="0.2">
      <c r="A16" s="96" t="s">
        <v>22</v>
      </c>
      <c r="B16" s="104">
        <v>5032615.8700773334</v>
      </c>
      <c r="C16" s="22">
        <v>4</v>
      </c>
      <c r="D16" s="23">
        <v>5200000</v>
      </c>
      <c r="E16" s="38">
        <v>3900000</v>
      </c>
      <c r="F16" s="113">
        <f t="shared" si="3"/>
        <v>1.0332598660902952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1.0332598660902952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1.0332598660902952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0.90417045875787794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0.90417045875787794</v>
      </c>
      <c r="AK16" s="50">
        <v>4</v>
      </c>
      <c r="AL16" s="49">
        <v>4550342.5999999996</v>
      </c>
      <c r="AM16" s="49">
        <v>3412756.94</v>
      </c>
      <c r="AN16" s="113">
        <f t="shared" si="2"/>
        <v>0.90417045875787794</v>
      </c>
    </row>
    <row r="17" spans="1:40" ht="25.2" x14ac:dyDescent="0.2">
      <c r="A17" s="96" t="s">
        <v>23</v>
      </c>
      <c r="B17" s="104">
        <v>43326095.256394677</v>
      </c>
      <c r="C17" s="22">
        <v>468</v>
      </c>
      <c r="D17" s="23">
        <v>117886042.94</v>
      </c>
      <c r="E17" s="38">
        <v>88414531.420000002</v>
      </c>
      <c r="F17" s="113">
        <f t="shared" si="3"/>
        <v>2.7209016238914518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1.1528567288239033</v>
      </c>
      <c r="N17" s="50">
        <v>35</v>
      </c>
      <c r="O17" s="49">
        <v>7740079.6799999997</v>
      </c>
      <c r="P17" s="51">
        <v>5805059.6699999999</v>
      </c>
      <c r="Q17" s="50">
        <v>17</v>
      </c>
      <c r="R17" s="49">
        <v>552459.41</v>
      </c>
      <c r="S17" s="51">
        <v>414344.53</v>
      </c>
      <c r="T17" s="50">
        <v>200</v>
      </c>
      <c r="U17" s="23">
        <v>41656241.359999999</v>
      </c>
      <c r="V17" s="23">
        <v>31242180.5</v>
      </c>
      <c r="W17" s="113">
        <f t="shared" si="4"/>
        <v>0.96145847239376558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0.96056071343880278</v>
      </c>
      <c r="AC17" s="26">
        <v>3</v>
      </c>
      <c r="AD17" s="24">
        <v>186905.25</v>
      </c>
      <c r="AE17" s="50">
        <v>212</v>
      </c>
      <c r="AF17" s="51">
        <v>43550147.640000001</v>
      </c>
      <c r="AG17" s="127">
        <v>32662610.030000001</v>
      </c>
      <c r="AH17" s="23">
        <v>39316526.509999998</v>
      </c>
      <c r="AI17" s="23">
        <v>29487394.41</v>
      </c>
      <c r="AJ17" s="113">
        <f t="shared" si="1"/>
        <v>1.0051713033976275</v>
      </c>
      <c r="AK17" s="50">
        <v>174</v>
      </c>
      <c r="AL17" s="49">
        <v>32770600.699999999</v>
      </c>
      <c r="AM17" s="49">
        <v>24577949.98</v>
      </c>
      <c r="AN17" s="113">
        <f t="shared" si="2"/>
        <v>0.75637097010636456</v>
      </c>
    </row>
    <row r="18" spans="1:40" x14ac:dyDescent="0.2">
      <c r="A18" s="96" t="s">
        <v>24</v>
      </c>
      <c r="B18" s="104">
        <v>28124942.247512002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2.2683852531517195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1.1854730351650573</v>
      </c>
      <c r="N18" s="50">
        <v>31</v>
      </c>
      <c r="O18" s="49">
        <v>4033818.23</v>
      </c>
      <c r="P18" s="51">
        <v>3025363.63</v>
      </c>
      <c r="Q18" s="50">
        <v>41</v>
      </c>
      <c r="R18" s="49">
        <v>1353496.69</v>
      </c>
      <c r="S18" s="51">
        <v>1015122.52</v>
      </c>
      <c r="T18" s="50">
        <v>278</v>
      </c>
      <c r="U18" s="23">
        <v>27954045.73</v>
      </c>
      <c r="V18" s="23">
        <v>20965533.960000001</v>
      </c>
      <c r="W18" s="113">
        <f t="shared" si="4"/>
        <v>0.99392366690007627</v>
      </c>
      <c r="X18" s="50">
        <v>282</v>
      </c>
      <c r="Y18" s="26">
        <v>303</v>
      </c>
      <c r="Z18" s="23">
        <v>27918355.100000001</v>
      </c>
      <c r="AA18" s="23">
        <v>20938765.949999999</v>
      </c>
      <c r="AB18" s="113">
        <f t="shared" si="0"/>
        <v>0.9926546641165005</v>
      </c>
      <c r="AC18" s="26">
        <v>4</v>
      </c>
      <c r="AD18" s="24">
        <v>100187.64</v>
      </c>
      <c r="AE18" s="50">
        <v>284</v>
      </c>
      <c r="AF18" s="49">
        <v>29269942.300000001</v>
      </c>
      <c r="AG18" s="49">
        <v>21952456.27</v>
      </c>
      <c r="AH18" s="23">
        <v>24935330.98</v>
      </c>
      <c r="AI18" s="23">
        <v>18701497.989999998</v>
      </c>
      <c r="AJ18" s="113">
        <f t="shared" si="1"/>
        <v>1.0407111965746094</v>
      </c>
      <c r="AK18" s="50">
        <v>273</v>
      </c>
      <c r="AL18" s="49">
        <v>25509885.969999999</v>
      </c>
      <c r="AM18" s="49">
        <v>19132414.18</v>
      </c>
      <c r="AN18" s="113">
        <f t="shared" si="2"/>
        <v>0.90702003031692136</v>
      </c>
    </row>
    <row r="19" spans="1:40" ht="25.2" x14ac:dyDescent="0.2">
      <c r="A19" s="96" t="s">
        <v>25</v>
      </c>
      <c r="B19" s="104">
        <v>337299593.69854134</v>
      </c>
      <c r="C19" s="151">
        <v>4442</v>
      </c>
      <c r="D19" s="23">
        <v>370629601</v>
      </c>
      <c r="E19" s="38">
        <v>233446963.25</v>
      </c>
      <c r="F19" s="113">
        <f t="shared" si="3"/>
        <v>1.0988142527418727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1.0666619133895383</v>
      </c>
      <c r="N19" s="50">
        <v>2</v>
      </c>
      <c r="O19" s="49">
        <v>319350</v>
      </c>
      <c r="P19" s="51">
        <v>210262.5</v>
      </c>
      <c r="Q19" s="50">
        <v>2</v>
      </c>
      <c r="R19" s="49">
        <v>24650</v>
      </c>
      <c r="S19" s="51">
        <v>18612.5</v>
      </c>
      <c r="T19" s="141">
        <v>4321</v>
      </c>
      <c r="U19" s="23">
        <v>359440630</v>
      </c>
      <c r="V19" s="23">
        <v>226851315</v>
      </c>
      <c r="W19" s="113">
        <f t="shared" si="4"/>
        <v>1.0656420485381521</v>
      </c>
      <c r="X19" s="141">
        <v>4338</v>
      </c>
      <c r="Y19" s="142">
        <v>4429</v>
      </c>
      <c r="Z19" s="23">
        <v>337316162.5</v>
      </c>
      <c r="AA19" s="23">
        <v>210293721.87</v>
      </c>
      <c r="AB19" s="113">
        <f t="shared" si="0"/>
        <v>1.0000491219134804</v>
      </c>
      <c r="AC19" s="26">
        <v>3</v>
      </c>
      <c r="AD19" s="24">
        <v>160500</v>
      </c>
      <c r="AE19" s="141">
        <v>4318</v>
      </c>
      <c r="AF19" s="49">
        <v>336080850</v>
      </c>
      <c r="AG19" s="49">
        <v>209377425</v>
      </c>
      <c r="AH19" s="23">
        <v>0</v>
      </c>
      <c r="AI19" s="23">
        <v>0</v>
      </c>
      <c r="AJ19" s="113">
        <f t="shared" si="1"/>
        <v>0.9963867620320036</v>
      </c>
      <c r="AK19" s="141">
        <v>4318</v>
      </c>
      <c r="AL19" s="49">
        <v>336080850</v>
      </c>
      <c r="AM19" s="49">
        <v>209377425</v>
      </c>
      <c r="AN19" s="113">
        <f t="shared" si="2"/>
        <v>0.9963867620320036</v>
      </c>
    </row>
    <row r="20" spans="1:40" outlineLevel="1" x14ac:dyDescent="0.2">
      <c r="A20" s="97" t="s">
        <v>73</v>
      </c>
      <c r="B20" s="105">
        <v>172161947.17378399</v>
      </c>
      <c r="C20" s="152">
        <v>3218</v>
      </c>
      <c r="D20" s="119">
        <v>178100950</v>
      </c>
      <c r="E20" s="120">
        <v>89050475</v>
      </c>
      <c r="F20" s="121">
        <f t="shared" si="3"/>
        <v>1.0344966058046559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0.99344328295355222</v>
      </c>
      <c r="N20" s="132">
        <v>1</v>
      </c>
      <c r="O20" s="133">
        <v>117000</v>
      </c>
      <c r="P20" s="135">
        <v>58500</v>
      </c>
      <c r="Q20" s="132">
        <v>1</v>
      </c>
      <c r="R20" s="133">
        <v>-500</v>
      </c>
      <c r="S20" s="135">
        <v>-250</v>
      </c>
      <c r="T20" s="155">
        <v>3115</v>
      </c>
      <c r="U20" s="119">
        <v>170916630</v>
      </c>
      <c r="V20" s="119">
        <v>85458315</v>
      </c>
      <c r="W20" s="121">
        <f t="shared" si="4"/>
        <v>0.99276659451041793</v>
      </c>
      <c r="X20" s="141">
        <v>3115</v>
      </c>
      <c r="Y20" s="142">
        <v>3117</v>
      </c>
      <c r="Z20" s="23">
        <v>170773600</v>
      </c>
      <c r="AA20" s="23">
        <v>85386800</v>
      </c>
      <c r="AB20" s="121">
        <f t="shared" si="0"/>
        <v>0.99193580697375272</v>
      </c>
      <c r="AC20" s="26">
        <v>3</v>
      </c>
      <c r="AD20" s="24">
        <v>160500</v>
      </c>
      <c r="AE20" s="141">
        <v>3111</v>
      </c>
      <c r="AF20" s="49">
        <v>170732850</v>
      </c>
      <c r="AG20" s="49">
        <v>85366425</v>
      </c>
      <c r="AH20" s="23">
        <v>0</v>
      </c>
      <c r="AI20" s="23">
        <v>0</v>
      </c>
      <c r="AJ20" s="121">
        <f t="shared" si="1"/>
        <v>0.99169911123076793</v>
      </c>
      <c r="AK20" s="141">
        <v>3111</v>
      </c>
      <c r="AL20" s="49">
        <v>170732850</v>
      </c>
      <c r="AM20" s="49">
        <v>85366425</v>
      </c>
      <c r="AN20" s="121">
        <f t="shared" si="2"/>
        <v>0.99169911123076793</v>
      </c>
    </row>
    <row r="21" spans="1:40" ht="25.2" outlineLevel="1" x14ac:dyDescent="0.2">
      <c r="A21" s="97" t="s">
        <v>75</v>
      </c>
      <c r="B21" s="105">
        <v>165137646.52475736</v>
      </c>
      <c r="C21" s="152">
        <v>1224</v>
      </c>
      <c r="D21" s="119">
        <v>192528651</v>
      </c>
      <c r="E21" s="120">
        <v>144396488.25</v>
      </c>
      <c r="F21" s="121">
        <f t="shared" si="3"/>
        <v>1.1658677173356482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1.1429949740243057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1.1416173354010866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1.0085075450983372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1.0012738069099896</v>
      </c>
      <c r="AK21" s="141">
        <v>1207</v>
      </c>
      <c r="AL21" s="49">
        <v>165348000</v>
      </c>
      <c r="AM21" s="49">
        <v>124011000</v>
      </c>
      <c r="AN21" s="121">
        <f t="shared" si="2"/>
        <v>1.0012738069099896</v>
      </c>
    </row>
    <row r="22" spans="1:40" ht="25.2" x14ac:dyDescent="0.2">
      <c r="A22" s="96" t="s">
        <v>26</v>
      </c>
      <c r="B22" s="104">
        <v>100635046.37093067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2.3021934926729779</v>
      </c>
      <c r="G22" s="50">
        <v>285</v>
      </c>
      <c r="H22" s="49">
        <v>71370925.079999998</v>
      </c>
      <c r="I22" s="51">
        <v>53528193.549999997</v>
      </c>
      <c r="J22" s="50">
        <v>467</v>
      </c>
      <c r="K22" s="49">
        <v>108404448.83</v>
      </c>
      <c r="L22" s="49">
        <v>81303336.140000001</v>
      </c>
      <c r="M22" s="116">
        <f t="shared" si="5"/>
        <v>1.077203745009786</v>
      </c>
      <c r="N22" s="50">
        <v>30</v>
      </c>
      <c r="O22" s="49">
        <v>7290950.2699999996</v>
      </c>
      <c r="P22" s="51">
        <v>5468212.6799999997</v>
      </c>
      <c r="Q22" s="50">
        <v>57</v>
      </c>
      <c r="R22" s="49">
        <v>1505396.18</v>
      </c>
      <c r="S22" s="51">
        <v>1129047.1299999999</v>
      </c>
      <c r="T22" s="50">
        <v>437</v>
      </c>
      <c r="U22" s="23">
        <v>99608102.379999995</v>
      </c>
      <c r="V22" s="23">
        <v>74706076.329999998</v>
      </c>
      <c r="W22" s="113">
        <f t="shared" si="4"/>
        <v>0.98979536425962911</v>
      </c>
      <c r="X22" s="50">
        <v>440</v>
      </c>
      <c r="Y22" s="26">
        <v>479</v>
      </c>
      <c r="Z22" s="23">
        <v>101761874.98999999</v>
      </c>
      <c r="AA22" s="23">
        <v>76321405.719999999</v>
      </c>
      <c r="AB22" s="113">
        <f t="shared" si="0"/>
        <v>1.0111971789123637</v>
      </c>
      <c r="AC22" s="26">
        <v>6</v>
      </c>
      <c r="AD22" s="24">
        <v>992046.03</v>
      </c>
      <c r="AE22" s="50">
        <v>443</v>
      </c>
      <c r="AF22" s="49">
        <v>102928581.84</v>
      </c>
      <c r="AG22" s="49">
        <v>77196435.739999995</v>
      </c>
      <c r="AH22" s="23">
        <v>97502894.650000006</v>
      </c>
      <c r="AI22" s="23">
        <v>73127170.650000006</v>
      </c>
      <c r="AJ22" s="113">
        <f t="shared" si="1"/>
        <v>1.022790623662214</v>
      </c>
      <c r="AK22" s="50">
        <v>409</v>
      </c>
      <c r="AL22" s="49">
        <v>87636883.269999996</v>
      </c>
      <c r="AM22" s="49">
        <v>65727661.960000001</v>
      </c>
      <c r="AN22" s="113">
        <f t="shared" si="2"/>
        <v>0.87083860375022082</v>
      </c>
    </row>
    <row r="23" spans="1:40" ht="25.2" collapsed="1" x14ac:dyDescent="0.2">
      <c r="A23" s="96" t="s">
        <v>27</v>
      </c>
      <c r="B23" s="104">
        <v>137637654.49632269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3.7961388097031223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2.4049232483022562</v>
      </c>
      <c r="N23" s="50">
        <v>1</v>
      </c>
      <c r="O23" s="49">
        <v>188897941</v>
      </c>
      <c r="P23" s="51">
        <v>141673455.75</v>
      </c>
      <c r="Q23" s="50">
        <v>9</v>
      </c>
      <c r="R23" s="49">
        <v>1471234.24</v>
      </c>
      <c r="S23" s="51">
        <v>1103425.67</v>
      </c>
      <c r="T23" s="50">
        <v>16</v>
      </c>
      <c r="U23" s="23">
        <v>140638819.90000001</v>
      </c>
      <c r="V23" s="23">
        <v>105479114.88</v>
      </c>
      <c r="W23" s="113">
        <f t="shared" si="4"/>
        <v>1.0218048281530219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1.0333007799388196</v>
      </c>
      <c r="AC23" s="26">
        <v>3</v>
      </c>
      <c r="AD23" s="24">
        <v>2001813.91</v>
      </c>
      <c r="AE23" s="50">
        <v>14</v>
      </c>
      <c r="AF23" s="49">
        <v>72182401</v>
      </c>
      <c r="AG23" s="49">
        <v>54136800.670000002</v>
      </c>
      <c r="AH23" s="23">
        <v>53459843.850000001</v>
      </c>
      <c r="AI23" s="23">
        <v>40094882.859999999</v>
      </c>
      <c r="AJ23" s="113">
        <f t="shared" si="1"/>
        <v>0.52443788921096823</v>
      </c>
      <c r="AK23" s="25">
        <v>14</v>
      </c>
      <c r="AL23" s="23">
        <v>47556375.539999999</v>
      </c>
      <c r="AM23" s="23">
        <v>35667281.579999998</v>
      </c>
      <c r="AN23" s="113">
        <f t="shared" si="2"/>
        <v>0.34551864251123648</v>
      </c>
    </row>
    <row r="24" spans="1:40" x14ac:dyDescent="0.2">
      <c r="A24" s="96" t="s">
        <v>28</v>
      </c>
      <c r="B24" s="104">
        <v>42146048.134802669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2.9030319912477571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1.097362412059907</v>
      </c>
      <c r="N24" s="50">
        <v>1</v>
      </c>
      <c r="O24" s="49">
        <v>3646826.6</v>
      </c>
      <c r="P24" s="51">
        <v>2735119.95</v>
      </c>
      <c r="Q24" s="50">
        <v>12</v>
      </c>
      <c r="R24" s="49">
        <v>494870.33</v>
      </c>
      <c r="S24" s="51">
        <v>371152.77</v>
      </c>
      <c r="T24" s="50">
        <v>11</v>
      </c>
      <c r="U24" s="23">
        <v>42107792.109999999</v>
      </c>
      <c r="V24" s="23">
        <v>31580844.02</v>
      </c>
      <c r="W24" s="113">
        <f t="shared" si="4"/>
        <v>0.99909229864967863</v>
      </c>
      <c r="X24" s="50">
        <v>11</v>
      </c>
      <c r="Y24" s="26">
        <v>23</v>
      </c>
      <c r="Z24" s="23">
        <v>37893666.780000001</v>
      </c>
      <c r="AA24" s="23">
        <v>28420250.010000002</v>
      </c>
      <c r="AB24" s="113">
        <f t="shared" si="0"/>
        <v>0.89910367536235958</v>
      </c>
      <c r="AC24" s="26">
        <v>0</v>
      </c>
      <c r="AD24" s="24">
        <v>0</v>
      </c>
      <c r="AE24" s="50">
        <v>11</v>
      </c>
      <c r="AF24" s="49">
        <v>40797162.850000001</v>
      </c>
      <c r="AG24" s="49">
        <v>30597872.010000002</v>
      </c>
      <c r="AH24" s="23">
        <v>36165047.899999999</v>
      </c>
      <c r="AI24" s="23">
        <v>27123785.850000001</v>
      </c>
      <c r="AJ24" s="113">
        <f t="shared" si="1"/>
        <v>0.96799497593491313</v>
      </c>
      <c r="AK24" s="25">
        <v>6</v>
      </c>
      <c r="AL24" s="23">
        <v>23917915.579999998</v>
      </c>
      <c r="AM24" s="23">
        <v>17938436.59</v>
      </c>
      <c r="AN24" s="113">
        <f t="shared" si="2"/>
        <v>0.56750078924361724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8489119.4975226671</v>
      </c>
      <c r="C26" s="22">
        <v>95</v>
      </c>
      <c r="D26" s="23">
        <v>18435485.5</v>
      </c>
      <c r="E26" s="38">
        <v>13826614.07</v>
      </c>
      <c r="F26" s="113">
        <f t="shared" si="3"/>
        <v>2.1716605008776146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1.1914425981341881</v>
      </c>
      <c r="N26" s="50">
        <v>12</v>
      </c>
      <c r="O26" s="49">
        <v>1552795.28</v>
      </c>
      <c r="P26" s="51">
        <v>1164596.45</v>
      </c>
      <c r="Q26" s="50">
        <v>5</v>
      </c>
      <c r="R26" s="49">
        <v>405782.04</v>
      </c>
      <c r="S26" s="51">
        <v>304336.53000000003</v>
      </c>
      <c r="T26" s="50">
        <v>54</v>
      </c>
      <c r="U26" s="23">
        <v>8155721.2699999996</v>
      </c>
      <c r="V26" s="23">
        <v>6116790.9199999999</v>
      </c>
      <c r="W26" s="113">
        <f t="shared" si="4"/>
        <v>0.96072640659376263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0.90283498568215736</v>
      </c>
      <c r="AC26" s="26">
        <v>0</v>
      </c>
      <c r="AD26" s="24">
        <v>0</v>
      </c>
      <c r="AE26" s="50">
        <v>53</v>
      </c>
      <c r="AF26" s="49">
        <v>7782400.04</v>
      </c>
      <c r="AG26" s="49">
        <v>5836799.9800000004</v>
      </c>
      <c r="AH26" s="23">
        <v>7416289.6699999999</v>
      </c>
      <c r="AI26" s="23">
        <v>5562217.2300000004</v>
      </c>
      <c r="AJ26" s="113">
        <f t="shared" ref="AJ26:AJ34" si="7">AF26/B26</f>
        <v>0.91674996944866838</v>
      </c>
      <c r="AK26" s="25">
        <v>44</v>
      </c>
      <c r="AL26" s="23">
        <v>6484535.4500000002</v>
      </c>
      <c r="AM26" s="23">
        <v>4863401.55</v>
      </c>
      <c r="AN26" s="113">
        <f t="shared" ref="AN26:AN34" si="8">AL26/B26</f>
        <v>0.76386431500844654</v>
      </c>
    </row>
    <row r="27" spans="1:40" ht="13.2" thickBot="1" x14ac:dyDescent="0.25">
      <c r="A27" s="98" t="s">
        <v>31</v>
      </c>
      <c r="B27" s="106">
        <v>7563176.9374182764</v>
      </c>
      <c r="C27" s="43">
        <v>26</v>
      </c>
      <c r="D27" s="39">
        <v>11282657.33</v>
      </c>
      <c r="E27" s="40">
        <v>8461992.9700000007</v>
      </c>
      <c r="F27" s="113">
        <f t="shared" si="3"/>
        <v>1.4917880969014305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1.003055478243196</v>
      </c>
      <c r="N27" s="55">
        <v>0</v>
      </c>
      <c r="O27" s="54">
        <v>0</v>
      </c>
      <c r="P27" s="56">
        <v>0</v>
      </c>
      <c r="Q27" s="55">
        <v>16</v>
      </c>
      <c r="R27" s="54">
        <v>10202.02</v>
      </c>
      <c r="S27" s="56">
        <v>7651.51</v>
      </c>
      <c r="T27" s="55">
        <v>19</v>
      </c>
      <c r="U27" s="39">
        <v>7576084.04</v>
      </c>
      <c r="V27" s="39">
        <v>5682063</v>
      </c>
      <c r="W27" s="113">
        <f t="shared" si="4"/>
        <v>1.0017065715490361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0.94087806339607949</v>
      </c>
      <c r="AC27" s="42">
        <v>2</v>
      </c>
      <c r="AD27" s="44">
        <v>193895.39</v>
      </c>
      <c r="AE27" s="55">
        <v>19</v>
      </c>
      <c r="AF27" s="54">
        <v>7208738.0899999999</v>
      </c>
      <c r="AG27" s="54">
        <v>5406553.5199999996</v>
      </c>
      <c r="AH27" s="39">
        <v>6806991.4800000004</v>
      </c>
      <c r="AI27" s="39">
        <v>5105243.59</v>
      </c>
      <c r="AJ27" s="113">
        <f t="shared" si="7"/>
        <v>0.95313624812018927</v>
      </c>
      <c r="AK27" s="41">
        <v>11</v>
      </c>
      <c r="AL27" s="39">
        <v>3802044.39</v>
      </c>
      <c r="AM27" s="39">
        <v>2851533.26</v>
      </c>
      <c r="AN27" s="113">
        <f t="shared" si="8"/>
        <v>0.50270467311027167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757045064.00808156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1.9257967318897105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1.112005614914112</v>
      </c>
      <c r="N28" s="129">
        <v>99</v>
      </c>
      <c r="O28" s="130">
        <v>70491666.260000005</v>
      </c>
      <c r="P28" s="130">
        <v>52868749.460000001</v>
      </c>
      <c r="Q28" s="129">
        <v>224</v>
      </c>
      <c r="R28" s="130">
        <v>21962066.719999999</v>
      </c>
      <c r="S28" s="130">
        <v>16471550.09</v>
      </c>
      <c r="T28" s="139">
        <v>2529</v>
      </c>
      <c r="U28" s="76">
        <v>749384628.94000006</v>
      </c>
      <c r="V28" s="76">
        <v>562038465.44000006</v>
      </c>
      <c r="W28" s="114">
        <f t="shared" si="4"/>
        <v>0.98988113728986715</v>
      </c>
      <c r="X28" s="75">
        <v>928</v>
      </c>
      <c r="Y28" s="75">
        <v>1203</v>
      </c>
      <c r="Z28" s="76">
        <v>458910681.13</v>
      </c>
      <c r="AA28" s="76">
        <v>344183007.98000002</v>
      </c>
      <c r="AB28" s="114">
        <f t="shared" si="6"/>
        <v>0.60618674230613712</v>
      </c>
      <c r="AC28" s="75">
        <v>36</v>
      </c>
      <c r="AD28" s="76">
        <v>9991449.8300000001</v>
      </c>
      <c r="AE28" s="140">
        <v>2522</v>
      </c>
      <c r="AF28" s="76">
        <v>721067723.14999998</v>
      </c>
      <c r="AG28" s="76">
        <v>540800782.24000001</v>
      </c>
      <c r="AH28" s="76">
        <v>302874254.21999997</v>
      </c>
      <c r="AI28" s="76">
        <v>227155689.48000002</v>
      </c>
      <c r="AJ28" s="114">
        <f t="shared" si="7"/>
        <v>0.95247661920202742</v>
      </c>
      <c r="AK28" s="140">
        <v>2398</v>
      </c>
      <c r="AL28" s="76">
        <v>602778753.53999996</v>
      </c>
      <c r="AM28" s="76">
        <v>452080906.19999999</v>
      </c>
      <c r="AN28" s="114">
        <f t="shared" si="8"/>
        <v>0.79622572314078943</v>
      </c>
    </row>
    <row r="29" spans="1:40" s="28" customFormat="1" x14ac:dyDescent="0.2">
      <c r="A29" s="99" t="s">
        <v>32</v>
      </c>
      <c r="B29" s="103">
        <v>72552419.018098682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2.219952621976971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0.99451356228385179</v>
      </c>
      <c r="N29" s="85">
        <v>0</v>
      </c>
      <c r="O29" s="84">
        <v>0</v>
      </c>
      <c r="P29" s="86">
        <v>0</v>
      </c>
      <c r="Q29" s="85">
        <v>16</v>
      </c>
      <c r="R29" s="84">
        <v>585174.82999999996</v>
      </c>
      <c r="S29" s="86">
        <v>438881.12</v>
      </c>
      <c r="T29" s="79">
        <v>14</v>
      </c>
      <c r="U29" s="78">
        <v>71569189.859999999</v>
      </c>
      <c r="V29" s="78">
        <v>53676892.350000001</v>
      </c>
      <c r="W29" s="113">
        <f t="shared" si="4"/>
        <v>0.98644801687655093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0.8808601804725158</v>
      </c>
      <c r="AC29" s="81">
        <v>2</v>
      </c>
      <c r="AD29" s="80">
        <v>1522226.26</v>
      </c>
      <c r="AE29" s="85">
        <v>14</v>
      </c>
      <c r="AF29" s="84">
        <v>63790654.25</v>
      </c>
      <c r="AG29" s="84">
        <v>47842990.350000001</v>
      </c>
      <c r="AH29" s="78">
        <v>58469191.189999998</v>
      </c>
      <c r="AI29" s="78">
        <v>43851893.149999999</v>
      </c>
      <c r="AJ29" s="113">
        <f t="shared" si="7"/>
        <v>0.87923538750771357</v>
      </c>
      <c r="AK29" s="79">
        <v>11</v>
      </c>
      <c r="AL29" s="78">
        <v>40132566.979999997</v>
      </c>
      <c r="AM29" s="78">
        <v>30099425</v>
      </c>
      <c r="AN29" s="113">
        <f t="shared" si="8"/>
        <v>0.55315270701020547</v>
      </c>
    </row>
    <row r="30" spans="1:40" s="21" customFormat="1" x14ac:dyDescent="0.3">
      <c r="A30" s="96" t="s">
        <v>33</v>
      </c>
      <c r="B30" s="104">
        <v>8265258.6663013324</v>
      </c>
      <c r="C30" s="22">
        <v>34</v>
      </c>
      <c r="D30" s="54">
        <v>17356707.68</v>
      </c>
      <c r="E30" s="54">
        <v>13017530.75</v>
      </c>
      <c r="F30" s="116">
        <f t="shared" si="3"/>
        <v>2.09995940608197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1.02661120027561</v>
      </c>
      <c r="N30" s="55">
        <v>1</v>
      </c>
      <c r="O30" s="54">
        <v>32500</v>
      </c>
      <c r="P30" s="51">
        <v>24375</v>
      </c>
      <c r="Q30" s="50">
        <v>4</v>
      </c>
      <c r="R30" s="54">
        <v>39090.620000000003</v>
      </c>
      <c r="S30" s="51">
        <v>29317.98</v>
      </c>
      <c r="T30" s="25">
        <v>11</v>
      </c>
      <c r="U30" s="39">
        <v>8413616.5</v>
      </c>
      <c r="V30" s="39">
        <v>6310212.3499999996</v>
      </c>
      <c r="W30" s="113">
        <f t="shared" si="4"/>
        <v>1.0179495693587357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1.0275997851862451</v>
      </c>
      <c r="AC30" s="42">
        <v>0</v>
      </c>
      <c r="AD30" s="24">
        <v>0</v>
      </c>
      <c r="AE30" s="50">
        <v>12</v>
      </c>
      <c r="AF30" s="54">
        <v>8157357.5099999998</v>
      </c>
      <c r="AG30" s="54">
        <v>6118018.04</v>
      </c>
      <c r="AH30" s="39">
        <v>5764669.1500000004</v>
      </c>
      <c r="AI30" s="39">
        <v>4323501.8099999996</v>
      </c>
      <c r="AJ30" s="113">
        <f t="shared" si="7"/>
        <v>0.98694521724513462</v>
      </c>
      <c r="AK30" s="25">
        <v>10</v>
      </c>
      <c r="AL30" s="39">
        <v>6025333.4500000002</v>
      </c>
      <c r="AM30" s="39">
        <v>4518999.99</v>
      </c>
      <c r="AN30" s="113">
        <f t="shared" si="8"/>
        <v>0.72899514622163797</v>
      </c>
    </row>
    <row r="31" spans="1:40" s="21" customFormat="1" ht="39" customHeight="1" x14ac:dyDescent="0.3">
      <c r="A31" s="96" t="s">
        <v>34</v>
      </c>
      <c r="B31" s="104">
        <v>401741917.43987882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2.4404696164340978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1.206175117667468</v>
      </c>
      <c r="N31" s="110">
        <v>79</v>
      </c>
      <c r="O31" s="131">
        <v>68421425.980000004</v>
      </c>
      <c r="P31" s="111">
        <v>51316069.299999997</v>
      </c>
      <c r="Q31" s="60">
        <v>197</v>
      </c>
      <c r="R31" s="131">
        <v>21273565.210000001</v>
      </c>
      <c r="S31" s="131">
        <v>15955173.939999999</v>
      </c>
      <c r="T31" s="41">
        <v>885</v>
      </c>
      <c r="U31" s="45">
        <v>394876113.35000002</v>
      </c>
      <c r="V31" s="45">
        <v>296157083.06999999</v>
      </c>
      <c r="W31" s="113">
        <f t="shared" si="4"/>
        <v>0.98290991357428792</v>
      </c>
      <c r="X31" s="55">
        <v>890</v>
      </c>
      <c r="Y31" s="42">
        <v>1106</v>
      </c>
      <c r="Z31" s="45">
        <v>378786406.69</v>
      </c>
      <c r="AA31" s="45">
        <v>284089802.5</v>
      </c>
      <c r="AB31" s="113">
        <f t="shared" si="6"/>
        <v>0.94286005578864163</v>
      </c>
      <c r="AC31" s="41">
        <v>34</v>
      </c>
      <c r="AD31" s="24">
        <v>8469223.5700000003</v>
      </c>
      <c r="AE31" s="55">
        <v>859</v>
      </c>
      <c r="AF31" s="127">
        <v>372675512.57999998</v>
      </c>
      <c r="AG31" s="127">
        <v>279506631.87</v>
      </c>
      <c r="AH31" s="45">
        <v>231905677.94999999</v>
      </c>
      <c r="AI31" s="45">
        <v>173929257.68000001</v>
      </c>
      <c r="AJ31" s="113">
        <f t="shared" si="7"/>
        <v>0.92764906125528046</v>
      </c>
      <c r="AK31" s="55">
        <v>742</v>
      </c>
      <c r="AL31" s="127">
        <v>280951416.06999999</v>
      </c>
      <c r="AM31" s="127">
        <v>210710410.55000001</v>
      </c>
      <c r="AN31" s="113">
        <f t="shared" si="8"/>
        <v>0.69933308891533508</v>
      </c>
    </row>
    <row r="32" spans="1:40" s="67" customFormat="1" ht="35.25" customHeight="1" outlineLevel="1" x14ac:dyDescent="0.3">
      <c r="A32" s="97" t="s">
        <v>35</v>
      </c>
      <c r="B32" s="105">
        <v>276673299.82691795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2.1602049938100016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1.1538528228770581</v>
      </c>
      <c r="N32" s="110">
        <v>51</v>
      </c>
      <c r="O32" s="109">
        <v>37291122.009999998</v>
      </c>
      <c r="P32" s="111">
        <v>27968341.359999999</v>
      </c>
      <c r="Q32" s="110">
        <v>163</v>
      </c>
      <c r="R32" s="109">
        <v>8336120.1699999999</v>
      </c>
      <c r="S32" s="111">
        <v>6252090.1699999999</v>
      </c>
      <c r="T32" s="25">
        <v>653</v>
      </c>
      <c r="U32" s="23">
        <v>273613025.83999997</v>
      </c>
      <c r="V32" s="23">
        <v>205209767.81</v>
      </c>
      <c r="W32" s="113">
        <f t="shared" si="4"/>
        <v>0.98893903391172033</v>
      </c>
      <c r="X32" s="50">
        <v>658</v>
      </c>
      <c r="Y32" s="26">
        <v>836</v>
      </c>
      <c r="Z32" s="23">
        <v>275647140.22000003</v>
      </c>
      <c r="AA32" s="23">
        <v>206735353.11000001</v>
      </c>
      <c r="AB32" s="113">
        <f t="shared" si="6"/>
        <v>0.99629107829501484</v>
      </c>
      <c r="AC32" s="26">
        <v>28</v>
      </c>
      <c r="AD32" s="24">
        <v>8132834.2699999996</v>
      </c>
      <c r="AE32" s="50">
        <v>631</v>
      </c>
      <c r="AF32" s="49">
        <v>259690318.34</v>
      </c>
      <c r="AG32" s="49">
        <v>194767736.63</v>
      </c>
      <c r="AH32" s="23">
        <v>143876251.75</v>
      </c>
      <c r="AI32" s="23">
        <v>107907188.27</v>
      </c>
      <c r="AJ32" s="113">
        <f t="shared" si="7"/>
        <v>0.93861720123502268</v>
      </c>
      <c r="AK32" s="50">
        <v>547</v>
      </c>
      <c r="AL32" s="49">
        <v>212886072.06</v>
      </c>
      <c r="AM32" s="49">
        <v>159661402.84999999</v>
      </c>
      <c r="AN32" s="113">
        <f t="shared" si="8"/>
        <v>0.76944928257687994</v>
      </c>
    </row>
    <row r="33" spans="1:40" s="67" customFormat="1" ht="25.2" outlineLevel="1" x14ac:dyDescent="0.3">
      <c r="A33" s="97" t="s">
        <v>36</v>
      </c>
      <c r="B33" s="105">
        <v>26243679.286331348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2.3139636252005551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1.1486684222551351</v>
      </c>
      <c r="N33" s="110">
        <v>19</v>
      </c>
      <c r="O33" s="109">
        <v>4847010.55</v>
      </c>
      <c r="P33" s="111">
        <v>3635257.89</v>
      </c>
      <c r="Q33" s="110">
        <v>22</v>
      </c>
      <c r="R33" s="109">
        <v>221634.09</v>
      </c>
      <c r="S33" s="111">
        <v>166225.56</v>
      </c>
      <c r="T33" s="25">
        <v>181</v>
      </c>
      <c r="U33" s="23">
        <v>25076641.039999999</v>
      </c>
      <c r="V33" s="23">
        <v>18807480.530000001</v>
      </c>
      <c r="W33" s="113">
        <f t="shared" si="4"/>
        <v>0.95553069241555677</v>
      </c>
      <c r="X33" s="50">
        <v>181</v>
      </c>
      <c r="Y33" s="26">
        <v>190</v>
      </c>
      <c r="Z33" s="23">
        <v>24246707.329999998</v>
      </c>
      <c r="AA33" s="23">
        <v>18185030.260000002</v>
      </c>
      <c r="AB33" s="113">
        <f t="shared" si="6"/>
        <v>0.92390655538259669</v>
      </c>
      <c r="AC33" s="26">
        <v>4</v>
      </c>
      <c r="AD33" s="24">
        <v>167889.3</v>
      </c>
      <c r="AE33" s="50">
        <v>173</v>
      </c>
      <c r="AF33" s="49">
        <v>24854843.27</v>
      </c>
      <c r="AG33" s="49">
        <v>18641132.219999999</v>
      </c>
      <c r="AH33" s="23">
        <v>16818574.93</v>
      </c>
      <c r="AI33" s="23">
        <v>12613931.07</v>
      </c>
      <c r="AJ33" s="113">
        <f t="shared" si="7"/>
        <v>0.94707921853569121</v>
      </c>
      <c r="AK33" s="50">
        <v>156</v>
      </c>
      <c r="AL33" s="49">
        <v>19947792.109999999</v>
      </c>
      <c r="AM33" s="49">
        <v>14960843.92</v>
      </c>
      <c r="AN33" s="113">
        <f t="shared" si="8"/>
        <v>0.76009891343206315</v>
      </c>
    </row>
    <row r="34" spans="1:40" s="67" customFormat="1" outlineLevel="1" x14ac:dyDescent="0.3">
      <c r="A34" s="97" t="s">
        <v>37</v>
      </c>
      <c r="B34" s="105">
        <v>98824938.326629534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3.258701552594061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1.3679295239547109</v>
      </c>
      <c r="N34" s="110">
        <v>9</v>
      </c>
      <c r="O34" s="109">
        <v>26283293.420000002</v>
      </c>
      <c r="P34" s="111">
        <v>19712470.050000001</v>
      </c>
      <c r="Q34" s="110">
        <v>12</v>
      </c>
      <c r="R34" s="109">
        <v>12715810.949999999</v>
      </c>
      <c r="S34" s="111">
        <v>9536858.2100000009</v>
      </c>
      <c r="T34" s="25">
        <v>51</v>
      </c>
      <c r="U34" s="23">
        <v>96186446.469999999</v>
      </c>
      <c r="V34" s="23">
        <v>72139834.730000004</v>
      </c>
      <c r="W34" s="113">
        <f t="shared" si="4"/>
        <v>0.9733013558995709</v>
      </c>
      <c r="X34" s="50">
        <v>51</v>
      </c>
      <c r="Y34" s="26">
        <v>80</v>
      </c>
      <c r="Z34" s="23">
        <v>78892559.140000001</v>
      </c>
      <c r="AA34" s="23">
        <v>59169419.130000003</v>
      </c>
      <c r="AB34" s="113">
        <f t="shared" si="6"/>
        <v>0.79830618137346698</v>
      </c>
      <c r="AC34" s="26">
        <v>2</v>
      </c>
      <c r="AD34" s="24">
        <v>168500</v>
      </c>
      <c r="AE34" s="50">
        <v>55</v>
      </c>
      <c r="AF34" s="49">
        <v>88130350.969999999</v>
      </c>
      <c r="AG34" s="49">
        <v>66097763.020000003</v>
      </c>
      <c r="AH34" s="23">
        <v>71210851.269999996</v>
      </c>
      <c r="AI34" s="23">
        <v>53408138.340000004</v>
      </c>
      <c r="AJ34" s="113">
        <f t="shared" si="7"/>
        <v>0.89178250411568682</v>
      </c>
      <c r="AK34" s="50">
        <v>39</v>
      </c>
      <c r="AL34" s="49">
        <v>48117551.899999999</v>
      </c>
      <c r="AM34" s="49">
        <v>36088163.780000001</v>
      </c>
      <c r="AN34" s="113">
        <f t="shared" si="8"/>
        <v>0.48689685735967886</v>
      </c>
    </row>
    <row r="35" spans="1:40" s="21" customFormat="1" x14ac:dyDescent="0.3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207861378.81605077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1.0663978887398946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1.0112451685698562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1.001838885781122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1.0112285880486473</v>
      </c>
      <c r="AK36" s="50">
        <v>912</v>
      </c>
      <c r="AL36" s="49">
        <v>210195368.61000001</v>
      </c>
      <c r="AM36" s="49">
        <v>157646523.12</v>
      </c>
      <c r="AN36" s="113">
        <f>AL36/B36</f>
        <v>1.0112285880486473</v>
      </c>
    </row>
    <row r="37" spans="1:40" x14ac:dyDescent="0.2">
      <c r="A37" s="96" t="s">
        <v>40</v>
      </c>
      <c r="B37" s="104">
        <v>8462781.0685680024</v>
      </c>
      <c r="C37" s="108">
        <v>26</v>
      </c>
      <c r="D37" s="109">
        <v>13068307.4</v>
      </c>
      <c r="E37" s="109">
        <v>9801230.5</v>
      </c>
      <c r="F37" s="113">
        <f t="shared" si="3"/>
        <v>1.5442095564231941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0.97694354645511117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0.96096907790810959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0.91250848124642669</v>
      </c>
      <c r="AC37" s="26">
        <v>0</v>
      </c>
      <c r="AD37" s="24">
        <v>0</v>
      </c>
      <c r="AE37" s="50">
        <v>13</v>
      </c>
      <c r="AF37" s="49">
        <v>8087619.04</v>
      </c>
      <c r="AG37" s="49">
        <v>6065714.1399999997</v>
      </c>
      <c r="AH37" s="23">
        <v>6734715.9299999997</v>
      </c>
      <c r="AI37" s="23">
        <v>5051036.84</v>
      </c>
      <c r="AJ37" s="113">
        <f>AF37/B37</f>
        <v>0.95566917948977692</v>
      </c>
      <c r="AK37" s="50">
        <v>11</v>
      </c>
      <c r="AL37" s="49">
        <v>7312857.2699999996</v>
      </c>
      <c r="AM37" s="49">
        <v>5484642.8200000003</v>
      </c>
      <c r="AN37" s="113">
        <f>AL37/B37</f>
        <v>0.86411986919536576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2" thickBot="1" x14ac:dyDescent="0.25">
      <c r="A39" s="98" t="s">
        <v>74</v>
      </c>
      <c r="B39" s="106">
        <v>58161308.999184005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1.1059772325774593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0.99999831779604531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0.99979913039467228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0.99999831779604531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0.99999831779604531</v>
      </c>
    </row>
    <row r="40" spans="1:40" s="29" customFormat="1" ht="25.8" thickBot="1" x14ac:dyDescent="0.25">
      <c r="A40" s="94" t="s">
        <v>68</v>
      </c>
      <c r="B40" s="68">
        <f>B41+B44</f>
        <v>126137660.68694496</v>
      </c>
      <c r="C40" s="75">
        <v>74</v>
      </c>
      <c r="D40" s="76">
        <v>132538309.65000001</v>
      </c>
      <c r="E40" s="76">
        <v>105549013.02</v>
      </c>
      <c r="F40" s="114">
        <f t="shared" si="3"/>
        <v>1.0507433618809572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102367652.59</v>
      </c>
      <c r="M40" s="128">
        <f>K40/B40</f>
        <v>1.0214237543992659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100554969.05</v>
      </c>
      <c r="W40" s="114">
        <f t="shared" si="4"/>
        <v>1.0031451243894527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0.84089478362252457</v>
      </c>
      <c r="AC40" s="75">
        <v>1</v>
      </c>
      <c r="AD40" s="76">
        <v>139922.82999999999</v>
      </c>
      <c r="AE40" s="75">
        <v>62</v>
      </c>
      <c r="AF40" s="76">
        <v>100385675.56</v>
      </c>
      <c r="AG40" s="76">
        <v>81375246.829999998</v>
      </c>
      <c r="AH40" s="76">
        <v>7150000</v>
      </c>
      <c r="AI40" s="76">
        <v>5720000</v>
      </c>
      <c r="AJ40" s="114">
        <f t="shared" si="11"/>
        <v>0.79584221725137605</v>
      </c>
      <c r="AK40" s="75">
        <v>62</v>
      </c>
      <c r="AL40" s="76">
        <v>99578465.329999998</v>
      </c>
      <c r="AM40" s="76">
        <v>80729478.640000001</v>
      </c>
      <c r="AN40" s="114">
        <f t="shared" si="12"/>
        <v>0.78944277853018885</v>
      </c>
    </row>
    <row r="41" spans="1:40" s="28" customFormat="1" x14ac:dyDescent="0.2">
      <c r="A41" s="99" t="s">
        <v>42</v>
      </c>
      <c r="B41" s="103">
        <v>84879866.332145795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1.0570542267220813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69140580.409999996</v>
      </c>
      <c r="M41" s="116">
        <f t="shared" si="9"/>
        <v>1.0285850636045983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67890918.760000005</v>
      </c>
      <c r="W41" s="113">
        <f t="shared" si="4"/>
        <v>1.0097131409777205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0.88482005775210271</v>
      </c>
      <c r="AC41" s="81">
        <v>1</v>
      </c>
      <c r="AD41" s="80">
        <v>139922.82999999999</v>
      </c>
      <c r="AE41" s="79">
        <v>58</v>
      </c>
      <c r="AF41" s="83">
        <v>59031665.729999997</v>
      </c>
      <c r="AG41" s="83">
        <v>48292038.990000002</v>
      </c>
      <c r="AH41" s="83">
        <v>0</v>
      </c>
      <c r="AI41" s="83">
        <v>0</v>
      </c>
      <c r="AJ41" s="113">
        <f t="shared" si="11"/>
        <v>0.69547312314326137</v>
      </c>
      <c r="AK41" s="79">
        <v>58</v>
      </c>
      <c r="AL41" s="83">
        <v>59031665.729999997</v>
      </c>
      <c r="AM41" s="83">
        <v>48292038.990000002</v>
      </c>
      <c r="AN41" s="113">
        <f t="shared" si="12"/>
        <v>0.69547312314326137</v>
      </c>
    </row>
    <row r="42" spans="1:40" s="65" customFormat="1" ht="37.5" customHeight="1" outlineLevel="1" x14ac:dyDescent="0.2">
      <c r="A42" s="100" t="s">
        <v>43</v>
      </c>
      <c r="B42" s="105">
        <v>38714046.923049249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1.0965822677846837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1.0342201808450566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1.0176410236395137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0.99451148665827693</v>
      </c>
      <c r="AC42" s="112">
        <v>1</v>
      </c>
      <c r="AD42" s="111">
        <v>139922.82999999999</v>
      </c>
      <c r="AE42" s="50">
        <v>55</v>
      </c>
      <c r="AF42" s="49">
        <v>34849365.729999997</v>
      </c>
      <c r="AG42" s="49">
        <v>31364428.989999998</v>
      </c>
      <c r="AH42" s="109">
        <v>0</v>
      </c>
      <c r="AI42" s="109">
        <v>0</v>
      </c>
      <c r="AJ42" s="113">
        <f t="shared" si="11"/>
        <v>0.90017367079367949</v>
      </c>
      <c r="AK42" s="110">
        <v>55</v>
      </c>
      <c r="AL42" s="109">
        <v>34849365.729999997</v>
      </c>
      <c r="AM42" s="109">
        <v>31364428.989999998</v>
      </c>
      <c r="AN42" s="113">
        <f t="shared" si="12"/>
        <v>0.90017367079367949</v>
      </c>
    </row>
    <row r="43" spans="1:40" s="65" customFormat="1" outlineLevel="1" x14ac:dyDescent="0.2">
      <c r="A43" s="100" t="s">
        <v>44</v>
      </c>
      <c r="B43" s="105">
        <v>46165819.409096546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1.0239065331240711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33105616.690000001</v>
      </c>
      <c r="M43" s="116">
        <f t="shared" si="9"/>
        <v>1.0238595286513297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32433616.690000001</v>
      </c>
      <c r="W43" s="113">
        <f t="shared" si="4"/>
        <v>1.0030649231989062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0.79283427302901821</v>
      </c>
      <c r="AC43" s="62">
        <v>0</v>
      </c>
      <c r="AD43" s="61">
        <v>0</v>
      </c>
      <c r="AE43" s="60">
        <v>3</v>
      </c>
      <c r="AF43" s="59">
        <v>24182300</v>
      </c>
      <c r="AG43" s="59">
        <v>16927610</v>
      </c>
      <c r="AH43" s="59">
        <v>0</v>
      </c>
      <c r="AI43" s="59">
        <v>0</v>
      </c>
      <c r="AJ43" s="113">
        <f t="shared" si="11"/>
        <v>0.52381394524181457</v>
      </c>
      <c r="AK43" s="60">
        <v>3</v>
      </c>
      <c r="AL43" s="59">
        <v>24182300</v>
      </c>
      <c r="AM43" s="59">
        <v>16927610</v>
      </c>
      <c r="AN43" s="113">
        <f t="shared" si="12"/>
        <v>0.52381394524181457</v>
      </c>
    </row>
    <row r="44" spans="1:40" s="28" customFormat="1" ht="13.2" thickBot="1" x14ac:dyDescent="0.25">
      <c r="A44" s="101" t="s">
        <v>45</v>
      </c>
      <c r="B44" s="106">
        <v>41257794.354799166</v>
      </c>
      <c r="C44" s="58">
        <v>4</v>
      </c>
      <c r="D44" s="59">
        <v>42815688.18</v>
      </c>
      <c r="E44" s="59">
        <v>34252550.539999999</v>
      </c>
      <c r="F44" s="113">
        <f t="shared" si="3"/>
        <v>1.0377599881322694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1.0066907572137027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0.98963271106737172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0.7505270978306211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1.0023320557171191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0.98276701976152869</v>
      </c>
    </row>
    <row r="45" spans="1:40" s="29" customFormat="1" ht="25.8" thickBot="1" x14ac:dyDescent="0.25">
      <c r="A45" s="94" t="s">
        <v>69</v>
      </c>
      <c r="B45" s="68">
        <f>SUM(B46:B48)</f>
        <v>408686465.83709645</v>
      </c>
      <c r="C45" s="75">
        <v>4896</v>
      </c>
      <c r="D45" s="76">
        <v>659579653.13</v>
      </c>
      <c r="E45" s="76">
        <v>560642702.63</v>
      </c>
      <c r="F45" s="128">
        <f>D45/B45</f>
        <v>1.6139013847180108</v>
      </c>
      <c r="G45" s="129">
        <v>1334</v>
      </c>
      <c r="H45" s="130">
        <v>186325262.50999999</v>
      </c>
      <c r="I45" s="130">
        <v>158376472.28999999</v>
      </c>
      <c r="J45" s="129">
        <v>3552</v>
      </c>
      <c r="K45" s="130">
        <v>466353311.36000001</v>
      </c>
      <c r="L45" s="130">
        <v>396400228.69999999</v>
      </c>
      <c r="M45" s="128">
        <f>K45/B45</f>
        <v>1.141102900006211</v>
      </c>
      <c r="N45" s="129">
        <v>345</v>
      </c>
      <c r="O45" s="130">
        <v>48008306.869999997</v>
      </c>
      <c r="P45" s="130">
        <v>40807060.759999998</v>
      </c>
      <c r="Q45" s="129">
        <v>449</v>
      </c>
      <c r="R45" s="130">
        <v>7220598.9699999997</v>
      </c>
      <c r="S45" s="130">
        <v>6137751.7199999997</v>
      </c>
      <c r="T45" s="129">
        <v>3207</v>
      </c>
      <c r="U45" s="130">
        <v>411124405.51999998</v>
      </c>
      <c r="V45" s="130">
        <v>349455416.22000003</v>
      </c>
      <c r="W45" s="114">
        <f t="shared" si="4"/>
        <v>1.0059653056479616</v>
      </c>
      <c r="X45" s="75">
        <v>3228</v>
      </c>
      <c r="Y45" s="75">
        <v>3422</v>
      </c>
      <c r="Z45" s="76">
        <v>409244137.51999998</v>
      </c>
      <c r="AA45" s="76">
        <v>347857514.75999999</v>
      </c>
      <c r="AB45" s="114">
        <f t="shared" si="10"/>
        <v>1.0013645464910643</v>
      </c>
      <c r="AC45" s="75">
        <v>71</v>
      </c>
      <c r="AD45" s="76">
        <v>9966595.5899999999</v>
      </c>
      <c r="AE45" s="75">
        <v>3112</v>
      </c>
      <c r="AF45" s="76">
        <v>412923781.83999997</v>
      </c>
      <c r="AG45" s="76">
        <v>350985211.50999999</v>
      </c>
      <c r="AH45" s="76">
        <v>215593714.36000001</v>
      </c>
      <c r="AI45" s="76">
        <v>183254656.20000002</v>
      </c>
      <c r="AJ45" s="114">
        <f t="shared" si="11"/>
        <v>1.0103681339048614</v>
      </c>
      <c r="AK45" s="75">
        <v>2848</v>
      </c>
      <c r="AL45" s="76">
        <v>351659056.83999997</v>
      </c>
      <c r="AM45" s="76">
        <v>298910195.52999997</v>
      </c>
      <c r="AN45" s="114">
        <f t="shared" si="12"/>
        <v>0.86046171389529758</v>
      </c>
    </row>
    <row r="46" spans="1:40" s="53" customFormat="1" x14ac:dyDescent="0.2">
      <c r="A46" s="95" t="s">
        <v>46</v>
      </c>
      <c r="B46" s="103">
        <v>109074.74478588236</v>
      </c>
      <c r="C46" s="115">
        <v>5</v>
      </c>
      <c r="D46" s="84">
        <v>99811</v>
      </c>
      <c r="E46" s="84">
        <v>84839.35</v>
      </c>
      <c r="F46" s="116">
        <f>D46/B46</f>
        <v>0.91506975511088817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0.91506975511088817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0.91506975511088817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0.91506975511088817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0.91506975511088817</v>
      </c>
      <c r="AK46" s="85">
        <v>5</v>
      </c>
      <c r="AL46" s="84">
        <v>99811</v>
      </c>
      <c r="AM46" s="84">
        <v>84839.35</v>
      </c>
      <c r="AN46" s="116">
        <f t="shared" si="12"/>
        <v>0.91506975511088817</v>
      </c>
    </row>
    <row r="47" spans="1:40" s="53" customFormat="1" x14ac:dyDescent="0.2">
      <c r="A47" s="96" t="s">
        <v>47</v>
      </c>
      <c r="B47" s="104">
        <v>396811139.26243997</v>
      </c>
      <c r="C47" s="156">
        <v>4759</v>
      </c>
      <c r="D47" s="49">
        <v>644974828.42999995</v>
      </c>
      <c r="E47" s="49">
        <v>548228601.72000003</v>
      </c>
      <c r="F47" s="116">
        <f t="shared" ref="F47:F48" si="13">D47/B47</f>
        <v>1.6253949665546847</v>
      </c>
      <c r="G47" s="50">
        <v>1326</v>
      </c>
      <c r="H47" s="49">
        <v>184774936.50999999</v>
      </c>
      <c r="I47" s="51">
        <v>157058695.19</v>
      </c>
      <c r="J47" s="50">
        <v>3423</v>
      </c>
      <c r="K47" s="49">
        <v>453332061.08999997</v>
      </c>
      <c r="L47" s="49">
        <v>385332165.98000002</v>
      </c>
      <c r="M47" s="116">
        <f>K47/B47</f>
        <v>1.1424378406629825</v>
      </c>
      <c r="N47" s="50">
        <v>333</v>
      </c>
      <c r="O47" s="49">
        <v>47026900.869999997</v>
      </c>
      <c r="P47" s="51">
        <v>39972865.659999996</v>
      </c>
      <c r="Q47" s="50">
        <v>424</v>
      </c>
      <c r="R47" s="49">
        <v>7054385.0800000001</v>
      </c>
      <c r="S47" s="51">
        <v>5996469.9100000001</v>
      </c>
      <c r="T47" s="50">
        <v>3090</v>
      </c>
      <c r="U47" s="49">
        <v>399250775.13999999</v>
      </c>
      <c r="V47" s="51">
        <v>339362830.41000003</v>
      </c>
      <c r="W47" s="116">
        <f t="shared" si="4"/>
        <v>1.0061481033070157</v>
      </c>
      <c r="X47" s="50">
        <v>3110</v>
      </c>
      <c r="Y47" s="52">
        <v>3301</v>
      </c>
      <c r="Z47" s="49">
        <v>397479058.75</v>
      </c>
      <c r="AA47" s="49">
        <v>337857197.86000001</v>
      </c>
      <c r="AB47" s="116">
        <f t="shared" si="10"/>
        <v>1.0016832175850747</v>
      </c>
      <c r="AC47" s="52">
        <v>70</v>
      </c>
      <c r="AD47" s="51">
        <v>9956644.5899999999</v>
      </c>
      <c r="AE47" s="141">
        <v>2990</v>
      </c>
      <c r="AF47" s="49">
        <v>400660287.00999999</v>
      </c>
      <c r="AG47" s="84">
        <v>340561240.95999998</v>
      </c>
      <c r="AH47" s="49">
        <v>205437419.25</v>
      </c>
      <c r="AI47" s="49">
        <v>174621805.36000001</v>
      </c>
      <c r="AJ47" s="116">
        <f t="shared" si="11"/>
        <v>1.0097002008429363</v>
      </c>
      <c r="AK47" s="50">
        <v>2737</v>
      </c>
      <c r="AL47" s="49">
        <v>344563256.25999999</v>
      </c>
      <c r="AM47" s="49">
        <v>292878765.07999998</v>
      </c>
      <c r="AN47" s="116">
        <f t="shared" si="12"/>
        <v>0.8683306040764025</v>
      </c>
    </row>
    <row r="48" spans="1:40" s="53" customFormat="1" ht="33.75" customHeight="1" thickBot="1" x14ac:dyDescent="0.25">
      <c r="A48" s="98" t="s">
        <v>48</v>
      </c>
      <c r="B48" s="106">
        <v>11766251.829870589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1.232764172459458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1.0981780312738825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1.0006431572465753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0.99141748270131147</v>
      </c>
      <c r="AC48" s="57">
        <v>1</v>
      </c>
      <c r="AD48" s="56">
        <v>9951</v>
      </c>
      <c r="AE48" s="55">
        <v>117</v>
      </c>
      <c r="AF48" s="54">
        <v>12163683.83</v>
      </c>
      <c r="AG48" s="54">
        <v>10339131.199999999</v>
      </c>
      <c r="AH48" s="54">
        <v>10156295.109999999</v>
      </c>
      <c r="AI48" s="54">
        <v>8632850.8399999999</v>
      </c>
      <c r="AJ48" s="116">
        <f t="shared" si="11"/>
        <v>1.03377728148912</v>
      </c>
      <c r="AK48" s="55">
        <v>106</v>
      </c>
      <c r="AL48" s="54">
        <v>6995989.5800000001</v>
      </c>
      <c r="AM48" s="54">
        <v>5946591.0999999996</v>
      </c>
      <c r="AN48" s="116">
        <f t="shared" si="12"/>
        <v>0.59458098306544105</v>
      </c>
    </row>
    <row r="49" spans="1:40" s="29" customFormat="1" ht="48" customHeight="1" thickBot="1" x14ac:dyDescent="0.25">
      <c r="A49" s="94" t="s">
        <v>70</v>
      </c>
      <c r="B49" s="68">
        <f>SUM(B50:B53)</f>
        <v>685709195.96339059</v>
      </c>
      <c r="C49" s="140">
        <v>3563</v>
      </c>
      <c r="D49" s="76">
        <v>1065419779.85</v>
      </c>
      <c r="E49" s="76">
        <v>799111275.23000002</v>
      </c>
      <c r="F49" s="114">
        <f>D49/B49</f>
        <v>1.5537487117306821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0.98851975674275361</v>
      </c>
      <c r="N49" s="129">
        <v>7</v>
      </c>
      <c r="O49" s="130">
        <v>4075222.02</v>
      </c>
      <c r="P49" s="130">
        <v>3056416.5</v>
      </c>
      <c r="Q49" s="129">
        <v>58</v>
      </c>
      <c r="R49" s="130">
        <v>16245130.08</v>
      </c>
      <c r="S49" s="130">
        <v>12183847.59</v>
      </c>
      <c r="T49" s="129">
        <v>3235</v>
      </c>
      <c r="U49" s="130">
        <v>657516735.49000001</v>
      </c>
      <c r="V49" s="76">
        <v>493183983.55000001</v>
      </c>
      <c r="W49" s="114">
        <f t="shared" si="4"/>
        <v>0.95888568996981083</v>
      </c>
      <c r="X49" s="75">
        <v>184</v>
      </c>
      <c r="Y49" s="75">
        <v>277</v>
      </c>
      <c r="Z49" s="76">
        <v>266080945.09999999</v>
      </c>
      <c r="AA49" s="76">
        <v>199560708.03</v>
      </c>
      <c r="AB49" s="114">
        <f t="shared" si="10"/>
        <v>0.3880375918339089</v>
      </c>
      <c r="AC49" s="75">
        <v>7</v>
      </c>
      <c r="AD49" s="76">
        <v>1905306.08</v>
      </c>
      <c r="AE49" s="75">
        <v>3213</v>
      </c>
      <c r="AF49" s="76">
        <v>631238180.45000005</v>
      </c>
      <c r="AG49" s="76">
        <v>473475066.97999996</v>
      </c>
      <c r="AH49" s="76">
        <v>149337734.70000002</v>
      </c>
      <c r="AI49" s="76">
        <v>112003300.86</v>
      </c>
      <c r="AJ49" s="114">
        <f t="shared" si="11"/>
        <v>0.92056251274731526</v>
      </c>
      <c r="AK49" s="75">
        <v>3194</v>
      </c>
      <c r="AL49" s="76">
        <v>577760226.04999995</v>
      </c>
      <c r="AM49" s="76">
        <v>433366601.22000003</v>
      </c>
      <c r="AN49" s="114">
        <f t="shared" si="12"/>
        <v>0.84257325036785136</v>
      </c>
    </row>
    <row r="50" spans="1:40" x14ac:dyDescent="0.2">
      <c r="A50" s="95" t="s">
        <v>49</v>
      </c>
      <c r="B50" s="103">
        <v>66208887.884373337</v>
      </c>
      <c r="C50" s="69">
        <v>60</v>
      </c>
      <c r="D50" s="70">
        <v>123604243.53</v>
      </c>
      <c r="E50" s="84">
        <v>92703182.519999996</v>
      </c>
      <c r="F50" s="116">
        <f t="shared" si="3"/>
        <v>1.8668829439615637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1.0672804262081259</v>
      </c>
      <c r="N50" s="85">
        <v>1</v>
      </c>
      <c r="O50" s="84">
        <v>34698.800000000003</v>
      </c>
      <c r="P50" s="86">
        <v>26024.1</v>
      </c>
      <c r="Q50" s="85">
        <v>10</v>
      </c>
      <c r="R50" s="84">
        <v>3522125.15</v>
      </c>
      <c r="S50" s="86">
        <v>2641593.86</v>
      </c>
      <c r="T50" s="72">
        <v>56</v>
      </c>
      <c r="U50" s="70">
        <v>67106626.130000003</v>
      </c>
      <c r="V50" s="70">
        <v>50329969.439999998</v>
      </c>
      <c r="W50" s="113">
        <f t="shared" si="4"/>
        <v>1.0135591802598236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1.0009442616788224</v>
      </c>
      <c r="AC50" s="74">
        <v>2</v>
      </c>
      <c r="AD50" s="73">
        <v>240040.4</v>
      </c>
      <c r="AE50" s="72">
        <v>51</v>
      </c>
      <c r="AF50" s="84">
        <v>60572626.490000002</v>
      </c>
      <c r="AG50" s="84">
        <v>45429469.649999999</v>
      </c>
      <c r="AH50" s="70">
        <v>26362105.399999999</v>
      </c>
      <c r="AI50" s="70">
        <v>19771579.039999999</v>
      </c>
      <c r="AJ50" s="113">
        <f t="shared" si="11"/>
        <v>0.91487152896728219</v>
      </c>
      <c r="AK50" s="72">
        <v>51</v>
      </c>
      <c r="AL50" s="84">
        <v>58849238.020000003</v>
      </c>
      <c r="AM50" s="84">
        <v>44136928.329999998</v>
      </c>
      <c r="AN50" s="113">
        <f t="shared" si="12"/>
        <v>0.88884196518711855</v>
      </c>
    </row>
    <row r="51" spans="1:40" x14ac:dyDescent="0.2">
      <c r="A51" s="96" t="s">
        <v>50</v>
      </c>
      <c r="B51" s="104">
        <v>14057743.778821999</v>
      </c>
      <c r="C51" s="22">
        <v>2</v>
      </c>
      <c r="D51" s="23">
        <v>185791.93</v>
      </c>
      <c r="E51" s="49">
        <v>185791.93</v>
      </c>
      <c r="F51" s="116">
        <f t="shared" si="3"/>
        <v>1.3216340610781061E-2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1.3213722836508107E-2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1.3213722836508107E-2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1.3213722836508107E-2</v>
      </c>
      <c r="AK51" s="25">
        <v>2</v>
      </c>
      <c r="AL51" s="49">
        <v>185755.13</v>
      </c>
      <c r="AM51" s="49">
        <v>185755.13</v>
      </c>
      <c r="AN51" s="113">
        <f t="shared" si="12"/>
        <v>1.3213722836508107E-2</v>
      </c>
    </row>
    <row r="52" spans="1:40" x14ac:dyDescent="0.2">
      <c r="A52" s="96" t="s">
        <v>51</v>
      </c>
      <c r="B52" s="104">
        <v>386958092.07114458</v>
      </c>
      <c r="C52" s="151">
        <v>3109</v>
      </c>
      <c r="D52" s="23">
        <v>474999692.35000002</v>
      </c>
      <c r="E52" s="49">
        <v>356249762.63</v>
      </c>
      <c r="F52" s="116">
        <f t="shared" si="3"/>
        <v>1.2275223133534277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0.9936709644239865</v>
      </c>
      <c r="N52" s="50">
        <v>2</v>
      </c>
      <c r="O52" s="49">
        <v>30415.58</v>
      </c>
      <c r="P52" s="51">
        <v>22811.68</v>
      </c>
      <c r="Q52" s="50">
        <v>10</v>
      </c>
      <c r="R52" s="49">
        <v>3974010.58</v>
      </c>
      <c r="S52" s="51">
        <v>2980507.94</v>
      </c>
      <c r="T52" s="25">
        <v>2944</v>
      </c>
      <c r="U52" s="23">
        <v>380504594.38</v>
      </c>
      <c r="V52" s="23">
        <v>285378439.58999997</v>
      </c>
      <c r="W52" s="113">
        <f t="shared" si="4"/>
        <v>0.98332248937707167</v>
      </c>
      <c r="X52" s="50">
        <v>29</v>
      </c>
      <c r="Y52" s="26">
        <v>61</v>
      </c>
      <c r="Z52" s="23">
        <v>91956569.859999999</v>
      </c>
      <c r="AA52" s="70">
        <v>68967427.230000004</v>
      </c>
      <c r="AB52" s="113">
        <f t="shared" si="10"/>
        <v>0.23763960941561918</v>
      </c>
      <c r="AC52" s="26">
        <v>2</v>
      </c>
      <c r="AD52" s="24">
        <v>1200000</v>
      </c>
      <c r="AE52" s="50">
        <v>2936</v>
      </c>
      <c r="AF52" s="49">
        <v>381589408.23000002</v>
      </c>
      <c r="AG52" s="49">
        <v>286192049.89999998</v>
      </c>
      <c r="AH52" s="23">
        <v>93163217.75</v>
      </c>
      <c r="AI52" s="23">
        <v>69872413.239999995</v>
      </c>
      <c r="AJ52" s="113">
        <f t="shared" si="11"/>
        <v>0.98612592952273115</v>
      </c>
      <c r="AK52" s="25">
        <v>2931</v>
      </c>
      <c r="AL52" s="49">
        <v>348791830.32999998</v>
      </c>
      <c r="AM52" s="49">
        <v>261593866.49000001</v>
      </c>
      <c r="AN52" s="113">
        <f t="shared" si="12"/>
        <v>0.90136848789783808</v>
      </c>
    </row>
    <row r="53" spans="1:40" ht="25.8" thickBot="1" x14ac:dyDescent="0.25">
      <c r="A53" s="98" t="s">
        <v>52</v>
      </c>
      <c r="B53" s="106">
        <v>218484472.22905064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2.1357584238334484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1.0182822585522773</v>
      </c>
      <c r="N53" s="55">
        <v>4</v>
      </c>
      <c r="O53" s="54">
        <v>4010107.64</v>
      </c>
      <c r="P53" s="56">
        <v>3007580.72</v>
      </c>
      <c r="Q53" s="55">
        <v>38</v>
      </c>
      <c r="R53" s="54">
        <v>8748994.3499999996</v>
      </c>
      <c r="S53" s="56">
        <v>6561745.79</v>
      </c>
      <c r="T53" s="41">
        <v>233</v>
      </c>
      <c r="U53" s="39">
        <v>209719759.84999999</v>
      </c>
      <c r="V53" s="39">
        <v>157289819.38999999</v>
      </c>
      <c r="W53" s="113">
        <f t="shared" si="4"/>
        <v>0.95988404901442126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0.49364134549081884</v>
      </c>
      <c r="AC53" s="42">
        <v>3</v>
      </c>
      <c r="AD53" s="44">
        <v>465265.68</v>
      </c>
      <c r="AE53" s="55">
        <v>224</v>
      </c>
      <c r="AF53" s="54">
        <v>188890390.59999999</v>
      </c>
      <c r="AG53" s="54">
        <v>141667792.30000001</v>
      </c>
      <c r="AH53" s="39">
        <v>29812411.550000001</v>
      </c>
      <c r="AI53" s="39">
        <v>22359308.579999998</v>
      </c>
      <c r="AJ53" s="113">
        <f t="shared" si="11"/>
        <v>0.86454835290067955</v>
      </c>
      <c r="AK53" s="41">
        <v>210</v>
      </c>
      <c r="AL53" s="54">
        <v>169933402.56999999</v>
      </c>
      <c r="AM53" s="54">
        <v>127450051.27</v>
      </c>
      <c r="AN53" s="113">
        <f t="shared" si="12"/>
        <v>0.77778251624146733</v>
      </c>
    </row>
    <row r="54" spans="1:40" s="29" customFormat="1" ht="25.8" thickBot="1" x14ac:dyDescent="0.25">
      <c r="A54" s="94" t="s">
        <v>71</v>
      </c>
      <c r="B54" s="68">
        <v>1134050.5527999999</v>
      </c>
      <c r="C54" s="75">
        <v>10</v>
      </c>
      <c r="D54" s="130">
        <v>3660935.08</v>
      </c>
      <c r="E54" s="130">
        <v>2745701.3</v>
      </c>
      <c r="F54" s="128">
        <f t="shared" si="3"/>
        <v>3.2281939027859536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0.99450667099044343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0.99450667099044343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0.99450667099044343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0.99450667099044343</v>
      </c>
      <c r="AK54" s="75">
        <v>1</v>
      </c>
      <c r="AL54" s="76">
        <v>1127820.8400000001</v>
      </c>
      <c r="AM54" s="76">
        <v>845865.63</v>
      </c>
      <c r="AN54" s="114">
        <f t="shared" si="12"/>
        <v>0.99450667099044343</v>
      </c>
    </row>
    <row r="55" spans="1:40" x14ac:dyDescent="0.2">
      <c r="A55" s="95" t="s">
        <v>53</v>
      </c>
      <c r="B55" s="103">
        <v>1134050.5527999999</v>
      </c>
      <c r="C55" s="69">
        <v>4</v>
      </c>
      <c r="D55" s="70">
        <v>3030195.58</v>
      </c>
      <c r="E55" s="70">
        <v>2272646.6800000002</v>
      </c>
      <c r="F55" s="113">
        <f t="shared" si="3"/>
        <v>2.6720110250097489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0.99450667099044343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0.99450667099044343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0.99450667099044343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0.99450667099044343</v>
      </c>
      <c r="AK55" s="72">
        <v>1</v>
      </c>
      <c r="AL55" s="70">
        <v>1127820.8400000001</v>
      </c>
      <c r="AM55" s="70">
        <v>845865.63</v>
      </c>
      <c r="AN55" s="113">
        <f t="shared" si="12"/>
        <v>0.99450667099044343</v>
      </c>
    </row>
    <row r="56" spans="1:40" ht="37.799999999999997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5.8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2" thickBot="1" x14ac:dyDescent="0.25">
      <c r="A58" s="94" t="s">
        <v>72</v>
      </c>
      <c r="B58" s="68">
        <f>B59</f>
        <v>190696008.53779203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1.0433872374972561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1.0259618591399453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1.0144159680807538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0.98953138535463159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0.98913188942084596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0.98913188942084596</v>
      </c>
    </row>
    <row r="59" spans="1:40" ht="13.2" thickBot="1" x14ac:dyDescent="0.25">
      <c r="A59" s="102" t="s">
        <v>56</v>
      </c>
      <c r="B59" s="107">
        <v>190696008.53779203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1.0433872374972561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1.0259618591399453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1.0144159680807538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0.98953138535463159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0.98913188942084596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0.98913188942084596</v>
      </c>
    </row>
    <row r="60" spans="1:40" ht="18" thickBot="1" x14ac:dyDescent="0.25">
      <c r="A60" s="149" t="s">
        <v>57</v>
      </c>
      <c r="B60" s="150">
        <f>SUM(B6+B28+B40+B45+B49+B54+B58)</f>
        <v>3161602405.7278109</v>
      </c>
      <c r="C60" s="143">
        <f t="shared" ref="C60:I60" si="14">SUM(C6+C28+C40+C45+C49+C54+C58)</f>
        <v>19217</v>
      </c>
      <c r="D60" s="144">
        <f t="shared" si="14"/>
        <v>5359444119.0200005</v>
      </c>
      <c r="E60" s="144">
        <f t="shared" si="14"/>
        <v>4029453543.2600002</v>
      </c>
      <c r="F60" s="145">
        <f>D60/B60</f>
        <v>1.6951670169880957</v>
      </c>
      <c r="G60" s="143">
        <f t="shared" si="14"/>
        <v>3408</v>
      </c>
      <c r="H60" s="144">
        <f t="shared" si="14"/>
        <v>1503005670.2400002</v>
      </c>
      <c r="I60" s="144">
        <f t="shared" si="14"/>
        <v>1141862946.9100001</v>
      </c>
      <c r="J60" s="146">
        <v>15678</v>
      </c>
      <c r="K60" s="147">
        <v>3555574310.0900002</v>
      </c>
      <c r="L60" s="147">
        <v>2661720476.0700002</v>
      </c>
      <c r="M60" s="148">
        <f>K60/B60</f>
        <v>1.1246114639995335</v>
      </c>
      <c r="N60" s="146">
        <f t="shared" ref="N60:V60" si="15">SUM(N6+N28+N40+N45+N49+N54+N58)</f>
        <v>588</v>
      </c>
      <c r="O60" s="147">
        <f t="shared" si="15"/>
        <v>341860837.52999997</v>
      </c>
      <c r="P60" s="147">
        <f t="shared" si="15"/>
        <v>260243106.49000001</v>
      </c>
      <c r="Q60" s="146">
        <f t="shared" si="15"/>
        <v>965</v>
      </c>
      <c r="R60" s="147">
        <f t="shared" si="15"/>
        <v>56674436.840000004</v>
      </c>
      <c r="S60" s="147">
        <f t="shared" si="15"/>
        <v>43359721</v>
      </c>
      <c r="T60" s="146">
        <f t="shared" si="15"/>
        <v>15090</v>
      </c>
      <c r="U60" s="147">
        <f t="shared" si="15"/>
        <v>3157039035.7199998</v>
      </c>
      <c r="V60" s="144">
        <f t="shared" si="15"/>
        <v>2358117648.5799999</v>
      </c>
      <c r="W60" s="145">
        <f t="shared" si="4"/>
        <v>0.99855662748752227</v>
      </c>
      <c r="X60" s="143">
        <v>10384</v>
      </c>
      <c r="Y60" s="143">
        <v>11415</v>
      </c>
      <c r="Z60" s="144">
        <v>2410111372.21</v>
      </c>
      <c r="AA60" s="144">
        <v>1800221763.53</v>
      </c>
      <c r="AB60" s="145">
        <f>Z60/B60</f>
        <v>0.76230691368517756</v>
      </c>
      <c r="AC60" s="143">
        <v>143</v>
      </c>
      <c r="AD60" s="143">
        <v>25940908.629999999</v>
      </c>
      <c r="AE60" s="143">
        <v>15062</v>
      </c>
      <c r="AF60" s="144">
        <v>3047413420.5599999</v>
      </c>
      <c r="AG60" s="144">
        <v>2276850622.5100002</v>
      </c>
      <c r="AH60" s="144">
        <v>1161362921.26</v>
      </c>
      <c r="AI60" s="144">
        <v>892947129.02999997</v>
      </c>
      <c r="AJ60" s="145">
        <f>AF60/B60</f>
        <v>0.96388256000788175</v>
      </c>
      <c r="AK60" s="143">
        <v>14459</v>
      </c>
      <c r="AL60" s="144">
        <v>2642604672.6500001</v>
      </c>
      <c r="AM60" s="144">
        <v>1967107244.95</v>
      </c>
      <c r="AN60" s="145">
        <f>AL60/B60</f>
        <v>0.83584345326358778</v>
      </c>
    </row>
    <row r="61" spans="1:40" ht="21" hidden="1" customHeight="1" x14ac:dyDescent="0.3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5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3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A4:A5"/>
    <mergeCell ref="B4:B5"/>
    <mergeCell ref="C4:F4"/>
    <mergeCell ref="G4:I4"/>
    <mergeCell ref="AK4:AN4"/>
    <mergeCell ref="AE4:AJ4"/>
    <mergeCell ref="G1:I1"/>
    <mergeCell ref="G2:X2"/>
    <mergeCell ref="C3:D3"/>
    <mergeCell ref="N3:P3"/>
    <mergeCell ref="J4:P4"/>
    <mergeCell ref="Q4:S4"/>
    <mergeCell ref="T4:W4"/>
    <mergeCell ref="X4:AD4"/>
    <mergeCell ref="L3:M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stycznia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2024-03-14T12:05:02Z</dcterms:modified>
</cp:coreProperties>
</file>