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WMNvXbS2Vk24ZbAVaziizb1rYIWWrJXzwYPxWzQd9YJAUl8zjYqiRZfBYT/nFxOymnrw2/+9JzU/gcs6m5daLg==" workbookSaltValue="fh1IwZmjckPe4+zHqFEq4w==" workbookSpinCount="100000" lockStructure="1"/>
  <bookViews>
    <workbookView xWindow="0" yWindow="0" windowWidth="28800" windowHeight="12150" tabRatio="858" activeTab="1"/>
  </bookViews>
  <sheets>
    <sheet name="1 Kosztorys" sheetId="4" r:id="rId1"/>
    <sheet name="2 Harmonogram" sheetId="17" r:id="rId2"/>
    <sheet name="3 Zestawienie wydatków" sheetId="22" r:id="rId3"/>
    <sheet name="4 Sprawozdanie z realizacji" sheetId="18" r:id="rId4"/>
    <sheet name="5 tab. pomocnicza do kosztorysu" sheetId="25" r:id="rId5"/>
    <sheet name="dane" sheetId="26" state="hidden" r:id="rId6"/>
    <sheet name="Arkusz1" sheetId="23" state="hidden" r:id="rId7"/>
  </sheets>
  <externalReferences>
    <externalReference r:id="rId8"/>
    <externalReference r:id="rId9"/>
  </externalReferences>
  <definedNames>
    <definedName name="forma_opieki" localSheetId="5">'[1]1 Kosztorys'!$C$5</definedName>
    <definedName name="forma_opieki">'1 Kosztorys'!$C$5</definedName>
    <definedName name="klub_dziecięcy" localSheetId="5">'[1]2 Harmonogram'!$F$5</definedName>
    <definedName name="klub_dziecięcy">'2 Harmonogram'!$F$5</definedName>
    <definedName name="lp" localSheetId="5">'[1]1 Kosztorys'!$D$10</definedName>
    <definedName name="lp">'1 Kosztorys'!$D$10</definedName>
    <definedName name="nr_miesiąca">'2 Harmonogram'!$A$8:$A$19</definedName>
    <definedName name="numer_umowy">'1 Kosztorys'!$D$9</definedName>
    <definedName name="_xlnm.Print_Area" localSheetId="0">'1 Kosztorys'!$A$1:$F$39</definedName>
    <definedName name="_xlnm.Print_Area" localSheetId="1">'2 Harmonogram'!$A$1:$K$23</definedName>
    <definedName name="_xlnm.Print_Area" localSheetId="4">'5 tab. pomocnicza do kosztorysu'!$A$1:$D$17</definedName>
    <definedName name="opiekun_dzienny" localSheetId="5">'[1]2 Harmonogram'!$I$5</definedName>
    <definedName name="opiekun_dzienny">'2 Harmonogram'!$I$5</definedName>
    <definedName name="upoważnienia" localSheetId="5">dane!$A$2:$C$3</definedName>
    <definedName name="żłobek" localSheetId="5">'[1]2 Harmonogram'!$C$5</definedName>
    <definedName name="żłobek">'2 Harmonogram'!$C$5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7" l="1"/>
  <c r="K18" i="17"/>
  <c r="K17" i="17"/>
  <c r="K16" i="17"/>
  <c r="K15" i="17"/>
  <c r="K14" i="17"/>
  <c r="K13" i="17"/>
  <c r="K12" i="17"/>
  <c r="K11" i="17"/>
  <c r="K10" i="17"/>
  <c r="K9" i="17"/>
  <c r="K8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C8" i="17"/>
  <c r="E8" i="17" s="1"/>
  <c r="E19" i="17"/>
  <c r="E18" i="17"/>
  <c r="E17" i="17"/>
  <c r="E16" i="17"/>
  <c r="E15" i="17"/>
  <c r="E14" i="17"/>
  <c r="E13" i="17"/>
  <c r="E12" i="17"/>
  <c r="E11" i="17"/>
  <c r="E10" i="17"/>
  <c r="E9" i="17"/>
  <c r="K19" i="18" l="1"/>
  <c r="K18" i="18"/>
  <c r="K17" i="18"/>
  <c r="K16" i="18"/>
  <c r="K15" i="18"/>
  <c r="K14" i="18"/>
  <c r="K13" i="18"/>
  <c r="K12" i="18"/>
  <c r="K11" i="18"/>
  <c r="K10" i="18"/>
  <c r="K9" i="18"/>
  <c r="K8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F19" i="17" l="1"/>
  <c r="G8" i="17" l="1"/>
  <c r="I9" i="17"/>
  <c r="J10" i="17"/>
  <c r="C12" i="17"/>
  <c r="D13" i="17"/>
  <c r="G14" i="17"/>
  <c r="I15" i="17"/>
  <c r="J16" i="17"/>
  <c r="C18" i="17"/>
  <c r="D19" i="17"/>
  <c r="I8" i="17"/>
  <c r="J9" i="17"/>
  <c r="C11" i="17"/>
  <c r="D12" i="17"/>
  <c r="G13" i="17"/>
  <c r="I14" i="17"/>
  <c r="J15" i="17"/>
  <c r="C17" i="17"/>
  <c r="D18" i="17"/>
  <c r="G19" i="17"/>
  <c r="J8" i="17"/>
  <c r="C10" i="17"/>
  <c r="D11" i="17"/>
  <c r="G12" i="17"/>
  <c r="I13" i="17"/>
  <c r="J14" i="17"/>
  <c r="C16" i="17"/>
  <c r="D17" i="17"/>
  <c r="G18" i="17"/>
  <c r="I19" i="17"/>
  <c r="C9" i="17"/>
  <c r="D10" i="17"/>
  <c r="G11" i="17"/>
  <c r="I12" i="17"/>
  <c r="J13" i="17"/>
  <c r="C15" i="17"/>
  <c r="D16" i="17"/>
  <c r="G17" i="17"/>
  <c r="I18" i="17"/>
  <c r="J19" i="17"/>
  <c r="D9" i="17"/>
  <c r="G10" i="17"/>
  <c r="I11" i="17"/>
  <c r="J12" i="17"/>
  <c r="C14" i="17"/>
  <c r="D15" i="17"/>
  <c r="G16" i="17"/>
  <c r="I17" i="17"/>
  <c r="J18" i="17"/>
  <c r="D8" i="17"/>
  <c r="G9" i="17"/>
  <c r="I10" i="17"/>
  <c r="J11" i="17"/>
  <c r="C13" i="17"/>
  <c r="D14" i="17"/>
  <c r="G15" i="17"/>
  <c r="I16" i="17"/>
  <c r="J17" i="17"/>
  <c r="C19" i="17"/>
  <c r="F8" i="17"/>
  <c r="F9" i="17"/>
  <c r="F10" i="17"/>
  <c r="F11" i="17"/>
  <c r="F12" i="17"/>
  <c r="F13" i="17"/>
  <c r="F14" i="17"/>
  <c r="F15" i="17"/>
  <c r="F16" i="17"/>
  <c r="F17" i="17"/>
  <c r="F18" i="17"/>
  <c r="AN84" i="26"/>
  <c r="AE84" i="26"/>
  <c r="I84" i="26"/>
  <c r="H84" i="26"/>
  <c r="AN83" i="26"/>
  <c r="AE83" i="26"/>
  <c r="I83" i="26"/>
  <c r="H83" i="26"/>
  <c r="AN82" i="26"/>
  <c r="AE82" i="26"/>
  <c r="I82" i="26"/>
  <c r="H82" i="26"/>
  <c r="AN81" i="26"/>
  <c r="AE81" i="26"/>
  <c r="I81" i="26"/>
  <c r="H81" i="26"/>
  <c r="AN80" i="26"/>
  <c r="AE80" i="26"/>
  <c r="I80" i="26"/>
  <c r="H80" i="26"/>
  <c r="AN79" i="26"/>
  <c r="AE79" i="26"/>
  <c r="I79" i="26"/>
  <c r="H79" i="26"/>
  <c r="AN78" i="26"/>
  <c r="AE78" i="26"/>
  <c r="I78" i="26"/>
  <c r="H78" i="26"/>
  <c r="AN77" i="26"/>
  <c r="AE77" i="26"/>
  <c r="I77" i="26"/>
  <c r="H77" i="26"/>
  <c r="AN76" i="26"/>
  <c r="AE76" i="26"/>
  <c r="I76" i="26"/>
  <c r="H76" i="26"/>
  <c r="AN75" i="26"/>
  <c r="AE75" i="26"/>
  <c r="I75" i="26"/>
  <c r="H75" i="26"/>
  <c r="AN74" i="26"/>
  <c r="AE74" i="26"/>
  <c r="I74" i="26"/>
  <c r="H74" i="26"/>
  <c r="AN73" i="26"/>
  <c r="AE73" i="26"/>
  <c r="I73" i="26"/>
  <c r="H73" i="26"/>
  <c r="AN72" i="26"/>
  <c r="AE72" i="26"/>
  <c r="I72" i="26"/>
  <c r="H72" i="26"/>
  <c r="AN71" i="26"/>
  <c r="AE71" i="26"/>
  <c r="I71" i="26"/>
  <c r="H71" i="26"/>
  <c r="AN70" i="26"/>
  <c r="AE70" i="26"/>
  <c r="I70" i="26"/>
  <c r="H70" i="26"/>
  <c r="AN69" i="26"/>
  <c r="AE69" i="26"/>
  <c r="I69" i="26"/>
  <c r="H69" i="26"/>
  <c r="AN68" i="26"/>
  <c r="AE68" i="26"/>
  <c r="I68" i="26"/>
  <c r="H68" i="26"/>
  <c r="AN67" i="26"/>
  <c r="AE67" i="26"/>
  <c r="I67" i="26"/>
  <c r="H67" i="26"/>
  <c r="AN66" i="26"/>
  <c r="AE66" i="26"/>
  <c r="I66" i="26"/>
  <c r="H66" i="26"/>
  <c r="AN65" i="26"/>
  <c r="AE65" i="26"/>
  <c r="I65" i="26"/>
  <c r="H65" i="26"/>
  <c r="AN64" i="26"/>
  <c r="AE64" i="26"/>
  <c r="I64" i="26"/>
  <c r="H64" i="26"/>
  <c r="AN63" i="26"/>
  <c r="AE63" i="26"/>
  <c r="I63" i="26"/>
  <c r="H63" i="26"/>
  <c r="AN62" i="26"/>
  <c r="AE62" i="26"/>
  <c r="I62" i="26"/>
  <c r="H62" i="26"/>
  <c r="AN61" i="26"/>
  <c r="AE61" i="26"/>
  <c r="I61" i="26"/>
  <c r="H61" i="26"/>
  <c r="AN60" i="26"/>
  <c r="AE60" i="26"/>
  <c r="I60" i="26"/>
  <c r="H60" i="26"/>
  <c r="AN59" i="26"/>
  <c r="AE59" i="26"/>
  <c r="I59" i="26"/>
  <c r="H59" i="26"/>
  <c r="AN58" i="26"/>
  <c r="AE58" i="26"/>
  <c r="I58" i="26"/>
  <c r="H58" i="26"/>
  <c r="AN57" i="26"/>
  <c r="AE57" i="26"/>
  <c r="I57" i="26"/>
  <c r="H57" i="26"/>
  <c r="AN56" i="26"/>
  <c r="AE56" i="26"/>
  <c r="I56" i="26"/>
  <c r="H56" i="26"/>
  <c r="AN55" i="26"/>
  <c r="AE55" i="26"/>
  <c r="I55" i="26"/>
  <c r="H55" i="26"/>
  <c r="AN54" i="26"/>
  <c r="AE54" i="26"/>
  <c r="I54" i="26"/>
  <c r="H54" i="26"/>
  <c r="AN53" i="26"/>
  <c r="AE53" i="26"/>
  <c r="I53" i="26"/>
  <c r="H53" i="26"/>
  <c r="AN52" i="26"/>
  <c r="AE52" i="26"/>
  <c r="I52" i="26"/>
  <c r="H52" i="26"/>
  <c r="AN51" i="26"/>
  <c r="AE51" i="26"/>
  <c r="I51" i="26"/>
  <c r="H51" i="26"/>
  <c r="AN50" i="26"/>
  <c r="AE50" i="26"/>
  <c r="I50" i="26"/>
  <c r="H50" i="26"/>
  <c r="AN49" i="26"/>
  <c r="AE49" i="26"/>
  <c r="I49" i="26"/>
  <c r="H49" i="26"/>
  <c r="AN48" i="26"/>
  <c r="AE48" i="26"/>
  <c r="I48" i="26"/>
  <c r="H48" i="26"/>
  <c r="AN47" i="26"/>
  <c r="AE47" i="26"/>
  <c r="I47" i="26"/>
  <c r="H47" i="26"/>
  <c r="AN46" i="26"/>
  <c r="AE46" i="26"/>
  <c r="I46" i="26"/>
  <c r="H46" i="26"/>
  <c r="AN45" i="26"/>
  <c r="AE45" i="26"/>
  <c r="I45" i="26"/>
  <c r="H45" i="26"/>
  <c r="AN44" i="26"/>
  <c r="AE44" i="26"/>
  <c r="I44" i="26"/>
  <c r="H44" i="26"/>
  <c r="AN43" i="26"/>
  <c r="AE43" i="26"/>
  <c r="I43" i="26"/>
  <c r="H43" i="26"/>
  <c r="AN42" i="26"/>
  <c r="AE42" i="26"/>
  <c r="I42" i="26"/>
  <c r="H42" i="26"/>
  <c r="AN41" i="26"/>
  <c r="AE41" i="26"/>
  <c r="I41" i="26"/>
  <c r="H41" i="26"/>
  <c r="AN40" i="26"/>
  <c r="AE40" i="26"/>
  <c r="I40" i="26"/>
  <c r="H40" i="26"/>
  <c r="AN39" i="26"/>
  <c r="AE39" i="26"/>
  <c r="I39" i="26"/>
  <c r="H39" i="26"/>
  <c r="AN38" i="26"/>
  <c r="AE38" i="26"/>
  <c r="I38" i="26"/>
  <c r="H38" i="26"/>
  <c r="AN37" i="26"/>
  <c r="AE37" i="26"/>
  <c r="I37" i="26"/>
  <c r="H37" i="26"/>
  <c r="AN36" i="26"/>
  <c r="AE36" i="26"/>
  <c r="I36" i="26"/>
  <c r="H36" i="26"/>
  <c r="AN35" i="26"/>
  <c r="AE35" i="26"/>
  <c r="I35" i="26"/>
  <c r="H35" i="26"/>
  <c r="AN34" i="26"/>
  <c r="AE34" i="26"/>
  <c r="I34" i="26"/>
  <c r="H34" i="26"/>
  <c r="AN33" i="26"/>
  <c r="AE33" i="26"/>
  <c r="I33" i="26"/>
  <c r="H33" i="26"/>
  <c r="AN32" i="26"/>
  <c r="AE32" i="26"/>
  <c r="I32" i="26"/>
  <c r="H32" i="26"/>
  <c r="AN31" i="26"/>
  <c r="AE31" i="26"/>
  <c r="I31" i="26"/>
  <c r="H31" i="26"/>
  <c r="AN30" i="26"/>
  <c r="AE30" i="26"/>
  <c r="I30" i="26"/>
  <c r="H30" i="26"/>
  <c r="AN29" i="26"/>
  <c r="AE29" i="26"/>
  <c r="I29" i="26"/>
  <c r="H29" i="26"/>
  <c r="AN28" i="26"/>
  <c r="AE28" i="26"/>
  <c r="I28" i="26"/>
  <c r="H28" i="26"/>
  <c r="AN27" i="26"/>
  <c r="AE27" i="26"/>
  <c r="I27" i="26"/>
  <c r="H27" i="26"/>
  <c r="AN26" i="26"/>
  <c r="AE26" i="26"/>
  <c r="I26" i="26"/>
  <c r="H26" i="26"/>
  <c r="AN25" i="26"/>
  <c r="AE25" i="26"/>
  <c r="I25" i="26"/>
  <c r="H25" i="26"/>
  <c r="AN24" i="26"/>
  <c r="AE24" i="26"/>
  <c r="I24" i="26"/>
  <c r="H24" i="26"/>
  <c r="AN23" i="26"/>
  <c r="AE23" i="26"/>
  <c r="I23" i="26"/>
  <c r="H23" i="26"/>
  <c r="AN22" i="26"/>
  <c r="AE22" i="26"/>
  <c r="I22" i="26"/>
  <c r="H22" i="26"/>
  <c r="AN21" i="26"/>
  <c r="AE21" i="26"/>
  <c r="I21" i="26"/>
  <c r="H21" i="26"/>
  <c r="AN20" i="26"/>
  <c r="AE20" i="26"/>
  <c r="I20" i="26"/>
  <c r="H20" i="26"/>
  <c r="AN19" i="26"/>
  <c r="AE19" i="26"/>
  <c r="I19" i="26"/>
  <c r="H19" i="26"/>
  <c r="AN18" i="26"/>
  <c r="AE18" i="26"/>
  <c r="I18" i="26"/>
  <c r="H18" i="26"/>
  <c r="AN17" i="26"/>
  <c r="AE17" i="26"/>
  <c r="I17" i="26"/>
  <c r="H17" i="26"/>
  <c r="AN16" i="26"/>
  <c r="AE16" i="26"/>
  <c r="I16" i="26"/>
  <c r="H16" i="26"/>
  <c r="AN15" i="26"/>
  <c r="AE15" i="26"/>
  <c r="I15" i="26"/>
  <c r="H15" i="26"/>
  <c r="AN14" i="26"/>
  <c r="AE14" i="26"/>
  <c r="I14" i="26"/>
  <c r="H14" i="26"/>
  <c r="AN13" i="26"/>
  <c r="AE13" i="26"/>
  <c r="I13" i="26"/>
  <c r="H13" i="26"/>
  <c r="AN12" i="26"/>
  <c r="AE12" i="26"/>
  <c r="I12" i="26"/>
  <c r="H12" i="26"/>
  <c r="AN11" i="26"/>
  <c r="AE11" i="26"/>
  <c r="I11" i="26"/>
  <c r="H11" i="26"/>
  <c r="AN10" i="26"/>
  <c r="AE10" i="26"/>
  <c r="I10" i="26"/>
  <c r="H10" i="26"/>
  <c r="AN9" i="26"/>
  <c r="AE9" i="26"/>
  <c r="I9" i="26"/>
  <c r="H9" i="26"/>
  <c r="AN8" i="26"/>
  <c r="AE8" i="26"/>
  <c r="I8" i="26"/>
  <c r="H8" i="26"/>
  <c r="AN7" i="26"/>
  <c r="AE7" i="26"/>
  <c r="I7" i="26"/>
  <c r="H7" i="26"/>
  <c r="AN6" i="26"/>
  <c r="AE6" i="26"/>
  <c r="I6" i="26"/>
  <c r="H6" i="26"/>
  <c r="AN5" i="26"/>
  <c r="AE5" i="26"/>
  <c r="I5" i="26"/>
  <c r="H5" i="26"/>
  <c r="AN4" i="26"/>
  <c r="AE4" i="26"/>
  <c r="I4" i="26"/>
  <c r="H4" i="26"/>
  <c r="AN3" i="26"/>
  <c r="AE3" i="26"/>
  <c r="I3" i="26"/>
  <c r="H3" i="26"/>
  <c r="AN2" i="26"/>
  <c r="AE2" i="26"/>
  <c r="I2" i="26"/>
  <c r="H2" i="26"/>
  <c r="F17" i="4" l="1"/>
  <c r="F18" i="4"/>
  <c r="F19" i="4"/>
  <c r="F20" i="4"/>
  <c r="F21" i="4"/>
  <c r="F16" i="4"/>
  <c r="F15" i="4"/>
  <c r="D13" i="25"/>
  <c r="C5" i="18" l="1"/>
  <c r="F27" i="4"/>
  <c r="C4" i="18" l="1"/>
  <c r="E20" i="17" l="1"/>
  <c r="F28" i="4"/>
  <c r="E15" i="4" l="1"/>
  <c r="C3" i="22" l="1"/>
  <c r="C5" i="22"/>
  <c r="C4" i="22"/>
  <c r="H46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9" i="22"/>
  <c r="E18" i="4" l="1"/>
  <c r="I47" i="22" l="1"/>
  <c r="D45" i="18" s="1"/>
  <c r="J47" i="22"/>
  <c r="H47" i="22"/>
  <c r="D48" i="18" l="1"/>
  <c r="E16" i="4" l="1"/>
  <c r="E17" i="4"/>
  <c r="E19" i="4"/>
  <c r="E20" i="4"/>
  <c r="E21" i="4"/>
  <c r="E22" i="4" l="1"/>
  <c r="F22" i="4"/>
  <c r="D21" i="4" l="1"/>
  <c r="D15" i="4" l="1"/>
  <c r="D17" i="4" l="1"/>
  <c r="D20" i="4"/>
  <c r="D16" i="4"/>
  <c r="D19" i="4"/>
  <c r="D18" i="4"/>
  <c r="D22" i="4" l="1"/>
  <c r="E29" i="4" s="1"/>
  <c r="E23" i="4" l="1"/>
  <c r="F23" i="4" s="1"/>
  <c r="J20" i="17"/>
  <c r="K22" i="17" s="1"/>
  <c r="I20" i="17"/>
  <c r="K21" i="17" s="1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K3" i="17"/>
  <c r="B20" i="17"/>
  <c r="G4" i="17" l="1"/>
  <c r="D43" i="18" s="1"/>
  <c r="J20" i="18" l="1"/>
  <c r="I30" i="18" s="1"/>
  <c r="I20" i="18"/>
  <c r="K21" i="18" s="1"/>
  <c r="F29" i="18"/>
  <c r="F30" i="18"/>
  <c r="G20" i="18"/>
  <c r="H22" i="18" s="1"/>
  <c r="F20" i="18"/>
  <c r="H21" i="18" s="1"/>
  <c r="D20" i="18"/>
  <c r="E22" i="18" s="1"/>
  <c r="C20" i="18"/>
  <c r="E21" i="18" s="1"/>
  <c r="I29" i="18" l="1"/>
  <c r="G29" i="18" s="1"/>
  <c r="I25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K29" i="18" l="1"/>
  <c r="G25" i="18"/>
  <c r="J29" i="18"/>
  <c r="G27" i="18"/>
  <c r="J4" i="18"/>
  <c r="K4" i="18" s="1"/>
  <c r="D27" i="18"/>
  <c r="K26" i="18"/>
  <c r="F32" i="18"/>
  <c r="I32" i="18"/>
  <c r="F29" i="4" s="1"/>
  <c r="K25" i="18"/>
  <c r="I31" i="18"/>
  <c r="K28" i="18"/>
  <c r="K27" i="18"/>
  <c r="F31" i="18"/>
  <c r="K5" i="18"/>
  <c r="H5" i="18"/>
  <c r="G31" i="18" l="1"/>
  <c r="J27" i="18"/>
  <c r="K32" i="18"/>
  <c r="K31" i="18"/>
  <c r="J25" i="18"/>
  <c r="D31" i="18"/>
  <c r="J31" i="18" l="1"/>
</calcChain>
</file>

<file path=xl/sharedStrings.xml><?xml version="1.0" encoding="utf-8"?>
<sst xmlns="http://schemas.openxmlformats.org/spreadsheetml/2006/main" count="2408" uniqueCount="855">
  <si>
    <t>Lp.</t>
  </si>
  <si>
    <t>Data zapłaty</t>
  </si>
  <si>
    <t>Nazwa i adres Beneficjenta</t>
  </si>
  <si>
    <t>OGÓŁEM:</t>
  </si>
  <si>
    <t>Razem, z tego:</t>
  </si>
  <si>
    <t>środki własne</t>
  </si>
  <si>
    <t xml:space="preserve">Instytucja opieki </t>
  </si>
  <si>
    <t>Dostawa mediów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</si>
  <si>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</si>
  <si>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</si>
  <si>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</si>
  <si>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</si>
  <si>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</si>
  <si>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</si>
  <si>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</si>
  <si>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</si>
  <si>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</si>
  <si>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</si>
  <si>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</si>
  <si>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</si>
  <si>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</si>
  <si>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</si>
  <si>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</si>
  <si>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</si>
  <si>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</si>
  <si>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</si>
  <si>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</si>
  <si>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</si>
  <si>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</si>
  <si>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</si>
  <si>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</si>
  <si>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</si>
  <si>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</si>
  <si>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Rezerwa celowa</t>
  </si>
  <si>
    <t>Źródło dofinansowania:</t>
  </si>
  <si>
    <t>Liczba dofinansowanych miejsc opieki wg umowy*</t>
  </si>
  <si>
    <t>Liczba dofinansowanych miejsc opieki wg realizcji zadania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</si>
  <si>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</si>
  <si>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</si>
  <si>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</si>
  <si>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</si>
  <si>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</si>
  <si>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</si>
  <si>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</si>
  <si>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</si>
  <si>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</si>
  <si>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</si>
  <si>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</si>
  <si>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</si>
  <si>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</si>
  <si>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</si>
  <si>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</si>
  <si>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</si>
  <si>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</si>
  <si>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</si>
  <si>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>Nazwa i adres instytucji opieki</t>
  </si>
  <si>
    <t>Data wystawienia dokumentu księgowego</t>
  </si>
  <si>
    <t>Oświadczenia Beneficjenta</t>
  </si>
  <si>
    <t>suma</t>
  </si>
  <si>
    <t>do:</t>
  </si>
  <si>
    <t>od:</t>
  </si>
  <si>
    <t>………………….
data</t>
  </si>
  <si>
    <t>Wynagrodzenia zatrudnionego personelu wraz z pochodnymi</t>
  </si>
  <si>
    <t>VII</t>
  </si>
  <si>
    <t>na podstawie umowy z Wojewodą Mazowieckim</t>
  </si>
  <si>
    <t xml:space="preserve"> nr:</t>
  </si>
  <si>
    <t>Zadanie realizowane w okresie:</t>
  </si>
  <si>
    <t>Wysokość dotacji</t>
  </si>
  <si>
    <t>Przeciętne opłaty rodziców w okresie realizacji zadania:</t>
  </si>
  <si>
    <t>1a</t>
  </si>
  <si>
    <t>1b</t>
  </si>
  <si>
    <t>Liczba miejsc opieki zgodnie z umową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</si>
  <si>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</si>
  <si>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</si>
  <si>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</si>
  <si>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</si>
  <si>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</si>
  <si>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</si>
  <si>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</si>
  <si>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</si>
  <si>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Liczba dofinansowanych miejsc dla dzieci z wyłączeniem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</si>
  <si>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</si>
  <si>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</si>
  <si>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</si>
  <si>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</si>
  <si>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</si>
  <si>
    <t>SPRAWOZDANIE Z REALIZACJI ZADANIA MODUŁ 2</t>
  </si>
  <si>
    <t>Wyżywienie (zakup produktów, usługa cateringowa)</t>
  </si>
  <si>
    <t>Wydatki związane z utrzymaniem czystości, zakup środków higienicznych</t>
  </si>
  <si>
    <t>RODZAJ WYDATKU BIEŻĄCEGO</t>
  </si>
  <si>
    <t xml:space="preserve">      …………………………………………………
podpis Skarbnika lub osoby upoważnionej</t>
  </si>
  <si>
    <t xml:space="preserve">      …………………………………………………
podpis osoby uprawnionej do reprezentowania Beneficjenta</t>
  </si>
  <si>
    <t>Opłaty dotyczące lokalu (czynsz, najem, wywóz śmieci itp.)</t>
  </si>
  <si>
    <t xml:space="preserve">   …………………………………………………
podpis Skarbnika lub osoby upoważnionej</t>
  </si>
  <si>
    <t>w tym na dzieci z wyłączeniem dzieci niepełnosprawnych lub wymagajacych szczególnej opieki:</t>
  </si>
  <si>
    <t>w tym na dzieci niepełnosprawne lub wymagajace szczególnej opieki:</t>
  </si>
  <si>
    <t xml:space="preserve"> …………………………………………………
podpis Skarbnika lub osoby upoważnionej</t>
  </si>
  <si>
    <t>całościowa kwota</t>
  </si>
  <si>
    <t>WYDATKI KWALIFIKOWALNE</t>
  </si>
  <si>
    <t>Wydatki kwalifikowalne (suma kolumny 10+11)</t>
  </si>
  <si>
    <t>Przeciętna opłata rodziców za 1 dziecko (miesięcznie) bez uwzględnienia ulg (jeśli przysługują)</t>
  </si>
  <si>
    <t>Przeciętna opłata rodziców za 1 dziecko (miesięcznie) po uwzględnieniu ulg</t>
  </si>
  <si>
    <t>Kwota przekazanego dofinansowania</t>
  </si>
  <si>
    <t>Rozliczenie dofinansowania (w zł)</t>
  </si>
  <si>
    <t>Środki dofinansowania podlegające zwrotowi (w tym niewykorzystane, wykorzystane niezgodnie z przeznaczeniem i pobrane w nadmiernej wysokości)</t>
  </si>
  <si>
    <t>Całościowa kwota do zwrotu (wiersze 4+5)</t>
  </si>
  <si>
    <t>z tego na dzieci z wyłączeniem dzieci niepełnosprawnych lub wymagających szczególnej opieki:</t>
  </si>
  <si>
    <t>z tego na dzieci niepełnosprawne lub wymagające szczególnej opieki:</t>
  </si>
  <si>
    <t>RAZEM liczba dofinansowywanych miejsc x liczba mies.</t>
  </si>
  <si>
    <r>
      <t xml:space="preserve">HARMONOGRAM WYPŁATY ŚRODKÓW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</si>
  <si>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dd.mm.rrrr</t>
  </si>
  <si>
    <t>UDZIAŁ %</t>
  </si>
  <si>
    <t xml:space="preserve">   ……………………………………………………………...
podpis osoby uprawnionej do reprezentowania Beneficjenta</t>
  </si>
  <si>
    <t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</si>
  <si>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r>
      <t xml:space="preserve">ZESTAWIENIE PONIESIONYCH WYDATKÓW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</si>
  <si>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Resortowy program rozwoju instytucji opieki nad dziećmi w wieku do lat 3 „MALUCH+” 2019</t>
  </si>
  <si>
    <r>
      <t xml:space="preserve"> KOSZTORYS REALIZACJI ZADANIA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</si>
  <si>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dzieci z wyłączeniem dzieci niepełnosprawnych lub wymagających szczególnej opieki</t>
  </si>
  <si>
    <t>dzieci niepełnosprawnych lub wymagających szczególnej opieki</t>
  </si>
  <si>
    <r>
      <t xml:space="preserve">Wystawca </t>
    </r>
    <r>
      <rPr>
        <b/>
        <sz val="11"/>
        <rFont val="Times New Roman"/>
        <family val="1"/>
        <charset val="238"/>
      </rPr>
      <t>dokumentu</t>
    </r>
    <r>
      <rPr>
        <b/>
        <sz val="11"/>
        <color theme="1"/>
        <rFont val="Times New Roman"/>
        <family val="1"/>
        <charset val="238"/>
      </rPr>
      <t xml:space="preserve"> księgowego</t>
    </r>
  </si>
  <si>
    <r>
      <t xml:space="preserve">Do „ZESTAWIENIA PONIESIONYCH WYDATKÓW należy wpisać dokumenty księgowe (faktury, rachunki, listy płac i inne dokumenty księgowe o równoważnej wartości dowodowej), które opłacone zostały w całości lub części ze środków pochodzących z rezerwy celowej i środków własnych, pamiętając o zachowaniu udziału środków rezerwy celowej i środków własnych w kwocie wydatków kwalifikowalnych RAZEM (tj. środki pochodzące z rezerwy celowej mogą pokrywać łącznie maksymalnie 80% wszystkich wydatków a środki własne </t>
    </r>
    <r>
      <rPr>
        <sz val="11"/>
        <color rgb="FFFF0000"/>
        <rFont val="Symbol"/>
        <family val="1"/>
        <charset val="2"/>
      </rPr>
      <t>-</t>
    </r>
    <r>
      <rPr>
        <sz val="11"/>
        <color rgb="FFFF0000"/>
        <rFont val="Times New Roman"/>
        <family val="1"/>
        <charset val="238"/>
      </rPr>
      <t xml:space="preserve"> co najmniej 20% wydatków ujętych w „ZESTAWIENIU PONIESIONYCH WYDATKÓW”). </t>
    </r>
  </si>
  <si>
    <t>Podsumowanie:</t>
  </si>
  <si>
    <t>Wydatki kwalifikowalne finansowane:</t>
  </si>
  <si>
    <t>z dotacji z rezerwy celowej</t>
  </si>
  <si>
    <t>ze środków własnych</t>
  </si>
  <si>
    <t>Wydatki na funkcjonowanie dofinansowanej instytucji/ miejsc opieki w okresie realizacji zadania</t>
  </si>
  <si>
    <r>
      <t>Wydatki pośrednie — takie jak wydatki na obłsugę (zarząd, księgową, prawną, kadrową), na prowadzenie rachunku bankowego i przelewy —</t>
    </r>
    <r>
      <rPr>
        <b/>
        <sz val="11"/>
        <color indexed="8"/>
        <rFont val="Times New Roman"/>
        <family val="1"/>
        <charset val="238"/>
      </rPr>
      <t xml:space="preserve"> maksymalnie 15% całości wydatków na funkcjonowanie</t>
    </r>
  </si>
  <si>
    <t>żłobek</t>
  </si>
  <si>
    <t>klub dziecięcy</t>
  </si>
  <si>
    <t>dzienny opiekun</t>
  </si>
  <si>
    <r>
      <t>Lp. 
z kosztorysu
(</t>
    </r>
    <r>
      <rPr>
        <b/>
        <sz val="10"/>
        <rFont val="Times New Roman"/>
        <family val="1"/>
        <charset val="238"/>
      </rPr>
      <t>należy wybrać z listy rozwijalnej)</t>
    </r>
  </si>
  <si>
    <t>w tym na dzieci z wyłączeniem dzieci niepełnosprawnych lub wymagających szczególnej opieki:</t>
  </si>
  <si>
    <t>w tym na dzieci niepełnosprawne lub wymagające szczególnej opieki:</t>
  </si>
  <si>
    <t>LP</t>
  </si>
  <si>
    <t>forma opieki</t>
  </si>
  <si>
    <t>Gminą/Miastem</t>
  </si>
  <si>
    <t>rodzaj żeński/męski</t>
  </si>
  <si>
    <t>nr z EZD</t>
  </si>
  <si>
    <t>nr_pliku</t>
  </si>
  <si>
    <t>Umowa nr</t>
  </si>
  <si>
    <t>MODUŁ</t>
  </si>
  <si>
    <t>zawarta w dniu</t>
  </si>
  <si>
    <t>reprezentowanym przez</t>
  </si>
  <si>
    <t>upoważnienia nr</t>
  </si>
  <si>
    <t>upoważnienia z dnia</t>
  </si>
  <si>
    <t>repr. przez Pana/Panią</t>
  </si>
  <si>
    <t>repr. przez imię, nazwisko</t>
  </si>
  <si>
    <t>repr. przez stanowisko</t>
  </si>
  <si>
    <t>przy kontrasygnacie Pani/Pana</t>
  </si>
  <si>
    <t>przy kontrasygnacie imię, nazwisko</t>
  </si>
  <si>
    <t>przy kontrasygnacie stanowisko</t>
  </si>
  <si>
    <t>całkowita kwota umowy</t>
  </si>
  <si>
    <t>slownie całkowita kwota umowy</t>
  </si>
  <si>
    <t>liczba miejsc</t>
  </si>
  <si>
    <t>nazwa instytucji</t>
  </si>
  <si>
    <t>dofinansowanie funkcjonowania</t>
  </si>
  <si>
    <t>slownie dofinansowanie funkcjonowania</t>
  </si>
  <si>
    <t>liczba miejsc bez dzieci niepełnosprawnych</t>
  </si>
  <si>
    <t>dofinansowanie dzieci niepełnosprawnych</t>
  </si>
  <si>
    <t>słownie dofinansowanie dzieci niepełnosprawnych</t>
  </si>
  <si>
    <t>liczba miejsc dla dzieci niepełnosprawnych</t>
  </si>
  <si>
    <t>kwota na dziecko niepełnosprawne</t>
  </si>
  <si>
    <t>na dziecko niepełnosprawne słownie</t>
  </si>
  <si>
    <t>nr rachunku</t>
  </si>
  <si>
    <t>bank</t>
  </si>
  <si>
    <t>rozdział</t>
  </si>
  <si>
    <t>formie opieki</t>
  </si>
  <si>
    <t>rejestr - wykaz</t>
  </si>
  <si>
    <t>prowadzonym przez</t>
  </si>
  <si>
    <t>początek okresu funkcjonowania</t>
  </si>
  <si>
    <t>liczba miesięcy funkcjonowania</t>
  </si>
  <si>
    <t>Gminny Żłobek w Słupnie, ul. Warszawska 26B, 09-472 Słupno</t>
  </si>
  <si>
    <t>Gminą Słupno</t>
  </si>
  <si>
    <t>ż</t>
  </si>
  <si>
    <t>Katarzynę Harmatę — dyrektora</t>
  </si>
  <si>
    <t>Pana</t>
  </si>
  <si>
    <t>Marcina Zawadkę</t>
  </si>
  <si>
    <t>Wójta Gminy Słupno</t>
  </si>
  <si>
    <t>Pani</t>
  </si>
  <si>
    <t>Beaty Łapiak</t>
  </si>
  <si>
    <t>Skarbnika Gminy Słupno</t>
  </si>
  <si>
    <t>Gminnym Żłobku w Słupnie</t>
  </si>
  <si>
    <t>04 9011 0005 0002 0981 2000 0150</t>
  </si>
  <si>
    <t>Vistula Bank Spółdzielczy</t>
  </si>
  <si>
    <t>85505</t>
  </si>
  <si>
    <t>żłobku</t>
  </si>
  <si>
    <t>Wójta Gminy</t>
  </si>
  <si>
    <t>Miejsko-Gminny Żłobek w Żurominie, ul. Wiatraczna 16, 09-300 Żuromin</t>
  </si>
  <si>
    <t>Gminą i Miastem Żuromin</t>
  </si>
  <si>
    <t>Panią</t>
  </si>
  <si>
    <t>Anetę Goliat</t>
  </si>
  <si>
    <t>Burmistrza Gminy i Miasta Żuromin</t>
  </si>
  <si>
    <t>Grażyny Sikut</t>
  </si>
  <si>
    <t>Skarbnika Miasta i Gminy Żuromin</t>
  </si>
  <si>
    <t>Miejsko-Gminnym Żłobku w Żurominie</t>
  </si>
  <si>
    <t>17 8242 0008 2001 0002 3520 0002</t>
  </si>
  <si>
    <t>Bank Spółdzielczy w Żurominie</t>
  </si>
  <si>
    <t>Burmistrza Gminy i Miasta</t>
  </si>
  <si>
    <t>Żłobek Samorządowy w Troszynie, ul. Słowackiego 4C, 07-405 Troszyn</t>
  </si>
  <si>
    <t>Gminą Troszyn</t>
  </si>
  <si>
    <t>Edwina Mierzejewskiego</t>
  </si>
  <si>
    <t>Wójta Gminy Troszyn</t>
  </si>
  <si>
    <t>Wioletty Jastrzębskiej</t>
  </si>
  <si>
    <t>Skarbnika Gminy Troszyn</t>
  </si>
  <si>
    <t>Żłobku Samorządowym w Troszynie</t>
  </si>
  <si>
    <t>73 8915 0003 0012 5976 2000 0100</t>
  </si>
  <si>
    <t>Bank Spółdzielczy w Goworowie Oddział w Troszynie</t>
  </si>
  <si>
    <t>Gmina Nasielsk ul. Elektronowa 3 05-190 Nasielsk</t>
  </si>
  <si>
    <t>Żłobek Miejski, ul. Warszawska 39A, 05-190 Nasielsk</t>
  </si>
  <si>
    <t>Gminą Nasielsk</t>
  </si>
  <si>
    <t>Bogdana Ruszkowskiego</t>
  </si>
  <si>
    <t>Burmistrza Gminy Nasielsk</t>
  </si>
  <si>
    <t>Rafała Adamskiego</t>
  </si>
  <si>
    <t>Skarbnika Gminy Nasielsk</t>
  </si>
  <si>
    <t>Żłobku Miejskim w Nasielsku</t>
  </si>
  <si>
    <t>45 8226 0008 0000 1746 2000 0001</t>
  </si>
  <si>
    <t>Bank Spółdzielczy w Nasielsku</t>
  </si>
  <si>
    <t xml:space="preserve">Burmistrza Gminy </t>
  </si>
  <si>
    <t>Żłobek Publiczny Gminy Nadarzyn, Rusiec, ul. Szkolna 20, 05-830 Nadarzyn</t>
  </si>
  <si>
    <t>Gminą Nadarzyn</t>
  </si>
  <si>
    <t>Dariusza Jarosława Zwolińskiego</t>
  </si>
  <si>
    <t>Wójta Gminy Nadarzyn</t>
  </si>
  <si>
    <t>Magdaleny Sieczki</t>
  </si>
  <si>
    <t>Skarbnika Gminy Nadarzyn</t>
  </si>
  <si>
    <t>Gminnym Żłobku nr 1 „Zaczarowany Ogród” w Ruścu</t>
  </si>
  <si>
    <t>08 8002 0004 0050 0193 2030 0028</t>
  </si>
  <si>
    <t>Bank Spółdzielczy w Piasecznie</t>
  </si>
  <si>
    <t>Gmina Pułtusk ul. Rynek 41 06-100 Pułtusk</t>
  </si>
  <si>
    <t>Żłobek Miejski w Pułtusku, ul. Rafała Krajewskiego 3B, 06-100 Pułtusk</t>
  </si>
  <si>
    <t>Gminą Pułtusk</t>
  </si>
  <si>
    <t>Wojciecha Gregorczyka</t>
  </si>
  <si>
    <t>Burmistrza Miasta Pułtusk</t>
  </si>
  <si>
    <t>Teresy Turek</t>
  </si>
  <si>
    <t>Skarbnika Miasta Pułtusk</t>
  </si>
  <si>
    <t>Żłobku miejskim w Pułtusku</t>
  </si>
  <si>
    <t>39 1020 1592 0000 2802 0276 8331</t>
  </si>
  <si>
    <t>PKO Bank Polski</t>
  </si>
  <si>
    <t>Burmistrza Miasta</t>
  </si>
  <si>
    <t>Publiczny Żłobek KRASNAL w Białobrzegach, ul. Marii Konopnickiej 1, 26-800 Białobrzegi</t>
  </si>
  <si>
    <t>Miastem i Gminą Białobrzegi</t>
  </si>
  <si>
    <t>Adama Bolka</t>
  </si>
  <si>
    <t>Burmistrza Miasta i Gminy Białobrzegi</t>
  </si>
  <si>
    <t>Iwony Czwarno-Olczykowskiej</t>
  </si>
  <si>
    <t>Skarbnika Gminy Białobrzegi</t>
  </si>
  <si>
    <t>Publicznym Żłobku „Krasnal” w Białobrzegach</t>
  </si>
  <si>
    <t>20 9117 0000 0000 0576 2000 0410</t>
  </si>
  <si>
    <t>Bank Spółdzielczy w Białobrzegach</t>
  </si>
  <si>
    <t xml:space="preserve">Burmistrza Miasta i Gminy </t>
  </si>
  <si>
    <t>Gmina Chorzele ul. Stanisława Komosińskiego 1 06-330 Chorzele</t>
  </si>
  <si>
    <t>Miejski Zespół Placówek Opieki nad Dziećmi w Gminie Chorzele, ul. Wesoła 1, 06-330</t>
  </si>
  <si>
    <t>Miastem i Gminą Chorzele</t>
  </si>
  <si>
    <t>8a</t>
  </si>
  <si>
    <t>Katarzynę Brzezicką</t>
  </si>
  <si>
    <t>Zastępcę Burmistrza Miasta i Gminy Chorzele</t>
  </si>
  <si>
    <t>Ewy Moniki Werder</t>
  </si>
  <si>
    <t>Skarbnika Miasta i Gminy Chorzele</t>
  </si>
  <si>
    <t>Miejskim Zespole Placówek Opieki nad Dziećmi w Gminie Chorzele — żłobku</t>
  </si>
  <si>
    <t>27 8924 0007 0025 0391 2003 0002</t>
  </si>
  <si>
    <t>Bank Spółdzielczy w Przasnyszu</t>
  </si>
  <si>
    <t>Burmistrza Miasta i Gminy</t>
  </si>
  <si>
    <t>Miejski Zespół Placówek Opieki nad Dziećmi w Gminie Chorzele, ul. Wesoła 1, 06-331</t>
  </si>
  <si>
    <t>8b</t>
  </si>
  <si>
    <t>Miejskim Zespole Placówek Opieki nad Dziećmi w Gminie Chorzele — klubie dziecięcym</t>
  </si>
  <si>
    <t>85506</t>
  </si>
  <si>
    <t>klubie dziecięcym</t>
  </si>
  <si>
    <t>Gminny Żłobek w Kałuszynie, ul. Zamojska 13, 05-310 Kałuszyn</t>
  </si>
  <si>
    <t>Gminą Kałuszyn</t>
  </si>
  <si>
    <t>Arkadiusza Czyżewskiego</t>
  </si>
  <si>
    <t>Burmistrza Kałuszyna</t>
  </si>
  <si>
    <t>Marii Bugno</t>
  </si>
  <si>
    <t>Skarbnika Miejskiego Gminy Kałuszyn</t>
  </si>
  <si>
    <t>Gminnym Żłobku w Kałuszynie</t>
  </si>
  <si>
    <t>32 9224 0007 0000 9667 2000 0150</t>
  </si>
  <si>
    <t>Bank Spółdzielczy w Kałuszynie</t>
  </si>
  <si>
    <t>Burmistrza Gminy</t>
  </si>
  <si>
    <t>Gmina Potworów ul. Radomska 2A 26-414 Potworów</t>
  </si>
  <si>
    <t>Samorządowy Klub Dziecięcy w Długiem, Długie 3, 26-414 Potworów</t>
  </si>
  <si>
    <t>Gminą Potworów</t>
  </si>
  <si>
    <t>Marka Klimka</t>
  </si>
  <si>
    <t>Wójta Gminy Potworów</t>
  </si>
  <si>
    <t>Joanny Bińkowskiej</t>
  </si>
  <si>
    <t>Skarbnika Gminy Potworów</t>
  </si>
  <si>
    <t>Samorządowym Klubie Dziecięcym w Długiem</t>
  </si>
  <si>
    <t>50 9115 0002 0100 0112 7160 0004</t>
  </si>
  <si>
    <t>Bank Spółdzielczy Rzemiosła w Radomiu Oddział w Potworowie</t>
  </si>
  <si>
    <t>Żłobek Miejski w Ciechanowie, ul. Batalionów Chłopskich 4, 06-413 Ciechanów</t>
  </si>
  <si>
    <t>Gminą Miejską Ciechanów</t>
  </si>
  <si>
    <t>Krzysztofa Kosińskiego</t>
  </si>
  <si>
    <t>Prezydenta Miasta Ciechanów</t>
  </si>
  <si>
    <t>Ewy Szelugi</t>
  </si>
  <si>
    <t>Skarbnika Ciechanowa</t>
  </si>
  <si>
    <t>Żłobku Miejskim w Ciechanowie</t>
  </si>
  <si>
    <t>59 1600 1462 1837 0686 3000 0009</t>
  </si>
  <si>
    <t>BNP Paribas</t>
  </si>
  <si>
    <t>Prezydenta Miasta</t>
  </si>
  <si>
    <t>Gminny Żłobek nr 1, ul. Anny Walentynowicz 3, 05-520 Konstancin-Jeziorna</t>
  </si>
  <si>
    <t>Miastem i Gminą Konstancin-Jeziorna</t>
  </si>
  <si>
    <t>Kazimierza Jańczuka</t>
  </si>
  <si>
    <t>Burmistrza Gminy Konstancin-Jeziorna</t>
  </si>
  <si>
    <t>Dariusza Lipca</t>
  </si>
  <si>
    <t>Skarbnika Gminy Konstancin-Jeziorna</t>
  </si>
  <si>
    <t>Gminnym Żłobku nr 1</t>
  </si>
  <si>
    <t>04 8002 0004 0200 1111 2002 0168</t>
  </si>
  <si>
    <t>Bank Spółdzielczy w Piasecznie Oddział w Konstancin-Jeziorna</t>
  </si>
  <si>
    <t>Żłobek Samorządowy w Nowym Grabiu, Nowe Grabie 11a, 09-530</t>
  </si>
  <si>
    <t>Miastem i Gminą Gąbin</t>
  </si>
  <si>
    <t>13a</t>
  </si>
  <si>
    <t xml:space="preserve">Pana </t>
  </si>
  <si>
    <t>Krzysztofa Mieczysława Jadczaka</t>
  </si>
  <si>
    <t>Burmistrza Miasta i Gminy Gąbin</t>
  </si>
  <si>
    <t>Aleksandry Kłys</t>
  </si>
  <si>
    <t>p.o. Skarbnika Miasta i Gminy Gąbin</t>
  </si>
  <si>
    <t>Żłobku Samorządowym w Nowym Grabiu</t>
  </si>
  <si>
    <t>11 1020 1592 0000 2702 0279 0418</t>
  </si>
  <si>
    <t>PKO BP</t>
  </si>
  <si>
    <t>Żłobek Samorządowy w Gąbinie, al.. Jana Pawła II 16, 09-530 Gąbin</t>
  </si>
  <si>
    <t>13b</t>
  </si>
  <si>
    <t>Żłobku Samorządowym w Gąbinie</t>
  </si>
  <si>
    <t>Gminą Miejską Legionowo</t>
  </si>
  <si>
    <t>Romana Smogorzewskiego</t>
  </si>
  <si>
    <t>Prezydenta Miasta Legionowa</t>
  </si>
  <si>
    <t>Jolanty Ćwiklińskiej</t>
  </si>
  <si>
    <t>Skarbnika Miasta Legionowa</t>
  </si>
  <si>
    <t>Żłobku Miejskim „Motylkowy Świat” w Legionowie</t>
  </si>
  <si>
    <t>94 1090 1841 0000 0001 4147 8988</t>
  </si>
  <si>
    <t>Santander Bank Polska SA</t>
  </si>
  <si>
    <t>Żłobek Miejski nr 2 w Płocku, ul. Gen. F. Kleeberga 3, 09-410 Płock</t>
  </si>
  <si>
    <t>Miastem Płock</t>
  </si>
  <si>
    <t>m</t>
  </si>
  <si>
    <t>15a</t>
  </si>
  <si>
    <t>Romana Siemiątkowskiego</t>
  </si>
  <si>
    <t>Zastępcę Prezydenta Miasta Płocka ds.. Polityki Społecznej</t>
  </si>
  <si>
    <t>Wojciecha  Ostrowskiego</t>
  </si>
  <si>
    <t>Skarbnika Miasta Płocka</t>
  </si>
  <si>
    <t>Żłobku Miejskim nr 2 w Płocku</t>
  </si>
  <si>
    <t>03 1020 3974 0000 5102 0255 8476</t>
  </si>
  <si>
    <t>Powszechna Kasa Oszczędności Bank Polski Spółka Akcyjna w Warszawie</t>
  </si>
  <si>
    <t>Żłobek Miejski nr 3 w Płocku, ul. Płoskiego 3, 09-400 Płock</t>
  </si>
  <si>
    <t>15b</t>
  </si>
  <si>
    <t>Zastępcę Prezydenta Miasta Płocka ds. Polityki Społecznej</t>
  </si>
  <si>
    <t>Żłobku Miejskim nr 3 w Płocku</t>
  </si>
  <si>
    <t>Żłobek Miejski nr 4 w Płocku, ul. Lachmana 10, 09-407 Płock</t>
  </si>
  <si>
    <t>15c</t>
  </si>
  <si>
    <t>Żłobku Miejskim nr 4 w Płocku</t>
  </si>
  <si>
    <t>Żłobek Samorządowy w Nowym Mieście nad Pilicą, ul. Tomaszowska 5, 26-420 Nowe Miast nad Pilicą</t>
  </si>
  <si>
    <t>Gminą Nowe Miasto nad Pilicą</t>
  </si>
  <si>
    <t>Mariusza Dziubę</t>
  </si>
  <si>
    <t>Burmistrza Miasta i Gminy  Nowe Miasto nad Pilicą</t>
  </si>
  <si>
    <t>Ewy Bator</t>
  </si>
  <si>
    <t>Skarbnika Miasta i Gminy Nowe Miasto nad Pilicą</t>
  </si>
  <si>
    <t>Żłobku Samorządowym w Nowym mieście nad Pilicą</t>
  </si>
  <si>
    <t>04 9291 0001 0023 4900 2000 0290</t>
  </si>
  <si>
    <t>Bank Spółdzielczy w Białej Rawskiej O/Nowe Miasto nad Pilicą</t>
  </si>
  <si>
    <t xml:space="preserve">Burmistrza Miasta i Gminy  </t>
  </si>
  <si>
    <t>Miasto Sochaczew ul. 1 Maja 16 96-500 Sochaczew</t>
  </si>
  <si>
    <t>Miejski Żłobek Integracyjny w Sochaczewie, ul. Prezydenta Ryszarda Kaczorowskiego 2A, 96-500 Sochaczew</t>
  </si>
  <si>
    <t>Gminą Miastem Sochaczew</t>
  </si>
  <si>
    <t>Krzysztofa Osieckiego</t>
  </si>
  <si>
    <t>Burmistrza Miasta Sochaczew</t>
  </si>
  <si>
    <t>Jolanty Brzóski</t>
  </si>
  <si>
    <t>Skarbnika Miasta Sochaczew</t>
  </si>
  <si>
    <t>Miejskim Żłobku Integracyjnym w Sochaczewie</t>
  </si>
  <si>
    <t>11 1240 3174 1111 0010 6312 7574</t>
  </si>
  <si>
    <t>Bank Pekao S.A</t>
  </si>
  <si>
    <t>Miasto Przasnysz ul. Jana Kilińskiego 2 06-300 Przasnysz</t>
  </si>
  <si>
    <t>Żłobek Miejski, ul. Świerczewo 8, 06-300 Przasnysz</t>
  </si>
  <si>
    <t>Miastem Przasnysz</t>
  </si>
  <si>
    <t>Łukasza Chrostowskiego</t>
  </si>
  <si>
    <t>Burmistrza Miasta Przasnysza</t>
  </si>
  <si>
    <t>Iwony Domańskiej</t>
  </si>
  <si>
    <t>Skarbnika Miasta Przasnysza</t>
  </si>
  <si>
    <t>Żłobku Miejskim w Przasnyszu</t>
  </si>
  <si>
    <t>47 8924 0007 0008 0080 2005 0154</t>
  </si>
  <si>
    <t>Gminą Głowaczów</t>
  </si>
  <si>
    <t>Huberta Czubaja</t>
  </si>
  <si>
    <t>Wójta Gminy Głowaczów</t>
  </si>
  <si>
    <t>Grażyny Rybarczyk</t>
  </si>
  <si>
    <t>Skarbnika Gminy Głowaczów</t>
  </si>
  <si>
    <t>Gminnym Żłobku Maluch Plus „Słoneczny Zakątek"</t>
  </si>
  <si>
    <t>64 9125 0005 0000 0374 2000 0730</t>
  </si>
  <si>
    <t>Bank Spółdzielczy w Głowaczowie</t>
  </si>
  <si>
    <t>Klub Dziecięcy „Kubusiowy Raj” w Lelicach, ul. Szkolna 1, 09-213 Gozdowo</t>
  </si>
  <si>
    <t>Gminą Gozdowo</t>
  </si>
  <si>
    <t>20a</t>
  </si>
  <si>
    <t>Dariusza Kalkowskiego</t>
  </si>
  <si>
    <t>Wójta Gminy Gozdowo</t>
  </si>
  <si>
    <t>Bogumiły Bogdańskiej</t>
  </si>
  <si>
    <t>Skarbnika Gminy Gozdowo</t>
  </si>
  <si>
    <t>Klubie Dziecięcym „Kubusiowy Raj” w Lelicach</t>
  </si>
  <si>
    <t>05 9015 0001 2004 3900 0299 0025</t>
  </si>
  <si>
    <t>Bank Spółdzielczy w Starej Białej Oddział w Sierpcu Filia w Gozdowie</t>
  </si>
  <si>
    <t>Klub Dziecięcy „Radosna Kraina” w Gozdowie, ul. Krystyny Gozdawy 21, 09-213 Gozdowo</t>
  </si>
  <si>
    <t>20b</t>
  </si>
  <si>
    <t>Klubie Dziecięcym „Radosna Kraina” w Gozdowie</t>
  </si>
  <si>
    <t>32 9015 0001 2004 3900 0299 0024</t>
  </si>
  <si>
    <t>Miastem i Gminą Drobin</t>
  </si>
  <si>
    <t>Andrzeja Samoraj</t>
  </si>
  <si>
    <t>Burmistrza Miasta i Gminy Drobin</t>
  </si>
  <si>
    <t>Renaty Łukaszewskiej</t>
  </si>
  <si>
    <t>Skarbnika Miasta i Gminy Drobin</t>
  </si>
  <si>
    <t>Klubie Dziecięcym „Wesołe Drobinki"</t>
  </si>
  <si>
    <t>22 9042 1068 0420 0358 2000 0990</t>
  </si>
  <si>
    <t>Bank Spółdzielczy „Mazowsze” O/Drobin</t>
  </si>
  <si>
    <t>Miasto Sokołów Podlaski ul. Wolności 21 08-300 Sokołów Podlaski</t>
  </si>
  <si>
    <t>Żłobek Miejski, ul. Ks. Bosco 6, 08-300 Sokołów Podlaski</t>
  </si>
  <si>
    <t>Miastem Sokołów Podlaski</t>
  </si>
  <si>
    <t>Bogusława Karakulę</t>
  </si>
  <si>
    <t>Burmistrza Miasta Sokołów Podlaski</t>
  </si>
  <si>
    <t>Marii Grażyny Grądzkiej</t>
  </si>
  <si>
    <t>Skarbnika Miasta Sokołów Podlaski</t>
  </si>
  <si>
    <t>Żłobku Miejskim w Sokołowie Podlaskim</t>
  </si>
  <si>
    <t>76 1240 2715 1111 0010 0525 4010</t>
  </si>
  <si>
    <t>Bank Pekao S.A.</t>
  </si>
  <si>
    <t>Gmina Kozienice ul. Parkowa 5 26-900 Kozienice</t>
  </si>
  <si>
    <t>Publiczny Żłobek Miejski w Kozienicach, ul. Marii Skłodowskiej-Curie 3, 26-900 Kozienice</t>
  </si>
  <si>
    <t>Gminą Kozienice</t>
  </si>
  <si>
    <t>Piotra Kozłowskiego</t>
  </si>
  <si>
    <t>Burmistrza Gminy Kozienice</t>
  </si>
  <si>
    <t>Barbary Galińskiej</t>
  </si>
  <si>
    <t>Skarbnika Gminy Kozienice</t>
  </si>
  <si>
    <t>Publicznym Żłobku Miejskim w Kozienicach</t>
  </si>
  <si>
    <t>82 1240 5703 1111 0010 5754 5258</t>
  </si>
  <si>
    <t>Bank Pekao S.A. O/Radom</t>
  </si>
  <si>
    <t>Gmina Ojrzeń ul. Ciechanowska 27 06-456 Ojrzeń</t>
  </si>
  <si>
    <t>Żłobek Gminny, Kraszewo 57A, 06-456 Ojrzeń</t>
  </si>
  <si>
    <t>Gminą Ojrzeń</t>
  </si>
  <si>
    <t>Zdzisława Mierzejewskiego</t>
  </si>
  <si>
    <t>Wójta Gminy Ojrzeń</t>
  </si>
  <si>
    <t>Katarzyny Lidii Zimnowodzkiej</t>
  </si>
  <si>
    <t>Zastępcy Skarbnika Gminy Ojrzeń</t>
  </si>
  <si>
    <t>Żłobku Gminnym w Kraszewie</t>
  </si>
  <si>
    <t>06 8230 0007 0017 2651 2000 0038</t>
  </si>
  <si>
    <t>Bank Spółdzielczy w Płońsku</t>
  </si>
  <si>
    <t>Gmina Iłża ul. Rynek 11 27-100 Iłża</t>
  </si>
  <si>
    <t>Żłobek w Iłży, Os. Stanisława Staszica 13, 27-100 Iłża</t>
  </si>
  <si>
    <t>Gminą Iłża</t>
  </si>
  <si>
    <t>Przemysława Burka</t>
  </si>
  <si>
    <t>Burmistrza Iłży</t>
  </si>
  <si>
    <t xml:space="preserve">Pani </t>
  </si>
  <si>
    <t>Elżbiety Łodej</t>
  </si>
  <si>
    <t>Skarbnika Iłży</t>
  </si>
  <si>
    <t>Żłobku w Iłży</t>
  </si>
  <si>
    <t>30 9129 0001 0009 0000 0824 0307</t>
  </si>
  <si>
    <t>Bank Spółdzielczy w Iłży</t>
  </si>
  <si>
    <t>Gmina Bielany ul. Słoneczna 2 08-311 Bielany</t>
  </si>
  <si>
    <t>Gminny Klub Dziecięcy w Bielanach Jarosławach, Bielany Jarosławy 65, 08-311 Bielany</t>
  </si>
  <si>
    <t>Gminą Bielany</t>
  </si>
  <si>
    <t xml:space="preserve">Zbigniewa Woźniaka </t>
  </si>
  <si>
    <t>Wójta Gminy Bielany</t>
  </si>
  <si>
    <t>Barbary Zawadzkiej</t>
  </si>
  <si>
    <t>Skarbnika Gminy Bielany</t>
  </si>
  <si>
    <t>Gminnym Klubie Dziecięcym w Bielanach Jarosławach</t>
  </si>
  <si>
    <t>97 9221 0000 0032 0557 2000 0780</t>
  </si>
  <si>
    <t>Powiatowy Bank Spółdzielczy w Sokołowie Podlaskim Oddział w Bielanach</t>
  </si>
  <si>
    <t>Publiczny Żłobek w Słubinach, ul. Lubelska 52, 08-400 Garwolin</t>
  </si>
  <si>
    <t>Gminą Garwolin</t>
  </si>
  <si>
    <t>Marcina Kołodziejczyka</t>
  </si>
  <si>
    <t>Wójta Gminy Garwolin</t>
  </si>
  <si>
    <t>Katarzyny Grzeszczak</t>
  </si>
  <si>
    <t>Skarbnika Gminy Garwolin</t>
  </si>
  <si>
    <t>Publicznym Żłobku w Sulbinach</t>
  </si>
  <si>
    <t>46 9210 0008 0000 2844 2000 0330</t>
  </si>
  <si>
    <t>Bank Spółdzielczy</t>
  </si>
  <si>
    <t>Gminą Miastem Pionki</t>
  </si>
  <si>
    <t>Roberta Kowalczyka</t>
  </si>
  <si>
    <t>Burmistrza Miasta Pionki</t>
  </si>
  <si>
    <t>Beaty Pietrus</t>
  </si>
  <si>
    <t>Skarbnika Pionek</t>
  </si>
  <si>
    <t>Żłobku Miejskim „Wesoły Pajacyk” w Pionkach</t>
  </si>
  <si>
    <t>32 9141 0005 0000 0231 2000 0760</t>
  </si>
  <si>
    <t>BS Pionki</t>
  </si>
  <si>
    <t>Miasto Mława ul. Stary Rynek 19 06-500 Mława</t>
  </si>
  <si>
    <t>Miejski Żłobek w Mławie, ul. Zygmunta Krasińskiego 7, 06-500 Mława</t>
  </si>
  <si>
    <t>Miastem Mława</t>
  </si>
  <si>
    <t>Janinę Budzichowską</t>
  </si>
  <si>
    <t>Zastępcę Burmistrza Miasta Mława</t>
  </si>
  <si>
    <t>Justyny Bielak</t>
  </si>
  <si>
    <t>Skarbnika Miasta Mława</t>
  </si>
  <si>
    <t>Miejskim żłobku w Mławie</t>
  </si>
  <si>
    <t>56 1090 2604 0000 0001 3379 7884</t>
  </si>
  <si>
    <t>Gmina Halinów ul. Spółdzielcza 1 05-074 Halinów</t>
  </si>
  <si>
    <t>Gminą Halinów</t>
  </si>
  <si>
    <t>Adama Ciszkowskiego</t>
  </si>
  <si>
    <t>Burmistrza Halinowa</t>
  </si>
  <si>
    <t>Anety Leleń</t>
  </si>
  <si>
    <t>Skarbnika Halinowa</t>
  </si>
  <si>
    <t xml:space="preserve">Gminnym Żłobku „Kraina Smyka” w Józefinie </t>
  </si>
  <si>
    <t>42 8019 0000 2008 0200 9959 0091</t>
  </si>
  <si>
    <t>Bank Spółdzielczy w Halinowie</t>
  </si>
  <si>
    <t>Miasto Nowy Dwór Mazowiecki ul. Zakroczymska 30 05-100 Nowy Dwór Mazowiecki</t>
  </si>
  <si>
    <t>Miejski Żłobek nr 1 w Nowym Dworze Mazowieckim, ul. 29 Listopada 109, 05-100 Nowy Dwór Mazowiecki</t>
  </si>
  <si>
    <t>Miastem Nowy Dwór Mazowiecki</t>
  </si>
  <si>
    <t>Jacka Kowalskiego</t>
  </si>
  <si>
    <t>Burmistrza Miasta Nowy Dwór Mazowiecki</t>
  </si>
  <si>
    <t>Anny Palczowskiej</t>
  </si>
  <si>
    <t>Skarbnika Miasta Nowy Dwór Mazowiecki</t>
  </si>
  <si>
    <t>Miejskim Żłobku nr 1 w Nowym dworze mazowieckim</t>
  </si>
  <si>
    <t>18 8009 1062 0016 4106 2007 0099</t>
  </si>
  <si>
    <t>Mazowiecki Bank Spółdzielczy w Łomiankach</t>
  </si>
  <si>
    <t>Gmina Odrzywół ul. Warszawska 53 26-425 Odrzywół</t>
  </si>
  <si>
    <t>Gminny Klub Maluch Plus „Słoneczny Kącik” w Odrzywole, ul. Warszawska 67, 26-425 Odrzywół</t>
  </si>
  <si>
    <t>Gminą Odrzywół</t>
  </si>
  <si>
    <t>Mariana Kmieciaka</t>
  </si>
  <si>
    <t>Wójta Gminy Odrzywół</t>
  </si>
  <si>
    <t>Marii Ruczkowskiej</t>
  </si>
  <si>
    <t>Skarbnika Gminy Odrzywół</t>
  </si>
  <si>
    <t>Gminnym Klubie Maluch Plus „Słoneczny Kącik"</t>
  </si>
  <si>
    <t>92 9147 0009 0060 2422 2001 0001</t>
  </si>
  <si>
    <t>Bank Spółdzielczy w Radomiu Oddział w Odrzywole</t>
  </si>
  <si>
    <t>Gminą Wieniawa</t>
  </si>
  <si>
    <t>33a</t>
  </si>
  <si>
    <t>Krzysztofa Sobczaka</t>
  </si>
  <si>
    <t>Wójta Gminy Wieniawa</t>
  </si>
  <si>
    <t>Wandy Nogańskiej</t>
  </si>
  <si>
    <t xml:space="preserve">Skarbnika Gminy Wieniawa </t>
  </si>
  <si>
    <t>Punkcie opieki nad dziećmi do lat 3 Dzienny Opiekun nr 1 ul. Kochanowskiego 88 w Wieniawie</t>
  </si>
  <si>
    <t>66 9145 1040 2000 0055 2000 0001</t>
  </si>
  <si>
    <t>Bank Spółdzielczy w Przysusze o/Wieniawa</t>
  </si>
  <si>
    <t>85507</t>
  </si>
  <si>
    <t>u dziennego opiekuna</t>
  </si>
  <si>
    <t>33b</t>
  </si>
  <si>
    <t>Punkcie opieki nad dziećmi do lat 3 Dzienny Opiekun nr 2 ul. Kochanowskiego 88 w Wieniawie</t>
  </si>
  <si>
    <t>Publiczny Żłobek w Sobolewie, ul. Kard. Wyszyńskiego 42, 08-460 Sobolew</t>
  </si>
  <si>
    <t>Gminą Sobolew</t>
  </si>
  <si>
    <t>Macieja Błachnię</t>
  </si>
  <si>
    <t>Wójta Gminy Sobolew</t>
  </si>
  <si>
    <t>Grażyny Napory</t>
  </si>
  <si>
    <t>Skarbnika Gminy Sobolew</t>
  </si>
  <si>
    <t>Publicznym Żłobku w Sobolewie</t>
  </si>
  <si>
    <t>53 9217 0001 0010 6470 2000 0510</t>
  </si>
  <si>
    <t>Bank Spółdzielczy w Łaskarzewie</t>
  </si>
  <si>
    <t>Gmina Żelechów ul. Rynek 1 08-430 Żelechów</t>
  </si>
  <si>
    <t>Klub Dziecięcy w Pluszowym Misiu, ul. Ogrodowa 1, 08-430 Żelechów</t>
  </si>
  <si>
    <t>Gminą Żelechów</t>
  </si>
  <si>
    <t>Łukasza Bogusza</t>
  </si>
  <si>
    <t>Burmistrza Żelechowa</t>
  </si>
  <si>
    <t>Beaty Kosyry</t>
  </si>
  <si>
    <t>Skarbnika Żelechowa</t>
  </si>
  <si>
    <t>Klubie Dziecięcym „Pluszowy miś” w Żelechowie</t>
  </si>
  <si>
    <t>25 9210 0008 0024 0608 2000 0010</t>
  </si>
  <si>
    <t>Bank Spółdzielczy w Garwolinie oddział w Żelechowie</t>
  </si>
  <si>
    <t>Żłobek Gminny, Gąsawy Plebańskie 48b, 26-502 Jastrząb</t>
  </si>
  <si>
    <t>Gminą Jastrząb</t>
  </si>
  <si>
    <t>Andrzeja Brachę</t>
  </si>
  <si>
    <t>Wójta Gminy Jastrząb</t>
  </si>
  <si>
    <t>Doroty Wrzesień</t>
  </si>
  <si>
    <t>Skarbnika Gminy Jastrząb</t>
  </si>
  <si>
    <t>Gminnym Żłobku w Gąsawach Plebańskich</t>
  </si>
  <si>
    <t>73 9115 0002 0080 0800 8961 0045</t>
  </si>
  <si>
    <t>Bank Spółdzielczy Rzemiosła w Radomiu</t>
  </si>
  <si>
    <t>Gmina Suchożebry ul. Aleksandry Ogińskiej 11 08-125 Suchożebry</t>
  </si>
  <si>
    <t>Klub Dziecięcy w Suchożebrach, ul. Siedlecka 5, 08-125 Suchożebry</t>
  </si>
  <si>
    <t>Gminą Suchożebry</t>
  </si>
  <si>
    <t>Krzysztofa Bujalskiego</t>
  </si>
  <si>
    <t>Wójta Gminy Suchożebry</t>
  </si>
  <si>
    <t>Agnieszki Klewek</t>
  </si>
  <si>
    <t>Skarbnika Gminy Suchożebry</t>
  </si>
  <si>
    <t>Klubie Dziecięcym w Suchożebrach</t>
  </si>
  <si>
    <t>60 9221 0000 0130 0215 2000 0580</t>
  </si>
  <si>
    <t>Powiatowy Bank Spółdzielczy w Sokołowie Podlaskim Oddział w Suchożebrach</t>
  </si>
  <si>
    <t>Gmina Szydłowiec Rynek Wielki 1 26-500 Szydłowiec</t>
  </si>
  <si>
    <t>Żłobek Miejski nr 1 w Szydłowcu przy Miejskim Zespole Żłobków w Szydłowcu, ul. Kościuszki 225A, 26-500 Szydłowiec</t>
  </si>
  <si>
    <t>Gminą Szydłowiec</t>
  </si>
  <si>
    <t>38a</t>
  </si>
  <si>
    <t xml:space="preserve"> Pana</t>
  </si>
  <si>
    <t>Artura Ludwa</t>
  </si>
  <si>
    <t>Burmistrza Szydłowca</t>
  </si>
  <si>
    <t>Iwony Czarnoty</t>
  </si>
  <si>
    <t>Skarbnika Szydłowca</t>
  </si>
  <si>
    <t>Żłobku Miejskim nr 1 w Szydłowcu</t>
  </si>
  <si>
    <t>61 9129 0001 0099 0900 3317 0016</t>
  </si>
  <si>
    <t>Bank Spółdzielczy w Iłży Filia Szydłowiec</t>
  </si>
  <si>
    <t>Burmistrza  Gminy</t>
  </si>
  <si>
    <t>Żłobek Miejski nr 2 w Szydłowcu przy Miejskim Zespole Żłobków w Szydłowcu, ul. Staszica 3a, 26-500 Szydłowiec</t>
  </si>
  <si>
    <t>38b</t>
  </si>
  <si>
    <t>Żłobku Miejskim nr 2 w Szydłowcu</t>
  </si>
  <si>
    <t>Gmina Miasta Gostynina ul. Rynek 26 09-500 Gostynin</t>
  </si>
  <si>
    <t>Gminą Miasta Gostynina</t>
  </si>
  <si>
    <t>39a</t>
  </si>
  <si>
    <t>Pawła Witolda Kalinowskiego</t>
  </si>
  <si>
    <t>Burmistrza Miasta Gostynina</t>
  </si>
  <si>
    <t>Bożeny Sokołowskiej</t>
  </si>
  <si>
    <t>Skarbnika Miasta Gostynina</t>
  </si>
  <si>
    <t>punkcie opieki nad dziećmi do lat 3 Dzienny Opiekun „Bajkowy Zakątek"</t>
  </si>
  <si>
    <t>58 1020 1592 0000 2902 0301 3059</t>
  </si>
  <si>
    <t>PKO Bank Polski S.A.</t>
  </si>
  <si>
    <t>Burmistrza  Miasta</t>
  </si>
  <si>
    <t>39b</t>
  </si>
  <si>
    <t>punkcie opieki nad dziećmi do lat 3 Dzienny Opiekun „Zaczarowana Kraina"</t>
  </si>
  <si>
    <t>39c</t>
  </si>
  <si>
    <t>Klubie Dziecięcym „Uśmiech Malucha"</t>
  </si>
  <si>
    <t>Żłobek Gminny, ul. Nurska 67, 07-320 Małkinia Górna</t>
  </si>
  <si>
    <t>Gminą Małkinia Górna</t>
  </si>
  <si>
    <t>Bożenę Kordek</t>
  </si>
  <si>
    <t>Wójta Gminy Małkinia Górna</t>
  </si>
  <si>
    <t>Renaty Rostkowskiej</t>
  </si>
  <si>
    <t>Inspektora ds. księgowości budżetowej</t>
  </si>
  <si>
    <t>Żłobku Gminnym w Małkini Górnej</t>
  </si>
  <si>
    <t>88 8923 1021 0100 0169 2001 0217</t>
  </si>
  <si>
    <t>Bank Spółdzielczy w Ostrowi Mazowieckiej Oddział w Małkini</t>
  </si>
  <si>
    <t>Miasto Zielonka ul. Lipowa 05-220 Zielonka</t>
  </si>
  <si>
    <t>Żłobek Miejski w Zielonce, ul. Staszica 16, 05-220 Zielonka</t>
  </si>
  <si>
    <t>Miastem Zielonka</t>
  </si>
  <si>
    <t>Kamila Michała Iwandowskiego</t>
  </si>
  <si>
    <t>Burmistrza Miasta Zielonka</t>
  </si>
  <si>
    <t>Ireny Prucnal</t>
  </si>
  <si>
    <t>Skarbnika Miasta Zielonka</t>
  </si>
  <si>
    <t>Żłobku Miejskim w Zielonce</t>
  </si>
  <si>
    <t>56 1020 1042 0000 8402 0362 7858</t>
  </si>
  <si>
    <t>PKO Bank Polski SA</t>
  </si>
  <si>
    <t xml:space="preserve"> Gmina Miasto Pruszków ul. Kraszewskiego 14/16 05-800 Pruszków</t>
  </si>
  <si>
    <t>Żłobek Miejski nr 3, ul. Jarzynowa 21, 05-800 Pruszków</t>
  </si>
  <si>
    <t>Miastem Pruszków</t>
  </si>
  <si>
    <t>Beatę Czyżewską</t>
  </si>
  <si>
    <t>Zastępcę Prezydenta Miasta Pruszkowa</t>
  </si>
  <si>
    <t>Lidii Marii Sadowskiej-Muchy</t>
  </si>
  <si>
    <t xml:space="preserve"> Skarbnika Miasta Pruszkowa</t>
  </si>
  <si>
    <t>Żłobku Miejskim nr 3 w Pruszkowie</t>
  </si>
  <si>
    <t>64 1240 6973 1111 0010 8643 7638</t>
  </si>
  <si>
    <t>Bank Polska Kasa Opieki S.A.</t>
  </si>
  <si>
    <t>Żłobek nr 4, ul. Wiktorska 94/96, 02-582 Warszawa</t>
  </si>
  <si>
    <t>Miastem Stołecznym Warszawą</t>
  </si>
  <si>
    <t>44/1</t>
  </si>
  <si>
    <t>Tomasza Pactwę</t>
  </si>
  <si>
    <t xml:space="preserve">Dyrektora Biura Pomocy i Projektów Społecznych </t>
  </si>
  <si>
    <t>Mirosława Czekaj</t>
  </si>
  <si>
    <t>Skarbnika Miasta Stołecznego Warszawy</t>
  </si>
  <si>
    <t>Żłobku nr 4, ul. Wiktorska 94/96 w  Warszawie</t>
  </si>
  <si>
    <t>46 1030 1508 0000 0005 5000 0008</t>
  </si>
  <si>
    <t>Bank CITI Handlowy</t>
  </si>
  <si>
    <t>Żłobek nr 6, ul. Bonifacego 72, 02-936 Warszawa</t>
  </si>
  <si>
    <t>44/2</t>
  </si>
  <si>
    <t>Żłobku nr 6, ul. Bonifacego 72 w  Warszawie</t>
  </si>
  <si>
    <t>Mini Żłobek, ul. Białobrzeska 19, 02-364 Warszawa</t>
  </si>
  <si>
    <t>44/3</t>
  </si>
  <si>
    <t>Mini Żłobku, ul. Białobrzeska 19 w  Warszawie</t>
  </si>
  <si>
    <t>Mini Żłobek, ul. Prochowa 49, 04-388 Warszawa</t>
  </si>
  <si>
    <t>44/4</t>
  </si>
  <si>
    <t>Mini Żłobku, ul. Prochowa 49 w  Warszawie</t>
  </si>
  <si>
    <t>Żłobek nr 14, ul. Wrzeciono 4, 01-961 Warszawa</t>
  </si>
  <si>
    <t>44/5</t>
  </si>
  <si>
    <t>Żłobku nr 14, ul. Wrzeciono 4 w  Warszawie</t>
  </si>
  <si>
    <t>Żłobek nr 16, ul. Klaudyny 10, 01-684 Warszawa</t>
  </si>
  <si>
    <t>44/6</t>
  </si>
  <si>
    <t>Żłobku nr 16, ul. Klaudyny 10 w  Warszawie</t>
  </si>
  <si>
    <t>Żłobek nr 29, ul. Nike 6, 03-846 Warszawa</t>
  </si>
  <si>
    <t>44/7</t>
  </si>
  <si>
    <t>Żłobku nr 29,  6 w  Warszawie</t>
  </si>
  <si>
    <t>Żłobek nr 30, ul. Stanisława Augusta 79, 03-846 Warszawa</t>
  </si>
  <si>
    <t>44/8</t>
  </si>
  <si>
    <t>Żłobku nr 30, ul. Stanisława Augusta 79 w  Warszawie</t>
  </si>
  <si>
    <t>Żłobek nr 36, ul. Strumykowa 18, 03-138 Warszawa</t>
  </si>
  <si>
    <t>44/9</t>
  </si>
  <si>
    <t>Żłobku nr 36, ul. Strumykowa 18 w  Warszawie</t>
  </si>
  <si>
    <t>Żłobek nr 41, ul. Potockich 107, 04-534 Warszawa</t>
  </si>
  <si>
    <t>44/10</t>
  </si>
  <si>
    <t>Żłobku nr 41, ul. Potockich 107 w  Warszawie</t>
  </si>
  <si>
    <t>Żłobek nr 50, ul. Nowogrodzka 75, 02-018 Warszawa</t>
  </si>
  <si>
    <t>44/11</t>
  </si>
  <si>
    <t>Żłobku nr 50, ul. Nowogrodzka 75 w  Warszawie</t>
  </si>
  <si>
    <t>Żłobek nr 51, ul. Bonifacego 81, 02-945 Warszawa</t>
  </si>
  <si>
    <t>44/12</t>
  </si>
  <si>
    <t>Żłobku nr 51, ul. Bonifacego 81 w  Warszawie</t>
  </si>
  <si>
    <t>44/13</t>
  </si>
  <si>
    <t>Żłobku nr 52, ul. Św. Urszuli Ledóchowskiej 8a w  Warszawie</t>
  </si>
  <si>
    <t>Żłobek nr 54, ul. Kinowa 19, 04-030 Warszawa</t>
  </si>
  <si>
    <t>44/14</t>
  </si>
  <si>
    <t>Żłobku nr 54, ul. Kinowa 19 w  Warszawie</t>
  </si>
  <si>
    <t>Żłobek nr 1, ul. Wiolinowa 9, 02-785 Warszawa</t>
  </si>
  <si>
    <t>44/15</t>
  </si>
  <si>
    <t>Żłobku nr 1, ul. Wiolinowa 9 w  Warszawie</t>
  </si>
  <si>
    <t>Mini Żłobek nr 53, ul. Raczkiewicza 116, 05-075 Warszawa</t>
  </si>
  <si>
    <t>44/16</t>
  </si>
  <si>
    <t>Mini Żłobku nr 53, ul. Raczkiewicza 116 w  Warszawie</t>
  </si>
  <si>
    <t>Żłobek nr 55, ul. Fiszera 28, 04-402 Warszawa</t>
  </si>
  <si>
    <t>44/17</t>
  </si>
  <si>
    <t>Żłobku nr 55, ul. Fiszera 28 w  Warszawie</t>
  </si>
  <si>
    <t>Żłobek nr 44, ul. Wejherowska 1, 03-538 Warszawa</t>
  </si>
  <si>
    <t>44/18</t>
  </si>
  <si>
    <t>Żłobku nr 44, ul. Wejherowska 1 w  Warszawie</t>
  </si>
  <si>
    <t>Żłobek nr 46, ul. Przybyszewskiego 70/72, 01-824 Warszawa</t>
  </si>
  <si>
    <t>44/19</t>
  </si>
  <si>
    <t>Żłobku nr 46, ul. Przybyszewskiego 70/72 w  Warszawie</t>
  </si>
  <si>
    <t>Żłobek nr 47, ul. Chodecka 2, 03-332 Warszawa</t>
  </si>
  <si>
    <t>44/20</t>
  </si>
  <si>
    <t>Żłobku nr 47, ul. Chodecka 2 w  Warszawie</t>
  </si>
  <si>
    <t>44/21</t>
  </si>
  <si>
    <t>punkcie opieki nad dziećmi do lat 3 Dzienny Opiekun, ul. Grójecka 26/6 w  Warszawie</t>
  </si>
  <si>
    <t>44/22</t>
  </si>
  <si>
    <t>punkcie opieki nad dziećmi do lat 3 Dzienny Opiekun, ul. Jałtańska 5/65 w  Warszawie</t>
  </si>
  <si>
    <t>44/23</t>
  </si>
  <si>
    <t>punkcie opieki nad dziećmi do lat 3 Dzienny Opiekun, ul. Kochanowskiego 52/94 w  Warszawie</t>
  </si>
  <si>
    <t>44/24</t>
  </si>
  <si>
    <t>punkcie opieki nad dziećmi do lat 3 Dzienny Opiekun, ul. Wrzeciono 28/1 w  Warszawie</t>
  </si>
  <si>
    <t>44/25</t>
  </si>
  <si>
    <t>punkcie opieki nad dziećmi do lat 3 Dzienny Opiekun, ul. Jagiellońska 47c/33 lok. 1 w  Warszawie</t>
  </si>
  <si>
    <t>44/26</t>
  </si>
  <si>
    <t>punkcie opieki nad dziećmi do lat 3 Dzienny Opiekun, ul. Jagiellońska 47c/38 lok. 1 w  Warszawie</t>
  </si>
  <si>
    <t>44/27</t>
  </si>
  <si>
    <t>punkcie opieki nad dziećmi do lat 3 Dzienny Opiekun, ul. Jagiellońska 47c/38 lok. 2 lok. 2 w  Warszawie</t>
  </si>
  <si>
    <t>44/28</t>
  </si>
  <si>
    <t>punkcie opieki nad dziećmi do lat 3 Dzienny Opiekun, ul. Jagiellońska 47c/33 lok. 2 w  Warszawie</t>
  </si>
  <si>
    <t>44/29</t>
  </si>
  <si>
    <t>punkcie opieki nad dziećmi do lat 3 Dzienny Opiekun, ul. Sardyńska 4/16 w  Warszawie</t>
  </si>
  <si>
    <t>Gmina Latowicz ul. Rynek 6 05-334 Latowicz</t>
  </si>
  <si>
    <t>Gminą Latowicz</t>
  </si>
  <si>
    <t>Bogdana Świątka-Górskiego</t>
  </si>
  <si>
    <t>Wójta Gminy Latowicz</t>
  </si>
  <si>
    <t>Anny Strzelec</t>
  </si>
  <si>
    <t>Skarbnika Gminy Latowicz</t>
  </si>
  <si>
    <t>samorządowym Żłobku w Wielgolesie</t>
  </si>
  <si>
    <t>62 9226 0005 0040 0552 2000 0740</t>
  </si>
  <si>
    <t>Bank Spółdzielczy w Mińsku Mazowieckim Oddział w Latowiczu</t>
  </si>
  <si>
    <t>Gmina Dobre ul. T. Kościuszki 1 05-307 Dobre</t>
  </si>
  <si>
    <t>Gminny Żłobek w Dobrem, ul. Rynek 3, 05-307 Dobre</t>
  </si>
  <si>
    <t>Gminą Dobre</t>
  </si>
  <si>
    <t>Tadeusza Gałązkę</t>
  </si>
  <si>
    <t>Wójta Gminy Dobre</t>
  </si>
  <si>
    <t>Elżbiety Gadomskiej</t>
  </si>
  <si>
    <t>Skarbnika Gminy Dobre</t>
  </si>
  <si>
    <t>Gminnym Żłobku w Dobrem</t>
  </si>
  <si>
    <t>08 9226 0005 9700 0853 2000 0380</t>
  </si>
  <si>
    <t>Bank Spółdzielczy w Mińsku Mazowieckim Oddział Dobre</t>
  </si>
  <si>
    <t>Publiczny Żłobek w Górznie, ul. Kard. St. Wyszyńskiego 8, 08-404 Górzno</t>
  </si>
  <si>
    <t>Gminą Górzno</t>
  </si>
  <si>
    <t>Waldemara Sabaka</t>
  </si>
  <si>
    <t>Wójta Gminy Górzno</t>
  </si>
  <si>
    <t>Grażyny Szewczyk</t>
  </si>
  <si>
    <t>Skarbnika Gminy Górzno</t>
  </si>
  <si>
    <t>Publicznym Żłobku w Górznie</t>
  </si>
  <si>
    <t>22 9210 0008 0060 0200 2000 0660</t>
  </si>
  <si>
    <t>Bank Spółdzielczy w Garwolinie Oddział w Górznie</t>
  </si>
  <si>
    <t>„</t>
  </si>
  <si>
    <t>”</t>
  </si>
  <si>
    <t>Gmina Miejska Ciechanów pl. Jana Pawła II 6 06-400 Ciechanów</t>
  </si>
  <si>
    <t>Gmina Jastrząb pl. Niepodległości  5 26-502 Jastrząb</t>
  </si>
  <si>
    <t>Gmina Białobrzegi pl. Zygmunta Starego 9 26-800 Białobrzegi</t>
  </si>
  <si>
    <t>Gmina-Miasto Płock pl. Stary Rynek 1 09-400 Płock</t>
  </si>
  <si>
    <t>Gmina Nowe Miasto nad Pilicą pl. O.H. Koźmińskiego 1/2 26-420 Nowe Miasto nad Pilicą</t>
  </si>
  <si>
    <t>Gmina Głowaczów ul. Rynek 35 26-903 Głowaczów</t>
  </si>
  <si>
    <t>Gmina Miasto Pionki Aleja Jana Pawła II 15 26-670 Pionki</t>
  </si>
  <si>
    <t>Gmina Małkinia Górna ul. Przedszkolna 1 07-320 Małkinia Górna</t>
  </si>
  <si>
    <t>zero złotych zero groszy</t>
  </si>
  <si>
    <t>sześć tysięcy złotych zero groszy</t>
  </si>
  <si>
    <t>sześćdziesiąt tysięcy złotych zero groszy</t>
  </si>
  <si>
    <t>dwanaście tysięcy złotych zero groszy</t>
  </si>
  <si>
    <t>osiemnaście tysięcy złotych zero groszy</t>
  </si>
  <si>
    <t>sto trzydzieści dwa tysiące złotych zero groszy</t>
  </si>
  <si>
    <t>siedemdziesiąt dwa tysiące złotych zero groszy</t>
  </si>
  <si>
    <t>dziewięćdziesiąt tysięcy złotych zero groszy</t>
  </si>
  <si>
    <t>dwadzieścia siedem tysięcy złotych zero groszy</t>
  </si>
  <si>
    <t>osiemdziesiąt sześć tysięcy czterysta złotych zero groszy</t>
  </si>
  <si>
    <t>osiemdziesiąt cztery tysiące sześćset złotych zero groszy</t>
  </si>
  <si>
    <t>dwadzieścia osiem tysięcy osiemset złotych zero groszy</t>
  </si>
  <si>
    <t>dziewięćdziesiąt tysięcy siedemset pięćdziesiąt złotych zero groszy</t>
  </si>
  <si>
    <t>siedemdziesiąt tysięcy dwieście złotych zero groszy</t>
  </si>
  <si>
    <t>pięćdziesiąt cztery tysiące złotych zero groszy</t>
  </si>
  <si>
    <t>czterdzieści dziewięć tysięcy pięćset złotych zero groszy</t>
  </si>
  <si>
    <t>trzydzieści siedem tysięcy osiemset złotych zero groszy</t>
  </si>
  <si>
    <t>sto trzydzieści pięć tysięcy złotych zero groszy</t>
  </si>
  <si>
    <t>sześćdziesiąt osiem tysięcy czterysta złotych zero groszy</t>
  </si>
  <si>
    <t>czterdzieści trzy tysiące dwieście złotych zero groszy</t>
  </si>
  <si>
    <t>sto czterdzieści siedem tysięcy sześćset złotych zero groszy</t>
  </si>
  <si>
    <t>pięćdziesiąt pięć tysięcy osiemset złotych zero groszy</t>
  </si>
  <si>
    <t>trzydzieści sześć tysięcy złotych zero groszy</t>
  </si>
  <si>
    <t>sto trzydzieści osiem tysięcy sześćset złotych zero groszy</t>
  </si>
  <si>
    <t>trzydzieści siedem tysięcy dziewięćset pięćdziesiąt złotych zero groszy</t>
  </si>
  <si>
    <t>czternaście tysięcy czterysta złotych zero groszy</t>
  </si>
  <si>
    <t>trzydzieści dwa tysiące czterysta złotych zero groszy</t>
  </si>
  <si>
    <t>dziewięć tysięcy złotych zero groszy</t>
  </si>
  <si>
    <t>dwadzieścia pięć tysięcy dwieście złotych zero groszy</t>
  </si>
  <si>
    <t>czterdzieści pięć tysięcy złotych zero groszy</t>
  </si>
  <si>
    <t>trzydzieści dziewięć tysięcy sześćset złotych zero groszy</t>
  </si>
  <si>
    <t>trzydzieści trzy tysiące złotych zero groszy</t>
  </si>
  <si>
    <t>trzydzieści tysięcy sześćset złotych zero groszy</t>
  </si>
  <si>
    <t>dwieście osiem tysięcy osiemset złotych zero groszy</t>
  </si>
  <si>
    <t>sześćdziesiąt jeden tysięcy dwieście złotych zero groszy</t>
  </si>
  <si>
    <t>sto sześć tysięcy dwieście złotych zero groszy</t>
  </si>
  <si>
    <t>czterdzieści jeden tysięcy czterysta złotych zero groszy</t>
  </si>
  <si>
    <t>dziewiętnaście tysięcy osiemset złotych zero groszy</t>
  </si>
  <si>
    <t>osiemdziesiąt dwa tysiące osiemset złotych zero groszy</t>
  </si>
  <si>
    <t>sto czterdzieści tysięcy czterysta złotych zero groszy</t>
  </si>
  <si>
    <t>sto osiemdziesiąt tysięcy złotych zero groszy</t>
  </si>
  <si>
    <t>sto czterdzieści cztery tysiące złotych zero groszy</t>
  </si>
  <si>
    <t>sto osiemdziesiąt pięć tysięcy czterysta złotych zero groszy</t>
  </si>
  <si>
    <t>dwieście siedemdziesiąt tysięcy złotych zero groszy</t>
  </si>
  <si>
    <t>osiemdziesiąt jeden tysięcy złotych zero groszy</t>
  </si>
  <si>
    <t>dziewięćdziesiąt tysięcy sześćset złotych zero groszy</t>
  </si>
  <si>
    <t>sto trzy tysiące dwieście złotych zero groszy</t>
  </si>
  <si>
    <t>sto pięćdziesiąt dziewięć tysięcy sześćset złotych zero groszy</t>
  </si>
  <si>
    <t>sześćdziesiąt jeden tysięcy osiemset złotych zero groszy</t>
  </si>
  <si>
    <t>sto pięćdziesiąt sześć tysięcy sześćset złotych zero groszy</t>
  </si>
  <si>
    <t>siedemdziesiąt sześć tysięcy dwieście złotych zero groszy</t>
  </si>
  <si>
    <t>dwieście czternaście tysięcy osiemset złotych zero groszy</t>
  </si>
  <si>
    <t>pięćset złotych zero groszy</t>
  </si>
  <si>
    <t>opiekun dzienny</t>
  </si>
  <si>
    <t>Punkt dziennego opiekuna, ul. Grójecka 26/6, 02-301 Warszawa</t>
  </si>
  <si>
    <t>Punkt dziennego opiekuna, ul. Jałtańska 5/65, 02-760 Warszawa</t>
  </si>
  <si>
    <t>Punkt dziennego opiekuna, ul. Kochanowskiego 52/94, 01-864 Warszawa</t>
  </si>
  <si>
    <t>Punkt dziennego opiekuna, ul. Wrzeciono 28/1, 01-963 Warszawa</t>
  </si>
  <si>
    <t>Punkt dziennego opiekuna, ul. Jagiellońska 47c/33 lok. 1, 03-301 Warszawa</t>
  </si>
  <si>
    <t>Punkt dziennego opiekuna, ul. Jagiellońska 47c/38 lok. 1, 03-301 Warszawa</t>
  </si>
  <si>
    <t>Punkt dziennego opiekuna, ul. Jagiellońska 47c/38 lok. 2 lok. 2, 03-301 Warszawa</t>
  </si>
  <si>
    <t>Punkt dziennego opiekuna, ul. Jagiellońska 47c/33 lok. 2, 03-301 Warszawa</t>
  </si>
  <si>
    <t>Punkt dziennego opiekuna, ul. Sardyńska 4/16, 02-761 Warszawa</t>
  </si>
  <si>
    <t>Miasto Stołeczne Warszawa, pl. Bankowy 3/5, 00-950 Warszawa</t>
  </si>
  <si>
    <t>Punkt dziennego opiekuna nr 1, ul. Kochanowskiego 88, 26-432 Wieniawa</t>
  </si>
  <si>
    <t>Punkt dziennego opiekuna nr 2, ul. Kochanowskiego 88, 26-432 Wieniawa</t>
  </si>
  <si>
    <t>Gmina Wieniawa, ul. Kochanowskiego 88, 26-432 Wieniawa</t>
  </si>
  <si>
    <t>Gmina Sobolew, ul. Rynek 1, 08-460 Sobolew</t>
  </si>
  <si>
    <t>Samorządowy Żłobek w Wielgolasie, ul. Wspólna 1, Wielgolas, 05-334 Latowicz</t>
  </si>
  <si>
    <t>Klub Dziecięcy „Uśmiech Malucha”, ul. Wojska Polskiego 23, 09-500 Gostynin</t>
  </si>
  <si>
    <t>instytucja (nazwa,adres)</t>
  </si>
  <si>
    <t>Żłobek nr 52, ul. św. Urszuli Ledóchowskiej 8a, 02-972 Warszawa</t>
  </si>
  <si>
    <t>Klub Dziecięcy „Wesołe Drobinki”, ul. Spółdzielcza 10a, 09-210 Drobin</t>
  </si>
  <si>
    <t>Gmina Konstancin-Jeziorna ul. Piaseczyńska 77 05-520 Konstancin-Jeziorna</t>
  </si>
  <si>
    <t>Żłobek Miejski w Legionowie „Motylkowy Świat”, ul. Dietricha 1, 05-120 Legionowo</t>
  </si>
  <si>
    <t>Żłobek Miejski „Wesoły Pajacyk”, ul. Jordanowska 1, 26-670 Pionki</t>
  </si>
  <si>
    <t>Gminny Żłobek „Kraina Smyka”, ul. Stołeczna 119, 05-074 Józefin</t>
  </si>
  <si>
    <t>Gminny Żłobek Maluch Plus „Słoneczny Zakątek”, ul. Warecka 10, 26-903 Głowaczów</t>
  </si>
  <si>
    <t>Gmina Troszyn, ul. Juliusza Słowackiego 13 07-405 Troszyn</t>
  </si>
  <si>
    <t>Gmina Nadarzyn, ul. Mszczonowska 24 05-830 Nadarzyn</t>
  </si>
  <si>
    <t>Gmina Kałuszyn, ul. Pocztowa 1 05-310 Kałuszyn</t>
  </si>
  <si>
    <t>Miasto i Gmina Drobin, ul. Marszalka Piłsudskiego 12 09-210 Drobin</t>
  </si>
  <si>
    <t>Gmina Garwolin, ul. Mazowiecka 16 08-400 Garwolin</t>
  </si>
  <si>
    <t>Gmina i Miasto Żuromin, pl. Józefa Piłsudskiego 3 09-300 Żuromin</t>
  </si>
  <si>
    <t>Miasto i Gmina Gąbin, ul. Stary Rynek 16, 09-530 Gąbin</t>
  </si>
  <si>
    <t>Gmina Miejska Legionowo, ul. Marsz. J Piłsudskiego 41, 05-120 Legionowo</t>
  </si>
  <si>
    <t>Gmina Słupno, ul. Miszewska 8a 09-472 Słupno</t>
  </si>
  <si>
    <t>Gmina Gozdowo, ul. Krystyna Gozdawy 19 09-213 Gozdowo</t>
  </si>
  <si>
    <t>Gmina Górzno, ul. Jana Pawła II 10 08-404 Górzno</t>
  </si>
  <si>
    <t>Punkt dziennego opiekuna „Bajkowy Zakątek”, ul. Bierzewicka 32, 09-500 Gostynin</t>
  </si>
  <si>
    <t>Punkt dziennego opiekuna „Zaczarowana Kraina”, ul. Bierzewicka 32, 09-500 Gostynin</t>
  </si>
  <si>
    <t>wykazu dziennych opiekunów</t>
  </si>
  <si>
    <t>rejestru żłobków i klubów dziecięcych</t>
  </si>
  <si>
    <t>42/1/2019</t>
  </si>
  <si>
    <t>7 stycznia 2019</t>
  </si>
  <si>
    <t xml:space="preserve">        ………………………………………………...</t>
  </si>
  <si>
    <t>podpis Skarbnika lub osoby upoważnionej</t>
  </si>
  <si>
    <t>Resortowy program rozwoju instytucji opieki nad dziećmi 
w wieku do lat 3 „MALUCH+” 2020</t>
  </si>
  <si>
    <t>Resortowy program rozwoju instytucji opieki nad dziećmi w wieku do lat 3 „MALUCH+” 2020</t>
  </si>
  <si>
    <t xml:space="preserve">Nr  wyciągu bankowego / raportu kasowego wraz z numerem transakcji
</t>
  </si>
  <si>
    <t>Wydatki na zadanie pokryte z dofinansowania</t>
  </si>
  <si>
    <t>jeśli dotyczy: kwota odsetek z tytułu oprocentowania środków dofinansowania zgromadzonych na rachunku bankowym - zgodnie z § 5 ust. 3 umowy</t>
  </si>
  <si>
    <t>Odsetki od zaległości</t>
  </si>
  <si>
    <t xml:space="preserve"> Nazwa i numer dokumentu księgowego</t>
  </si>
  <si>
    <t xml:space="preserve"> WYDATKI BIEŻĄCE PONIESIONE NA FUNKCJONOWANIE INSTYTUCJI 
W OKRESIE REALIZACJI ZADANIA OKREŚLONYM W UMOWIE Z WOJEWODĄ MAZOWIECKIM (dotyczy miejsc dofinansowanych z Programu "MALUCH+")</t>
  </si>
  <si>
    <t>dofinansowanie z Programu „MALUCH+”</t>
  </si>
  <si>
    <t xml:space="preserve">Inne (wskazać jakie): </t>
  </si>
  <si>
    <t>Opłaty rodziców w okresie realizacji zadania (dotyczy miejsc dofinansowanych)</t>
  </si>
  <si>
    <t>Opłaty rodziców ogółem</t>
  </si>
  <si>
    <t xml:space="preserve">Opłaty rodziców po uwzględnieniu przysługujących ulg </t>
  </si>
  <si>
    <t>miesięczna kwota na jedno miejsce opieki</t>
  </si>
  <si>
    <t xml:space="preserve"> WYDATKI BIEŻĄCE (ŚRODKI WŁASNE) PONIESIONE NA FUNKCJONOWANIE INSTYTUCJI 
W OKRESIE REALIZACJI ZADANIA OKREŚLONYM W UMOWIE Z WOJEWODĄ MAZOWIECKIM (dotyczy miejsc dofinansowanych z Programu "MALUCH+")</t>
  </si>
  <si>
    <t>Wydatki na funkcjonowanie miejsc opieki dla: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</si>
</sst>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zł&quot;#,##0.00_);[Red]\(&quot;zł&quot;#,##0.00\)"/>
    <numFmt numFmtId="165" formatCode="_(&quot;zł&quot;* #,##0.00_);_(&quot;zł&quot;* \(#,##0.00\);_(&quot;zł&quot;* &quot;-&quot;??_);_(@_)"/>
    <numFmt numFmtId="166" formatCode="_-* #,##0.00\ [$zł-415]_-;\-* #,##0.00\ [$zł-415]_-;_-* &quot;-&quot;??\ [$zł-415]_-;_-@_-"/>
    <numFmt numFmtId="167" formatCode="#,##0.00\ &quot;zł&quot;"/>
    <numFmt numFmtId="168" formatCode="yyyy\-mm\-dd;@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8"/>
      <name val="Symbol"/>
      <family val="1"/>
      <charset val="2"/>
    </font>
    <font>
      <sz val="11"/>
      <color rgb="FFFF0000"/>
      <name val="Symbol"/>
      <family val="1"/>
      <charset val="2"/>
    </font>
    <font>
      <sz val="11"/>
      <color rgb="FF0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4"/>
        <bgColor theme="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9">
    <xf numFmtId="0" fontId="0" fillId="0" borderId="0" xfId="0"/>
    <xf numFmtId="166" fontId="1" fillId="3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6" fontId="11" fillId="3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6" fontId="11" fillId="4" borderId="12" xfId="0" applyNumberFormat="1" applyFont="1" applyFill="1" applyBorder="1" applyAlignment="1" applyProtection="1">
      <alignment horizontal="center" vertical="center" wrapText="1"/>
    </xf>
    <xf numFmtId="166" fontId="11" fillId="4" borderId="3" xfId="0" applyNumberFormat="1" applyFont="1" applyFill="1" applyBorder="1" applyAlignment="1" applyProtection="1">
      <alignment horizontal="center" vertical="center" wrapText="1"/>
    </xf>
    <xf numFmtId="166" fontId="11" fillId="4" borderId="6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6" fontId="11" fillId="0" borderId="0" xfId="0" applyNumberFormat="1" applyFont="1" applyBorder="1" applyAlignment="1" applyProtection="1">
      <alignment horizontal="center" vertical="center" wrapText="1"/>
    </xf>
    <xf numFmtId="166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4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4" borderId="25" xfId="0" applyNumberFormat="1" applyFont="1" applyFill="1" applyBorder="1" applyAlignment="1" applyProtection="1">
      <alignment horizontal="left" vertical="center" wrapText="1"/>
    </xf>
    <xf numFmtId="0" fontId="11" fillId="4" borderId="29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left" vertical="center" wrapText="1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  <protection locked="0"/>
    </xf>
    <xf numFmtId="167" fontId="22" fillId="6" borderId="14" xfId="1" applyNumberFormat="1" applyFont="1" applyFill="1" applyBorder="1" applyAlignment="1" applyProtection="1">
      <alignment horizontal="center" vertical="center" wrapText="1"/>
    </xf>
    <xf numFmtId="168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0" fontId="12" fillId="0" borderId="0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6" fontId="1" fillId="3" borderId="3" xfId="0" applyNumberFormat="1" applyFont="1" applyFill="1" applyBorder="1" applyAlignment="1" applyProtection="1">
      <alignment vertical="center" wrapText="1"/>
    </xf>
    <xf numFmtId="166" fontId="2" fillId="3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0" fontId="23" fillId="0" borderId="43" xfId="0" applyFont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vertical="center" wrapText="1"/>
    </xf>
    <xf numFmtId="167" fontId="18" fillId="4" borderId="1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vertical="center" wrapText="1"/>
      <protection locked="0"/>
    </xf>
    <xf numFmtId="4" fontId="9" fillId="7" borderId="14" xfId="0" applyNumberFormat="1" applyFont="1" applyFill="1" applyBorder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167" fontId="18" fillId="4" borderId="21" xfId="1" applyNumberFormat="1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18" fillId="2" borderId="19" xfId="1" applyFont="1" applyFill="1" applyBorder="1" applyAlignment="1" applyProtection="1">
      <alignment horizontal="center" vertical="center" wrapText="1"/>
    </xf>
    <xf numFmtId="167" fontId="22" fillId="6" borderId="21" xfId="1" applyNumberFormat="1" applyFont="1" applyFill="1" applyBorder="1" applyAlignment="1" applyProtection="1">
      <alignment horizontal="center" vertical="center" wrapText="1"/>
    </xf>
    <xf numFmtId="10" fontId="2" fillId="0" borderId="23" xfId="0" applyNumberFormat="1" applyFont="1" applyBorder="1" applyAlignment="1" applyProtection="1">
      <alignment horizontal="center" vertical="center" wrapText="1"/>
    </xf>
    <xf numFmtId="10" fontId="2" fillId="0" borderId="25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righ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14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4" fontId="18" fillId="0" borderId="24" xfId="0" applyNumberFormat="1" applyFont="1" applyFill="1" applyBorder="1" applyAlignment="1" applyProtection="1">
      <alignment vertical="center" wrapText="1"/>
      <protection locked="0"/>
    </xf>
    <xf numFmtId="167" fontId="18" fillId="0" borderId="30" xfId="1" applyNumberFormat="1" applyFont="1" applyFill="1" applyBorder="1" applyAlignment="1" applyProtection="1">
      <alignment horizontal="center" vertical="center" wrapText="1"/>
    </xf>
    <xf numFmtId="167" fontId="18" fillId="0" borderId="0" xfId="1" applyNumberFormat="1" applyFont="1" applyFill="1" applyBorder="1" applyAlignment="1" applyProtection="1">
      <alignment horizontal="center" vertical="center" wrapText="1"/>
    </xf>
    <xf numFmtId="167" fontId="18" fillId="4" borderId="25" xfId="1" applyNumberFormat="1" applyFont="1" applyFill="1" applyBorder="1" applyAlignment="1" applyProtection="1">
      <alignment horizontal="center" vertical="center" wrapText="1"/>
    </xf>
    <xf numFmtId="4" fontId="9" fillId="0" borderId="14" xfId="0" applyNumberFormat="1" applyFont="1" applyFill="1" applyBorder="1" applyAlignment="1" applyProtection="1">
      <alignment vertical="center" wrapText="1"/>
    </xf>
    <xf numFmtId="4" fontId="18" fillId="8" borderId="14" xfId="0" applyNumberFormat="1" applyFont="1" applyFill="1" applyBorder="1" applyAlignment="1" applyProtection="1">
      <alignment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</xf>
    <xf numFmtId="0" fontId="32" fillId="9" borderId="14" xfId="0" applyFont="1" applyFill="1" applyBorder="1" applyAlignment="1">
      <alignment horizontal="center" vertical="center" wrapText="1"/>
    </xf>
    <xf numFmtId="0" fontId="32" fillId="9" borderId="51" xfId="0" applyFont="1" applyFill="1" applyBorder="1" applyAlignment="1">
      <alignment horizontal="center" vertical="center" wrapText="1"/>
    </xf>
    <xf numFmtId="0" fontId="32" fillId="9" borderId="52" xfId="0" applyFont="1" applyFill="1" applyBorder="1" applyAlignment="1">
      <alignment horizontal="center" vertical="center" wrapText="1"/>
    </xf>
    <xf numFmtId="0" fontId="32" fillId="9" borderId="53" xfId="0" applyFont="1" applyFill="1" applyBorder="1" applyAlignment="1">
      <alignment horizontal="center" vertical="center" wrapText="1"/>
    </xf>
    <xf numFmtId="165" fontId="32" fillId="9" borderId="52" xfId="0" applyNumberFormat="1" applyFont="1" applyFill="1" applyBorder="1" applyAlignment="1">
      <alignment horizontal="center" vertical="center" wrapText="1"/>
    </xf>
    <xf numFmtId="0" fontId="32" fillId="9" borderId="54" xfId="0" applyFont="1" applyFill="1" applyBorder="1" applyAlignment="1">
      <alignment horizontal="center" vertical="center" wrapText="1"/>
    </xf>
    <xf numFmtId="0" fontId="32" fillId="9" borderId="5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3" borderId="14" xfId="2" applyNumberFormat="1" applyFont="1" applyFill="1" applyBorder="1" applyAlignment="1">
      <alignment horizontal="center" vertical="center" wrapText="1"/>
    </xf>
    <xf numFmtId="0" fontId="22" fillId="3" borderId="51" xfId="2" applyNumberFormat="1" applyFont="1" applyFill="1" applyBorder="1" applyAlignment="1">
      <alignment horizontal="center" vertical="center" wrapText="1"/>
    </xf>
    <xf numFmtId="4" fontId="22" fillId="4" borderId="52" xfId="2" applyNumberFormat="1" applyFont="1" applyFill="1" applyBorder="1" applyAlignment="1">
      <alignment horizontal="center" vertical="center" wrapText="1"/>
    </xf>
    <xf numFmtId="49" fontId="22" fillId="3" borderId="52" xfId="2" applyNumberFormat="1" applyFont="1" applyFill="1" applyBorder="1" applyAlignment="1">
      <alignment horizontal="center" vertical="center" wrapText="1"/>
    </xf>
    <xf numFmtId="1" fontId="22" fillId="3" borderId="52" xfId="2" applyNumberFormat="1" applyFont="1" applyFill="1" applyBorder="1" applyAlignment="1">
      <alignment horizontal="center" vertical="center" wrapText="1"/>
    </xf>
    <xf numFmtId="0" fontId="22" fillId="3" borderId="52" xfId="2" applyNumberFormat="1" applyFont="1" applyFill="1" applyBorder="1" applyAlignment="1">
      <alignment horizontal="center" vertical="center" wrapText="1"/>
    </xf>
    <xf numFmtId="164" fontId="22" fillId="3" borderId="52" xfId="2" applyNumberFormat="1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52" xfId="0" applyNumberFormat="1" applyFont="1" applyFill="1" applyBorder="1" applyAlignment="1">
      <alignment horizontal="center" vertical="center" wrapText="1"/>
    </xf>
    <xf numFmtId="14" fontId="8" fillId="3" borderId="52" xfId="0" applyNumberFormat="1" applyFont="1" applyFill="1" applyBorder="1" applyAlignment="1">
      <alignment horizontal="center" vertical="center" wrapText="1"/>
    </xf>
    <xf numFmtId="0" fontId="22" fillId="4" borderId="52" xfId="2" applyNumberFormat="1" applyFont="1" applyFill="1" applyBorder="1" applyAlignment="1">
      <alignment horizontal="center" vertical="center" wrapText="1"/>
    </xf>
    <xf numFmtId="4" fontId="22" fillId="3" borderId="52" xfId="2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0" fillId="0" borderId="0" xfId="0" applyNumberFormat="1" applyBorder="1" applyAlignment="1"/>
    <xf numFmtId="0" fontId="0" fillId="0" borderId="0" xfId="0" applyBorder="1"/>
    <xf numFmtId="0" fontId="8" fillId="0" borderId="0" xfId="0" applyFont="1"/>
    <xf numFmtId="165" fontId="0" fillId="0" borderId="14" xfId="0" applyNumberFormat="1" applyBorder="1" applyAlignment="1"/>
    <xf numFmtId="164" fontId="22" fillId="6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18" fillId="0" borderId="21" xfId="1" applyFont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4" fontId="18" fillId="0" borderId="21" xfId="0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18" fillId="2" borderId="19" xfId="1" applyFont="1" applyFill="1" applyBorder="1" applyAlignment="1" applyProtection="1">
      <alignment horizontal="center" vertical="center" wrapText="1"/>
      <protection hidden="1"/>
    </xf>
    <xf numFmtId="167" fontId="18" fillId="4" borderId="2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4" fontId="18" fillId="0" borderId="0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2" fillId="0" borderId="0" xfId="0" applyNumberFormat="1" applyFont="1" applyBorder="1" applyAlignment="1" applyProtection="1">
      <alignment horizontal="center" wrapText="1"/>
      <protection hidden="1"/>
    </xf>
    <xf numFmtId="167" fontId="22" fillId="6" borderId="2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1" applyFont="1" applyBorder="1" applyAlignment="1" applyProtection="1">
      <alignment horizontal="center" vertical="center" wrapText="1"/>
      <protection hidden="1"/>
    </xf>
    <xf numFmtId="0" fontId="18" fillId="0" borderId="29" xfId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4" fontId="18" fillId="0" borderId="29" xfId="0" applyNumberFormat="1" applyFont="1" applyFill="1" applyBorder="1" applyAlignment="1" applyProtection="1">
      <alignment vertical="center" wrapText="1"/>
    </xf>
    <xf numFmtId="0" fontId="9" fillId="0" borderId="26" xfId="0" applyFont="1" applyBorder="1" applyAlignment="1" applyProtection="1">
      <alignment horizontal="center" vertical="center" wrapText="1"/>
    </xf>
    <xf numFmtId="4" fontId="18" fillId="0" borderId="56" xfId="0" applyNumberFormat="1" applyFont="1" applyFill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</xf>
    <xf numFmtId="4" fontId="18" fillId="0" borderId="44" xfId="0" applyNumberFormat="1" applyFont="1" applyFill="1" applyBorder="1" applyAlignment="1" applyProtection="1">
      <alignment vertical="center" wrapText="1"/>
      <protection locked="0"/>
    </xf>
    <xf numFmtId="167" fontId="18" fillId="4" borderId="23" xfId="1" applyNumberFormat="1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18" fillId="4" borderId="46" xfId="0" applyFont="1" applyFill="1" applyBorder="1" applyAlignment="1" applyProtection="1">
      <alignment horizontal="center" vertical="center" wrapText="1"/>
    </xf>
    <xf numFmtId="0" fontId="18" fillId="4" borderId="47" xfId="0" applyFont="1" applyFill="1" applyBorder="1" applyAlignment="1" applyProtection="1">
      <alignment horizontal="center" vertical="center" wrapText="1"/>
    </xf>
    <xf numFmtId="0" fontId="18" fillId="4" borderId="48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8" fillId="4" borderId="19" xfId="1" applyFont="1" applyFill="1" applyBorder="1" applyAlignment="1" applyProtection="1">
      <alignment horizontal="center" vertical="center" wrapText="1"/>
    </xf>
    <xf numFmtId="0" fontId="18" fillId="4" borderId="14" xfId="1" applyFont="1" applyFill="1" applyBorder="1" applyAlignment="1" applyProtection="1">
      <alignment horizontal="center" vertical="center" wrapText="1"/>
    </xf>
    <xf numFmtId="0" fontId="18" fillId="0" borderId="19" xfId="1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18" fillId="0" borderId="21" xfId="1" applyFont="1" applyBorder="1" applyAlignment="1" applyProtection="1">
      <alignment horizontal="center" vertical="center" wrapText="1"/>
    </xf>
    <xf numFmtId="0" fontId="8" fillId="3" borderId="36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22" fillId="2" borderId="14" xfId="1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2" fillId="2" borderId="14" xfId="1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44" xfId="0" applyFont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18" fillId="4" borderId="37" xfId="1" applyFont="1" applyFill="1" applyBorder="1" applyAlignment="1" applyProtection="1">
      <alignment horizontal="center" vertical="center" wrapText="1"/>
    </xf>
    <xf numFmtId="0" fontId="18" fillId="4" borderId="57" xfId="1" applyFont="1" applyFill="1" applyBorder="1" applyAlignment="1" applyProtection="1">
      <alignment horizontal="center" vertical="center" wrapText="1"/>
    </xf>
    <xf numFmtId="0" fontId="18" fillId="4" borderId="58" xfId="1" applyFont="1" applyFill="1" applyBorder="1" applyAlignment="1" applyProtection="1">
      <alignment horizontal="center" vertical="center" wrapText="1"/>
    </xf>
    <xf numFmtId="0" fontId="18" fillId="3" borderId="0" xfId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left" wrapText="1"/>
      <protection locked="0"/>
    </xf>
    <xf numFmtId="0" fontId="24" fillId="0" borderId="0" xfId="0" applyFont="1" applyBorder="1" applyAlignment="1" applyProtection="1">
      <alignment horizont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43" xfId="0" applyFont="1" applyBorder="1" applyAlignment="1" applyProtection="1">
      <alignment horizontal="center" vertical="center" wrapText="1"/>
    </xf>
    <xf numFmtId="0" fontId="30" fillId="0" borderId="5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8" fillId="4" borderId="46" xfId="1" applyFont="1" applyFill="1" applyBorder="1" applyAlignment="1" applyProtection="1">
      <alignment horizontal="center" vertical="center" wrapText="1"/>
    </xf>
    <xf numFmtId="0" fontId="18" fillId="4" borderId="47" xfId="1" applyFont="1" applyFill="1" applyBorder="1" applyAlignment="1" applyProtection="1">
      <alignment horizontal="center" vertical="center" wrapText="1"/>
    </xf>
    <xf numFmtId="0" fontId="18" fillId="4" borderId="48" xfId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2" fillId="4" borderId="36" xfId="0" applyNumberFormat="1" applyFont="1" applyFill="1" applyBorder="1" applyAlignment="1" applyProtection="1">
      <alignment horizontal="center" vertical="center" wrapText="1"/>
    </xf>
    <xf numFmtId="0" fontId="12" fillId="4" borderId="37" xfId="0" applyNumberFormat="1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6" fontId="2" fillId="3" borderId="10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4" fontId="9" fillId="7" borderId="20" xfId="0" applyNumberFormat="1" applyFont="1" applyFill="1" applyBorder="1" applyAlignment="1" applyProtection="1">
      <alignment horizontal="center" vertical="center" wrapText="1"/>
    </xf>
    <xf numFmtId="4" fontId="9" fillId="7" borderId="43" xfId="0" applyNumberFormat="1" applyFont="1" applyFill="1" applyBorder="1" applyAlignment="1" applyProtection="1">
      <alignment horizontal="center" vertical="center" wrapText="1"/>
    </xf>
    <xf numFmtId="4" fontId="9" fillId="7" borderId="42" xfId="0" applyNumberFormat="1" applyFont="1" applyFill="1" applyBorder="1" applyAlignment="1" applyProtection="1">
      <alignment horizontal="center" vertical="center" wrapText="1"/>
    </xf>
    <xf numFmtId="0" fontId="26" fillId="0" borderId="43" xfId="0" applyFont="1" applyFill="1" applyBorder="1" applyAlignment="1" applyProtection="1">
      <alignment horizontal="left" vertical="top" wrapText="1"/>
    </xf>
    <xf numFmtId="0" fontId="18" fillId="0" borderId="44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left" vertical="top" wrapText="1"/>
    </xf>
    <xf numFmtId="0" fontId="22" fillId="0" borderId="45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1" fillId="4" borderId="19" xfId="0" applyNumberFormat="1" applyFont="1" applyFill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2" xfId="0" applyNumberFormat="1" applyFont="1" applyFill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4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left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wrapText="1"/>
      <protection hidden="1"/>
    </xf>
    <xf numFmtId="0" fontId="18" fillId="4" borderId="19" xfId="1" applyFont="1" applyFill="1" applyBorder="1" applyAlignment="1" applyProtection="1">
      <alignment horizontal="center" vertical="center" wrapText="1"/>
      <protection hidden="1"/>
    </xf>
    <xf numFmtId="0" fontId="18" fillId="4" borderId="14" xfId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left" wrapText="1"/>
      <protection locked="0" hidden="1"/>
    </xf>
    <xf numFmtId="0" fontId="24" fillId="0" borderId="0" xfId="0" applyFont="1" applyBorder="1" applyAlignment="1" applyProtection="1">
      <alignment horizontal="center" wrapText="1"/>
      <protection locked="0" hidden="1"/>
    </xf>
    <xf numFmtId="0" fontId="13" fillId="0" borderId="46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3" fillId="0" borderId="48" xfId="0" applyFont="1" applyBorder="1" applyAlignment="1" applyProtection="1">
      <alignment horizontal="center" vertical="center" wrapText="1"/>
      <protection hidden="1"/>
    </xf>
    <xf numFmtId="0" fontId="18" fillId="4" borderId="46" xfId="1" applyFont="1" applyFill="1" applyBorder="1" applyAlignment="1" applyProtection="1">
      <alignment horizontal="center" vertical="center" wrapText="1"/>
      <protection hidden="1"/>
    </xf>
    <xf numFmtId="0" fontId="18" fillId="4" borderId="47" xfId="1" applyFont="1" applyFill="1" applyBorder="1" applyAlignment="1" applyProtection="1">
      <alignment horizontal="center" vertical="center" wrapText="1"/>
      <protection hidden="1"/>
    </xf>
    <xf numFmtId="0" fontId="18" fillId="4" borderId="48" xfId="1" applyFont="1" applyFill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2" fillId="2" borderId="14" xfId="1" applyFont="1" applyFill="1" applyBorder="1" applyAlignment="1" applyProtection="1">
      <alignment horizontal="left" vertical="center" wrapText="1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</cellXfs>
  <cellStyles count="3">
    <cellStyle name="Normalny" xfId="0" builtinId="0"/>
    <cellStyle name="Normalny 2" xfId="1"/>
    <cellStyle name="Normalny_Arkusz1" xfId="2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&quot;zł&quot;#,##0.00_);[Red]\(&quot;zł&quot;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theme="7" tint="0.79998168889431442"/>
      </font>
    </dxf>
    <dxf>
      <font>
        <color theme="0"/>
      </font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93E3FF"/>
      <color rgb="FFFF6600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468458</xdr:colOff>
      <xdr:row>2</xdr:row>
      <xdr:rowOff>76201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LUCH%202019/Umowy%20i%20za&#322;&#261;cz.%20MODU&#321;%202/zahas&#322;owane%20za&#322;&#261;czniki%20do%20modu&#322;u%202%20-%20&#321;T/za&#322;&#261;czniki%20M2%20Bia&#322;obrze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LUCH+\MALUCH%202019\M1a,1b,2%20-%20podzia&#322;%20projekt&#243;w%20&#321;T-MS\Modu&#322;%202%20dane%20do%20um&#243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Kosztorys"/>
      <sheetName val="2 Harmonogram"/>
      <sheetName val="3 Zestawienie wydatków"/>
      <sheetName val="4 Sprawozdanie z realizacji"/>
      <sheetName val="dane"/>
      <sheetName val="Arkusz1"/>
    </sheetNames>
    <sheetDataSet>
      <sheetData sheetId="0">
        <row r="5">
          <cell r="C5" t="str">
            <v>żłobek</v>
          </cell>
        </row>
        <row r="10">
          <cell r="D10">
            <v>7</v>
          </cell>
        </row>
      </sheetData>
      <sheetData sheetId="1">
        <row r="5">
          <cell r="C5" t="str">
            <v>ŻŁOBEK</v>
          </cell>
          <cell r="F5" t="str">
            <v>KLUB DZIECIĘCY</v>
          </cell>
          <cell r="I5" t="str">
            <v>OPIEKUN DZIENNY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Moduł 2 dane do umów"/>
    </sheetNames>
    <sheetDataSet>
      <sheetData sheetId="0"/>
      <sheetData sheetId="1">
        <row r="2">
          <cell r="A2" t="str">
            <v>Katarzynę Harmatę — dyrektora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id="2" name="dane3" displayName="dane3" ref="A1:AN84" totalsRowShown="0" headerRowDxfId="42" dataDxfId="41" tableBorderDxfId="40">
  <autoFilter ref="A1:AN84"/>
  <tableColumns count="40">
    <tableColumn id="1" name="LP" dataDxfId="39" dataCellStyle="Normalny_Arkusz1"/>
    <tableColumn id="39" name="Nazwa i adres Beneficjenta" dataDxfId="38" dataCellStyle="Normalny_Arkusz1"/>
    <tableColumn id="2" name="instytucja (nazwa,adres)" dataDxfId="37" dataCellStyle="Normalny_Arkusz1"/>
    <tableColumn id="3" name="forma opieki" dataDxfId="36" dataCellStyle="Normalny_Arkusz1"/>
    <tableColumn id="4" name="Gminą/Miastem" dataDxfId="35" dataCellStyle="Normalny_Arkusz1"/>
    <tableColumn id="5" name="rodzaj żeński/męski" dataDxfId="34" dataCellStyle="Normalny_Arkusz1"/>
    <tableColumn id="6" name="nr z EZD" dataDxfId="33" dataCellStyle="Normalny_Arkusz1"/>
    <tableColumn id="36" name="nr_pliku" dataDxfId="32" dataCellStyle="Normalny_Arkusz1">
      <calculatedColumnFormula>IFERROR(REPLACE(dane3[[#This Row],[nr z EZD]],SEARCH("/",dane3[[#This Row],[nr z EZD]]),1,"-"),dane3[[#This Row],[nr z EZD]])</calculatedColumnFormula>
    </tableColumn>
    <tableColumn id="7" name="Umowa nr" dataDxfId="31" dataCellStyle="Normalny_Arkusz1">
      <calculatedColumnFormula>"M"&amp;dane!$J2&amp;"/"&amp;dane!$G2&amp;"/2019"</calculatedColumnFormula>
    </tableColumn>
    <tableColumn id="8" name="MODUŁ" dataDxfId="30" dataCellStyle="Normalny_Arkusz1"/>
    <tableColumn id="9" name="zawarta w dniu" dataDxfId="29" dataCellStyle="Normalny_Arkusz1"/>
    <tableColumn id="10" name="reprezentowanym przez" dataDxfId="28" dataCellStyle="Normalny_Arkusz1"/>
    <tableColumn id="11" name="upoważnienia nr" dataDxfId="27" dataCellStyle="Normalny_Arkusz1"/>
    <tableColumn id="12" name="upoważnienia z dnia" dataDxfId="26" dataCellStyle="Normalny_Arkusz1">
      <calculatedColumnFormula>VLOOKUP(dane!$L2,upoważnienia,3,FALSE)</calculatedColumnFormula>
    </tableColumn>
    <tableColumn id="13" name="repr. przez Pana/Panią" dataDxfId="25" dataCellStyle="Normalny_Arkusz1"/>
    <tableColumn id="14" name="repr. przez imię, nazwisko" dataDxfId="24" dataCellStyle="Normalny_Arkusz1"/>
    <tableColumn id="15" name="repr. przez stanowisko" dataDxfId="23" dataCellStyle="Normalny_Arkusz1"/>
    <tableColumn id="16" name="przy kontrasygnacie Pani/Pana" dataDxfId="22" dataCellStyle="Normalny_Arkusz1"/>
    <tableColumn id="17" name="przy kontrasygnacie imię, nazwisko" dataDxfId="21" dataCellStyle="Normalny_Arkusz1"/>
    <tableColumn id="18" name="przy kontrasygnacie stanowisko" dataDxfId="20" dataCellStyle="Normalny_Arkusz1"/>
    <tableColumn id="19" name="całkowita kwota umowy" dataDxfId="19" dataCellStyle="Normalny_Arkusz1"/>
    <tableColumn id="20" name="slownie całkowita kwota umowy" dataDxfId="18"/>
    <tableColumn id="21" name="liczba miejsc" dataDxfId="17" dataCellStyle="Normalny_Arkusz1"/>
    <tableColumn id="22" name="nazwa instytucji" dataDxfId="16" dataCellStyle="Normalny_Arkusz1"/>
    <tableColumn id="23" name="dofinansowanie funkcjonowania" dataDxfId="15" dataCellStyle="Normalny_Arkusz1"/>
    <tableColumn id="24" name="slownie dofinansowanie funkcjonowania" dataDxfId="14"/>
    <tableColumn id="25" name="liczba miejsc bez dzieci niepełnosprawnych" dataDxfId="13" dataCellStyle="Normalny_Arkusz1"/>
    <tableColumn id="26" name="dofinansowanie dzieci niepełnosprawnych" dataDxfId="12" dataCellStyle="Normalny_Arkusz1"/>
    <tableColumn id="27" name="słownie dofinansowanie dzieci niepełnosprawnych" dataDxfId="11"/>
    <tableColumn id="28" name="liczba miejsc dla dzieci niepełnosprawnych" dataDxfId="10" dataCellStyle="Normalny_Arkusz1"/>
    <tableColumn id="37" name="kwota na dziecko niepełnosprawne" dataDxfId="9" dataCellStyle="Normalny_Arkusz1">
      <calculatedColumnFormula>IF(dane3[[#This Row],[liczba miejsc dla dzieci niepełnosprawnych]]=0,"/–/","500,00")</calculatedColumnFormula>
    </tableColumn>
    <tableColumn id="38" name="na dziecko niepełnosprawne słownie" dataDxfId="8" dataCellStyle="Normalny_Arkusz1"/>
    <tableColumn id="29" name="nr rachunku" dataDxfId="7"/>
    <tableColumn id="30" name="bank" dataDxfId="6"/>
    <tableColumn id="31" name="rozdział" dataDxfId="5"/>
    <tableColumn id="32" name="formie opieki" dataDxfId="4"/>
    <tableColumn id="33" name="rejestr - wykaz" dataDxfId="3"/>
    <tableColumn id="34" name="prowadzonym przez" dataDxfId="2"/>
    <tableColumn id="35" name="początek okresu funkcjonowania" dataDxfId="1"/>
    <tableColumn id="40" name="liczba miesięcy funkcjonowania" dataDxfId="0">
      <calculatedColumnFormula>13-MONTH(dane3[[#This Row],[początek okresu funkcjonowania]])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  <pageSetUpPr fitToPage="1"/>
  </sheetPr>
  <dimension ref="A1:K39"/>
  <sheetViews>
    <sheetView showZeros="0" zoomScaleNormal="100" zoomScaleSheetLayoutView="100" workbookViewId="0">
      <selection activeCell="J20" sqref="J20"/>
    </sheetView>
  </sheetViews>
  <sheetFormatPr defaultRowHeight="15" x14ac:dyDescent="0.25"/>
  <cols>
    <col min="1" max="1" width="5.42578125" style="53" customWidth="1"/>
    <col min="2" max="2" width="46.5703125" style="53" customWidth="1"/>
    <col min="3" max="3" width="10.28515625" style="53" customWidth="1"/>
    <col min="4" max="4" width="25.140625" style="53" customWidth="1"/>
    <col min="5" max="6" width="19.5703125" style="53" customWidth="1"/>
    <col min="7" max="7" width="9.140625" style="53"/>
    <col min="8" max="8" width="11.42578125" style="53" bestFit="1" customWidth="1"/>
    <col min="9" max="245" width="9.140625" style="53"/>
    <col min="246" max="246" width="3.42578125" style="53" customWidth="1"/>
    <col min="247" max="247" width="6" style="53" customWidth="1"/>
    <col min="248" max="248" width="30.7109375" style="53" customWidth="1"/>
    <col min="249" max="251" width="18.140625" style="53" customWidth="1"/>
    <col min="252" max="501" width="9.140625" style="53"/>
    <col min="502" max="502" width="3.42578125" style="53" customWidth="1"/>
    <col min="503" max="503" width="6" style="53" customWidth="1"/>
    <col min="504" max="504" width="30.7109375" style="53" customWidth="1"/>
    <col min="505" max="507" width="18.140625" style="53" customWidth="1"/>
    <col min="508" max="757" width="9.140625" style="53"/>
    <col min="758" max="758" width="3.42578125" style="53" customWidth="1"/>
    <col min="759" max="759" width="6" style="53" customWidth="1"/>
    <col min="760" max="760" width="30.7109375" style="53" customWidth="1"/>
    <col min="761" max="763" width="18.140625" style="53" customWidth="1"/>
    <col min="764" max="1013" width="9.140625" style="53"/>
    <col min="1014" max="1014" width="3.42578125" style="53" customWidth="1"/>
    <col min="1015" max="1015" width="6" style="53" customWidth="1"/>
    <col min="1016" max="1016" width="30.7109375" style="53" customWidth="1"/>
    <col min="1017" max="1019" width="18.140625" style="53" customWidth="1"/>
    <col min="1020" max="1269" width="9.140625" style="53"/>
    <col min="1270" max="1270" width="3.42578125" style="53" customWidth="1"/>
    <col min="1271" max="1271" width="6" style="53" customWidth="1"/>
    <col min="1272" max="1272" width="30.7109375" style="53" customWidth="1"/>
    <col min="1273" max="1275" width="18.140625" style="53" customWidth="1"/>
    <col min="1276" max="1525" width="9.140625" style="53"/>
    <col min="1526" max="1526" width="3.42578125" style="53" customWidth="1"/>
    <col min="1527" max="1527" width="6" style="53" customWidth="1"/>
    <col min="1528" max="1528" width="30.7109375" style="53" customWidth="1"/>
    <col min="1529" max="1531" width="18.140625" style="53" customWidth="1"/>
    <col min="1532" max="1781" width="9.140625" style="53"/>
    <col min="1782" max="1782" width="3.42578125" style="53" customWidth="1"/>
    <col min="1783" max="1783" width="6" style="53" customWidth="1"/>
    <col min="1784" max="1784" width="30.7109375" style="53" customWidth="1"/>
    <col min="1785" max="1787" width="18.140625" style="53" customWidth="1"/>
    <col min="1788" max="2037" width="9.140625" style="53"/>
    <col min="2038" max="2038" width="3.42578125" style="53" customWidth="1"/>
    <col min="2039" max="2039" width="6" style="53" customWidth="1"/>
    <col min="2040" max="2040" width="30.7109375" style="53" customWidth="1"/>
    <col min="2041" max="2043" width="18.140625" style="53" customWidth="1"/>
    <col min="2044" max="2293" width="9.140625" style="53"/>
    <col min="2294" max="2294" width="3.42578125" style="53" customWidth="1"/>
    <col min="2295" max="2295" width="6" style="53" customWidth="1"/>
    <col min="2296" max="2296" width="30.7109375" style="53" customWidth="1"/>
    <col min="2297" max="2299" width="18.140625" style="53" customWidth="1"/>
    <col min="2300" max="2549" width="9.140625" style="53"/>
    <col min="2550" max="2550" width="3.42578125" style="53" customWidth="1"/>
    <col min="2551" max="2551" width="6" style="53" customWidth="1"/>
    <col min="2552" max="2552" width="30.7109375" style="53" customWidth="1"/>
    <col min="2553" max="2555" width="18.140625" style="53" customWidth="1"/>
    <col min="2556" max="2805" width="9.140625" style="53"/>
    <col min="2806" max="2806" width="3.42578125" style="53" customWidth="1"/>
    <col min="2807" max="2807" width="6" style="53" customWidth="1"/>
    <col min="2808" max="2808" width="30.7109375" style="53" customWidth="1"/>
    <col min="2809" max="2811" width="18.140625" style="53" customWidth="1"/>
    <col min="2812" max="3061" width="9.140625" style="53"/>
    <col min="3062" max="3062" width="3.42578125" style="53" customWidth="1"/>
    <col min="3063" max="3063" width="6" style="53" customWidth="1"/>
    <col min="3064" max="3064" width="30.7109375" style="53" customWidth="1"/>
    <col min="3065" max="3067" width="18.140625" style="53" customWidth="1"/>
    <col min="3068" max="3317" width="9.140625" style="53"/>
    <col min="3318" max="3318" width="3.42578125" style="53" customWidth="1"/>
    <col min="3319" max="3319" width="6" style="53" customWidth="1"/>
    <col min="3320" max="3320" width="30.7109375" style="53" customWidth="1"/>
    <col min="3321" max="3323" width="18.140625" style="53" customWidth="1"/>
    <col min="3324" max="3573" width="9.140625" style="53"/>
    <col min="3574" max="3574" width="3.42578125" style="53" customWidth="1"/>
    <col min="3575" max="3575" width="6" style="53" customWidth="1"/>
    <col min="3576" max="3576" width="30.7109375" style="53" customWidth="1"/>
    <col min="3577" max="3579" width="18.140625" style="53" customWidth="1"/>
    <col min="3580" max="3829" width="9.140625" style="53"/>
    <col min="3830" max="3830" width="3.42578125" style="53" customWidth="1"/>
    <col min="3831" max="3831" width="6" style="53" customWidth="1"/>
    <col min="3832" max="3832" width="30.7109375" style="53" customWidth="1"/>
    <col min="3833" max="3835" width="18.140625" style="53" customWidth="1"/>
    <col min="3836" max="4085" width="9.140625" style="53"/>
    <col min="4086" max="4086" width="3.42578125" style="53" customWidth="1"/>
    <col min="4087" max="4087" width="6" style="53" customWidth="1"/>
    <col min="4088" max="4088" width="30.7109375" style="53" customWidth="1"/>
    <col min="4089" max="4091" width="18.140625" style="53" customWidth="1"/>
    <col min="4092" max="4341" width="9.140625" style="53"/>
    <col min="4342" max="4342" width="3.42578125" style="53" customWidth="1"/>
    <col min="4343" max="4343" width="6" style="53" customWidth="1"/>
    <col min="4344" max="4344" width="30.7109375" style="53" customWidth="1"/>
    <col min="4345" max="4347" width="18.140625" style="53" customWidth="1"/>
    <col min="4348" max="4597" width="9.140625" style="53"/>
    <col min="4598" max="4598" width="3.42578125" style="53" customWidth="1"/>
    <col min="4599" max="4599" width="6" style="53" customWidth="1"/>
    <col min="4600" max="4600" width="30.7109375" style="53" customWidth="1"/>
    <col min="4601" max="4603" width="18.140625" style="53" customWidth="1"/>
    <col min="4604" max="4853" width="9.140625" style="53"/>
    <col min="4854" max="4854" width="3.42578125" style="53" customWidth="1"/>
    <col min="4855" max="4855" width="6" style="53" customWidth="1"/>
    <col min="4856" max="4856" width="30.7109375" style="53" customWidth="1"/>
    <col min="4857" max="4859" width="18.140625" style="53" customWidth="1"/>
    <col min="4860" max="5109" width="9.140625" style="53"/>
    <col min="5110" max="5110" width="3.42578125" style="53" customWidth="1"/>
    <col min="5111" max="5111" width="6" style="53" customWidth="1"/>
    <col min="5112" max="5112" width="30.7109375" style="53" customWidth="1"/>
    <col min="5113" max="5115" width="18.140625" style="53" customWidth="1"/>
    <col min="5116" max="5365" width="9.140625" style="53"/>
    <col min="5366" max="5366" width="3.42578125" style="53" customWidth="1"/>
    <col min="5367" max="5367" width="6" style="53" customWidth="1"/>
    <col min="5368" max="5368" width="30.7109375" style="53" customWidth="1"/>
    <col min="5369" max="5371" width="18.140625" style="53" customWidth="1"/>
    <col min="5372" max="5621" width="9.140625" style="53"/>
    <col min="5622" max="5622" width="3.42578125" style="53" customWidth="1"/>
    <col min="5623" max="5623" width="6" style="53" customWidth="1"/>
    <col min="5624" max="5624" width="30.7109375" style="53" customWidth="1"/>
    <col min="5625" max="5627" width="18.140625" style="53" customWidth="1"/>
    <col min="5628" max="5877" width="9.140625" style="53"/>
    <col min="5878" max="5878" width="3.42578125" style="53" customWidth="1"/>
    <col min="5879" max="5879" width="6" style="53" customWidth="1"/>
    <col min="5880" max="5880" width="30.7109375" style="53" customWidth="1"/>
    <col min="5881" max="5883" width="18.140625" style="53" customWidth="1"/>
    <col min="5884" max="6133" width="9.140625" style="53"/>
    <col min="6134" max="6134" width="3.42578125" style="53" customWidth="1"/>
    <col min="6135" max="6135" width="6" style="53" customWidth="1"/>
    <col min="6136" max="6136" width="30.7109375" style="53" customWidth="1"/>
    <col min="6137" max="6139" width="18.140625" style="53" customWidth="1"/>
    <col min="6140" max="6389" width="9.140625" style="53"/>
    <col min="6390" max="6390" width="3.42578125" style="53" customWidth="1"/>
    <col min="6391" max="6391" width="6" style="53" customWidth="1"/>
    <col min="6392" max="6392" width="30.7109375" style="53" customWidth="1"/>
    <col min="6393" max="6395" width="18.140625" style="53" customWidth="1"/>
    <col min="6396" max="6645" width="9.140625" style="53"/>
    <col min="6646" max="6646" width="3.42578125" style="53" customWidth="1"/>
    <col min="6647" max="6647" width="6" style="53" customWidth="1"/>
    <col min="6648" max="6648" width="30.7109375" style="53" customWidth="1"/>
    <col min="6649" max="6651" width="18.140625" style="53" customWidth="1"/>
    <col min="6652" max="6901" width="9.140625" style="53"/>
    <col min="6902" max="6902" width="3.42578125" style="53" customWidth="1"/>
    <col min="6903" max="6903" width="6" style="53" customWidth="1"/>
    <col min="6904" max="6904" width="30.7109375" style="53" customWidth="1"/>
    <col min="6905" max="6907" width="18.140625" style="53" customWidth="1"/>
    <col min="6908" max="7157" width="9.140625" style="53"/>
    <col min="7158" max="7158" width="3.42578125" style="53" customWidth="1"/>
    <col min="7159" max="7159" width="6" style="53" customWidth="1"/>
    <col min="7160" max="7160" width="30.7109375" style="53" customWidth="1"/>
    <col min="7161" max="7163" width="18.140625" style="53" customWidth="1"/>
    <col min="7164" max="7413" width="9.140625" style="53"/>
    <col min="7414" max="7414" width="3.42578125" style="53" customWidth="1"/>
    <col min="7415" max="7415" width="6" style="53" customWidth="1"/>
    <col min="7416" max="7416" width="30.7109375" style="53" customWidth="1"/>
    <col min="7417" max="7419" width="18.140625" style="53" customWidth="1"/>
    <col min="7420" max="7669" width="9.140625" style="53"/>
    <col min="7670" max="7670" width="3.42578125" style="53" customWidth="1"/>
    <col min="7671" max="7671" width="6" style="53" customWidth="1"/>
    <col min="7672" max="7672" width="30.7109375" style="53" customWidth="1"/>
    <col min="7673" max="7675" width="18.140625" style="53" customWidth="1"/>
    <col min="7676" max="7925" width="9.140625" style="53"/>
    <col min="7926" max="7926" width="3.42578125" style="53" customWidth="1"/>
    <col min="7927" max="7927" width="6" style="53" customWidth="1"/>
    <col min="7928" max="7928" width="30.7109375" style="53" customWidth="1"/>
    <col min="7929" max="7931" width="18.140625" style="53" customWidth="1"/>
    <col min="7932" max="8181" width="9.140625" style="53"/>
    <col min="8182" max="8182" width="3.42578125" style="53" customWidth="1"/>
    <col min="8183" max="8183" width="6" style="53" customWidth="1"/>
    <col min="8184" max="8184" width="30.7109375" style="53" customWidth="1"/>
    <col min="8185" max="8187" width="18.140625" style="53" customWidth="1"/>
    <col min="8188" max="8437" width="9.140625" style="53"/>
    <col min="8438" max="8438" width="3.42578125" style="53" customWidth="1"/>
    <col min="8439" max="8439" width="6" style="53" customWidth="1"/>
    <col min="8440" max="8440" width="30.7109375" style="53" customWidth="1"/>
    <col min="8441" max="8443" width="18.140625" style="53" customWidth="1"/>
    <col min="8444" max="8693" width="9.140625" style="53"/>
    <col min="8694" max="8694" width="3.42578125" style="53" customWidth="1"/>
    <col min="8695" max="8695" width="6" style="53" customWidth="1"/>
    <col min="8696" max="8696" width="30.7109375" style="53" customWidth="1"/>
    <col min="8697" max="8699" width="18.140625" style="53" customWidth="1"/>
    <col min="8700" max="8949" width="9.140625" style="53"/>
    <col min="8950" max="8950" width="3.42578125" style="53" customWidth="1"/>
    <col min="8951" max="8951" width="6" style="53" customWidth="1"/>
    <col min="8952" max="8952" width="30.7109375" style="53" customWidth="1"/>
    <col min="8953" max="8955" width="18.140625" style="53" customWidth="1"/>
    <col min="8956" max="9205" width="9.140625" style="53"/>
    <col min="9206" max="9206" width="3.42578125" style="53" customWidth="1"/>
    <col min="9207" max="9207" width="6" style="53" customWidth="1"/>
    <col min="9208" max="9208" width="30.7109375" style="53" customWidth="1"/>
    <col min="9209" max="9211" width="18.140625" style="53" customWidth="1"/>
    <col min="9212" max="9461" width="9.140625" style="53"/>
    <col min="9462" max="9462" width="3.42578125" style="53" customWidth="1"/>
    <col min="9463" max="9463" width="6" style="53" customWidth="1"/>
    <col min="9464" max="9464" width="30.7109375" style="53" customWidth="1"/>
    <col min="9465" max="9467" width="18.140625" style="53" customWidth="1"/>
    <col min="9468" max="9717" width="9.140625" style="53"/>
    <col min="9718" max="9718" width="3.42578125" style="53" customWidth="1"/>
    <col min="9719" max="9719" width="6" style="53" customWidth="1"/>
    <col min="9720" max="9720" width="30.7109375" style="53" customWidth="1"/>
    <col min="9721" max="9723" width="18.140625" style="53" customWidth="1"/>
    <col min="9724" max="9973" width="9.140625" style="53"/>
    <col min="9974" max="9974" width="3.42578125" style="53" customWidth="1"/>
    <col min="9975" max="9975" width="6" style="53" customWidth="1"/>
    <col min="9976" max="9976" width="30.7109375" style="53" customWidth="1"/>
    <col min="9977" max="9979" width="18.140625" style="53" customWidth="1"/>
    <col min="9980" max="10229" width="9.140625" style="53"/>
    <col min="10230" max="10230" width="3.42578125" style="53" customWidth="1"/>
    <col min="10231" max="10231" width="6" style="53" customWidth="1"/>
    <col min="10232" max="10232" width="30.7109375" style="53" customWidth="1"/>
    <col min="10233" max="10235" width="18.140625" style="53" customWidth="1"/>
    <col min="10236" max="10485" width="9.140625" style="53"/>
    <col min="10486" max="10486" width="3.42578125" style="53" customWidth="1"/>
    <col min="10487" max="10487" width="6" style="53" customWidth="1"/>
    <col min="10488" max="10488" width="30.7109375" style="53" customWidth="1"/>
    <col min="10489" max="10491" width="18.140625" style="53" customWidth="1"/>
    <col min="10492" max="10741" width="9.140625" style="53"/>
    <col min="10742" max="10742" width="3.42578125" style="53" customWidth="1"/>
    <col min="10743" max="10743" width="6" style="53" customWidth="1"/>
    <col min="10744" max="10744" width="30.7109375" style="53" customWidth="1"/>
    <col min="10745" max="10747" width="18.140625" style="53" customWidth="1"/>
    <col min="10748" max="10997" width="9.140625" style="53"/>
    <col min="10998" max="10998" width="3.42578125" style="53" customWidth="1"/>
    <col min="10999" max="10999" width="6" style="53" customWidth="1"/>
    <col min="11000" max="11000" width="30.7109375" style="53" customWidth="1"/>
    <col min="11001" max="11003" width="18.140625" style="53" customWidth="1"/>
    <col min="11004" max="11253" width="9.140625" style="53"/>
    <col min="11254" max="11254" width="3.42578125" style="53" customWidth="1"/>
    <col min="11255" max="11255" width="6" style="53" customWidth="1"/>
    <col min="11256" max="11256" width="30.7109375" style="53" customWidth="1"/>
    <col min="11257" max="11259" width="18.140625" style="53" customWidth="1"/>
    <col min="11260" max="11509" width="9.140625" style="53"/>
    <col min="11510" max="11510" width="3.42578125" style="53" customWidth="1"/>
    <col min="11511" max="11511" width="6" style="53" customWidth="1"/>
    <col min="11512" max="11512" width="30.7109375" style="53" customWidth="1"/>
    <col min="11513" max="11515" width="18.140625" style="53" customWidth="1"/>
    <col min="11516" max="11765" width="9.140625" style="53"/>
    <col min="11766" max="11766" width="3.42578125" style="53" customWidth="1"/>
    <col min="11767" max="11767" width="6" style="53" customWidth="1"/>
    <col min="11768" max="11768" width="30.7109375" style="53" customWidth="1"/>
    <col min="11769" max="11771" width="18.140625" style="53" customWidth="1"/>
    <col min="11772" max="12021" width="9.140625" style="53"/>
    <col min="12022" max="12022" width="3.42578125" style="53" customWidth="1"/>
    <col min="12023" max="12023" width="6" style="53" customWidth="1"/>
    <col min="12024" max="12024" width="30.7109375" style="53" customWidth="1"/>
    <col min="12025" max="12027" width="18.140625" style="53" customWidth="1"/>
    <col min="12028" max="12277" width="9.140625" style="53"/>
    <col min="12278" max="12278" width="3.42578125" style="53" customWidth="1"/>
    <col min="12279" max="12279" width="6" style="53" customWidth="1"/>
    <col min="12280" max="12280" width="30.7109375" style="53" customWidth="1"/>
    <col min="12281" max="12283" width="18.140625" style="53" customWidth="1"/>
    <col min="12284" max="12533" width="9.140625" style="53"/>
    <col min="12534" max="12534" width="3.42578125" style="53" customWidth="1"/>
    <col min="12535" max="12535" width="6" style="53" customWidth="1"/>
    <col min="12536" max="12536" width="30.7109375" style="53" customWidth="1"/>
    <col min="12537" max="12539" width="18.140625" style="53" customWidth="1"/>
    <col min="12540" max="12789" width="9.140625" style="53"/>
    <col min="12790" max="12790" width="3.42578125" style="53" customWidth="1"/>
    <col min="12791" max="12791" width="6" style="53" customWidth="1"/>
    <col min="12792" max="12792" width="30.7109375" style="53" customWidth="1"/>
    <col min="12793" max="12795" width="18.140625" style="53" customWidth="1"/>
    <col min="12796" max="13045" width="9.140625" style="53"/>
    <col min="13046" max="13046" width="3.42578125" style="53" customWidth="1"/>
    <col min="13047" max="13047" width="6" style="53" customWidth="1"/>
    <col min="13048" max="13048" width="30.7109375" style="53" customWidth="1"/>
    <col min="13049" max="13051" width="18.140625" style="53" customWidth="1"/>
    <col min="13052" max="13301" width="9.140625" style="53"/>
    <col min="13302" max="13302" width="3.42578125" style="53" customWidth="1"/>
    <col min="13303" max="13303" width="6" style="53" customWidth="1"/>
    <col min="13304" max="13304" width="30.7109375" style="53" customWidth="1"/>
    <col min="13305" max="13307" width="18.140625" style="53" customWidth="1"/>
    <col min="13308" max="13557" width="9.140625" style="53"/>
    <col min="13558" max="13558" width="3.42578125" style="53" customWidth="1"/>
    <col min="13559" max="13559" width="6" style="53" customWidth="1"/>
    <col min="13560" max="13560" width="30.7109375" style="53" customWidth="1"/>
    <col min="13561" max="13563" width="18.140625" style="53" customWidth="1"/>
    <col min="13564" max="13813" width="9.140625" style="53"/>
    <col min="13814" max="13814" width="3.42578125" style="53" customWidth="1"/>
    <col min="13815" max="13815" width="6" style="53" customWidth="1"/>
    <col min="13816" max="13816" width="30.7109375" style="53" customWidth="1"/>
    <col min="13817" max="13819" width="18.140625" style="53" customWidth="1"/>
    <col min="13820" max="14069" width="9.140625" style="53"/>
    <col min="14070" max="14070" width="3.42578125" style="53" customWidth="1"/>
    <col min="14071" max="14071" width="6" style="53" customWidth="1"/>
    <col min="14072" max="14072" width="30.7109375" style="53" customWidth="1"/>
    <col min="14073" max="14075" width="18.140625" style="53" customWidth="1"/>
    <col min="14076" max="14325" width="9.140625" style="53"/>
    <col min="14326" max="14326" width="3.42578125" style="53" customWidth="1"/>
    <col min="14327" max="14327" width="6" style="53" customWidth="1"/>
    <col min="14328" max="14328" width="30.7109375" style="53" customWidth="1"/>
    <col min="14329" max="14331" width="18.140625" style="53" customWidth="1"/>
    <col min="14332" max="14581" width="9.140625" style="53"/>
    <col min="14582" max="14582" width="3.42578125" style="53" customWidth="1"/>
    <col min="14583" max="14583" width="6" style="53" customWidth="1"/>
    <col min="14584" max="14584" width="30.7109375" style="53" customWidth="1"/>
    <col min="14585" max="14587" width="18.140625" style="53" customWidth="1"/>
    <col min="14588" max="14837" width="9.140625" style="53"/>
    <col min="14838" max="14838" width="3.42578125" style="53" customWidth="1"/>
    <col min="14839" max="14839" width="6" style="53" customWidth="1"/>
    <col min="14840" max="14840" width="30.7109375" style="53" customWidth="1"/>
    <col min="14841" max="14843" width="18.140625" style="53" customWidth="1"/>
    <col min="14844" max="15093" width="9.140625" style="53"/>
    <col min="15094" max="15094" width="3.42578125" style="53" customWidth="1"/>
    <col min="15095" max="15095" width="6" style="53" customWidth="1"/>
    <col min="15096" max="15096" width="30.7109375" style="53" customWidth="1"/>
    <col min="15097" max="15099" width="18.140625" style="53" customWidth="1"/>
    <col min="15100" max="15349" width="9.140625" style="53"/>
    <col min="15350" max="15350" width="3.42578125" style="53" customWidth="1"/>
    <col min="15351" max="15351" width="6" style="53" customWidth="1"/>
    <col min="15352" max="15352" width="30.7109375" style="53" customWidth="1"/>
    <col min="15353" max="15355" width="18.140625" style="53" customWidth="1"/>
    <col min="15356" max="15605" width="9.140625" style="53"/>
    <col min="15606" max="15606" width="3.42578125" style="53" customWidth="1"/>
    <col min="15607" max="15607" width="6" style="53" customWidth="1"/>
    <col min="15608" max="15608" width="30.7109375" style="53" customWidth="1"/>
    <col min="15609" max="15611" width="18.140625" style="53" customWidth="1"/>
    <col min="15612" max="15861" width="9.140625" style="53"/>
    <col min="15862" max="15862" width="3.42578125" style="53" customWidth="1"/>
    <col min="15863" max="15863" width="6" style="53" customWidth="1"/>
    <col min="15864" max="15864" width="30.7109375" style="53" customWidth="1"/>
    <col min="15865" max="15867" width="18.140625" style="53" customWidth="1"/>
    <col min="15868" max="16117" width="9.140625" style="53"/>
    <col min="16118" max="16118" width="3.42578125" style="53" customWidth="1"/>
    <col min="16119" max="16119" width="6" style="53" customWidth="1"/>
    <col min="16120" max="16120" width="30.7109375" style="53" customWidth="1"/>
    <col min="16121" max="16123" width="18.140625" style="53" customWidth="1"/>
    <col min="16124" max="16384" width="9.140625" style="53"/>
  </cols>
  <sheetData>
    <row r="1" spans="1:6" s="40" customFormat="1" ht="75" customHeight="1" x14ac:dyDescent="0.25">
      <c r="A1" s="184" t="s">
        <v>839</v>
      </c>
      <c r="B1" s="185"/>
      <c r="C1" s="185"/>
      <c r="D1" s="185"/>
      <c r="E1" s="185"/>
      <c r="F1" s="186"/>
    </row>
    <row r="2" spans="1:6" s="40" customFormat="1" ht="22.5" customHeight="1" x14ac:dyDescent="0.25">
      <c r="A2" s="178" t="s">
        <v>116</v>
      </c>
      <c r="B2" s="179"/>
      <c r="C2" s="179"/>
      <c r="D2" s="179"/>
      <c r="E2" s="179"/>
      <c r="F2" s="180"/>
    </row>
    <row r="3" spans="1:6" s="40" customFormat="1" ht="42.75" customHeight="1" x14ac:dyDescent="0.25">
      <c r="A3" s="102">
        <v>1</v>
      </c>
      <c r="B3" s="72" t="s">
        <v>2</v>
      </c>
      <c r="C3" s="196"/>
      <c r="D3" s="196"/>
      <c r="E3" s="196"/>
      <c r="F3" s="212"/>
    </row>
    <row r="4" spans="1:6" s="40" customFormat="1" ht="42.75" customHeight="1" x14ac:dyDescent="0.25">
      <c r="A4" s="102">
        <v>2</v>
      </c>
      <c r="B4" s="72" t="s">
        <v>55</v>
      </c>
      <c r="C4" s="196"/>
      <c r="D4" s="196"/>
      <c r="E4" s="196"/>
      <c r="F4" s="212"/>
    </row>
    <row r="5" spans="1:6" s="40" customFormat="1" ht="22.5" customHeight="1" x14ac:dyDescent="0.25">
      <c r="A5" s="102">
        <v>3</v>
      </c>
      <c r="B5" s="72" t="s">
        <v>14</v>
      </c>
      <c r="C5" s="213"/>
      <c r="D5" s="214"/>
      <c r="E5" s="214"/>
      <c r="F5" s="215"/>
    </row>
    <row r="6" spans="1:6" s="40" customFormat="1" ht="22.5" customHeight="1" x14ac:dyDescent="0.25">
      <c r="A6" s="102">
        <v>4</v>
      </c>
      <c r="B6" s="69" t="s">
        <v>71</v>
      </c>
      <c r="C6" s="221"/>
      <c r="D6" s="221"/>
      <c r="E6" s="221"/>
      <c r="F6" s="222"/>
    </row>
    <row r="7" spans="1:6" ht="22.5" customHeight="1" x14ac:dyDescent="0.25">
      <c r="A7" s="93">
        <v>5</v>
      </c>
      <c r="B7" s="73" t="s">
        <v>66</v>
      </c>
      <c r="C7" s="61" t="s">
        <v>60</v>
      </c>
      <c r="D7" s="107"/>
      <c r="E7" s="62" t="s">
        <v>59</v>
      </c>
      <c r="F7" s="108"/>
    </row>
    <row r="8" spans="1:6" x14ac:dyDescent="0.25">
      <c r="A8" s="192"/>
      <c r="B8" s="193"/>
      <c r="C8" s="149"/>
      <c r="D8" s="63" t="s">
        <v>110</v>
      </c>
      <c r="E8" s="64"/>
      <c r="F8" s="63" t="s">
        <v>110</v>
      </c>
    </row>
    <row r="9" spans="1:6" ht="22.5" customHeight="1" thickBot="1" x14ac:dyDescent="0.3">
      <c r="A9" s="96">
        <v>6</v>
      </c>
      <c r="B9" s="103" t="s">
        <v>64</v>
      </c>
      <c r="C9" s="104" t="s">
        <v>65</v>
      </c>
      <c r="D9" s="117"/>
      <c r="E9" s="105" t="s">
        <v>32</v>
      </c>
      <c r="F9" s="109"/>
    </row>
    <row r="10" spans="1:6" ht="15.75" thickBot="1" x14ac:dyDescent="0.3">
      <c r="A10" s="153"/>
      <c r="B10" s="153"/>
      <c r="C10" s="153"/>
      <c r="D10" s="154">
        <v>7</v>
      </c>
      <c r="E10" s="153"/>
      <c r="F10" s="153"/>
    </row>
    <row r="11" spans="1:6" s="40" customFormat="1" ht="44.25" customHeight="1" x14ac:dyDescent="0.25">
      <c r="A11" s="218" t="s">
        <v>846</v>
      </c>
      <c r="B11" s="219"/>
      <c r="C11" s="219"/>
      <c r="D11" s="219"/>
      <c r="E11" s="219"/>
      <c r="F11" s="220"/>
    </row>
    <row r="12" spans="1:6" s="40" customFormat="1" ht="22.5" customHeight="1" x14ac:dyDescent="0.25">
      <c r="A12" s="189" t="s">
        <v>0</v>
      </c>
      <c r="B12" s="190" t="s">
        <v>89</v>
      </c>
      <c r="C12" s="190"/>
      <c r="D12" s="190" t="s">
        <v>98</v>
      </c>
      <c r="E12" s="190"/>
      <c r="F12" s="191"/>
    </row>
    <row r="13" spans="1:6" s="40" customFormat="1" ht="42.75" x14ac:dyDescent="0.25">
      <c r="A13" s="189"/>
      <c r="B13" s="190"/>
      <c r="C13" s="190"/>
      <c r="D13" s="147" t="s">
        <v>4</v>
      </c>
      <c r="E13" s="147" t="s">
        <v>847</v>
      </c>
      <c r="F13" s="148" t="s">
        <v>5</v>
      </c>
    </row>
    <row r="14" spans="1:6" s="40" customFormat="1" ht="15" customHeight="1" x14ac:dyDescent="0.25">
      <c r="A14" s="97">
        <v>1</v>
      </c>
      <c r="B14" s="196">
        <v>2</v>
      </c>
      <c r="C14" s="196"/>
      <c r="D14" s="145">
        <v>3</v>
      </c>
      <c r="E14" s="145">
        <v>4</v>
      </c>
      <c r="F14" s="146">
        <v>5</v>
      </c>
    </row>
    <row r="15" spans="1:6" s="40" customFormat="1" x14ac:dyDescent="0.25">
      <c r="A15" s="98" t="s">
        <v>8</v>
      </c>
      <c r="B15" s="197" t="s">
        <v>62</v>
      </c>
      <c r="C15" s="197"/>
      <c r="D15" s="144">
        <f>E15+F15</f>
        <v>0</v>
      </c>
      <c r="E15" s="35">
        <f>SUMIF('3 Zestawienie wydatków'!$F$9:$F$47,'1 Kosztorys'!A15,'3 Zestawienie wydatków'!$I$9:$I$47)</f>
        <v>0</v>
      </c>
      <c r="F15" s="99">
        <f>MAX(SUMIF('3 Zestawienie wydatków'!$F$9:$F$47,'1 Kosztorys'!A15,'3 Zestawienie wydatków'!$J$9:$J$47),'5 tab. pomocnicza do kosztorysu'!D6)</f>
        <v>0</v>
      </c>
    </row>
    <row r="16" spans="1:6" s="40" customFormat="1" x14ac:dyDescent="0.25">
      <c r="A16" s="98" t="s">
        <v>9</v>
      </c>
      <c r="B16" s="197" t="s">
        <v>7</v>
      </c>
      <c r="C16" s="197"/>
      <c r="D16" s="144">
        <f t="shared" ref="D16:D21" si="0">E16+F16</f>
        <v>0</v>
      </c>
      <c r="E16" s="35">
        <f>SUMIF('3 Zestawienie wydatków'!$F$9:$F$47,'1 Kosztorys'!A16,'3 Zestawienie wydatków'!$I$9:$I$47)</f>
        <v>0</v>
      </c>
      <c r="F16" s="99">
        <f>MAX(SUMIF('3 Zestawienie wydatków'!$F$9:$F$47,'1 Kosztorys'!A16,'3 Zestawienie wydatków'!$J$9:$J$47),'5 tab. pomocnicza do kosztorysu'!D7)</f>
        <v>0</v>
      </c>
    </row>
    <row r="17" spans="1:7" s="40" customFormat="1" x14ac:dyDescent="0.25">
      <c r="A17" s="98" t="s">
        <v>10</v>
      </c>
      <c r="B17" s="197" t="s">
        <v>92</v>
      </c>
      <c r="C17" s="197"/>
      <c r="D17" s="144">
        <f t="shared" si="0"/>
        <v>0</v>
      </c>
      <c r="E17" s="35">
        <f>SUMIF('3 Zestawienie wydatków'!$F$9:$F$47,'1 Kosztorys'!A17,'3 Zestawienie wydatków'!$I$9:$I$47)</f>
        <v>0</v>
      </c>
      <c r="F17" s="99">
        <f>MAX(SUMIF('3 Zestawienie wydatków'!$F$9:$F$47,'1 Kosztorys'!A17,'3 Zestawienie wydatków'!$J$9:$J$47),'5 tab. pomocnicza do kosztorysu'!D8)</f>
        <v>0</v>
      </c>
    </row>
    <row r="18" spans="1:7" s="40" customFormat="1" ht="15" customHeight="1" x14ac:dyDescent="0.25">
      <c r="A18" s="98" t="s">
        <v>11</v>
      </c>
      <c r="B18" s="197" t="s">
        <v>87</v>
      </c>
      <c r="C18" s="197"/>
      <c r="D18" s="144">
        <f t="shared" si="0"/>
        <v>0</v>
      </c>
      <c r="E18" s="35">
        <f>SUMIF('3 Zestawienie wydatków'!$F$9:$F$47,'1 Kosztorys'!A18,'3 Zestawienie wydatków'!$I$9:$I$47)</f>
        <v>0</v>
      </c>
      <c r="F18" s="99">
        <f>MAX(SUMIF('3 Zestawienie wydatków'!$F$9:$F$47,'1 Kosztorys'!A18,'3 Zestawienie wydatków'!$J$9:$J$47),'5 tab. pomocnicza do kosztorysu'!D9)</f>
        <v>0</v>
      </c>
    </row>
    <row r="19" spans="1:7" s="40" customFormat="1" ht="30" customHeight="1" x14ac:dyDescent="0.25">
      <c r="A19" s="98" t="s">
        <v>12</v>
      </c>
      <c r="B19" s="197" t="s">
        <v>88</v>
      </c>
      <c r="C19" s="197"/>
      <c r="D19" s="144">
        <f t="shared" si="0"/>
        <v>0</v>
      </c>
      <c r="E19" s="35">
        <f>SUMIF('3 Zestawienie wydatków'!$F$9:$F$47,'1 Kosztorys'!A19,'3 Zestawienie wydatków'!$I$9:$I$47)</f>
        <v>0</v>
      </c>
      <c r="F19" s="99">
        <f>MAX(SUMIF('3 Zestawienie wydatków'!$F$9:$F$47,'1 Kosztorys'!A19,'3 Zestawienie wydatków'!$J$9:$J$47),'5 tab. pomocnicza do kosztorysu'!D10)</f>
        <v>0</v>
      </c>
    </row>
    <row r="20" spans="1:7" s="40" customFormat="1" ht="63" customHeight="1" x14ac:dyDescent="0.25">
      <c r="A20" s="98" t="s">
        <v>13</v>
      </c>
      <c r="B20" s="194" t="s">
        <v>126</v>
      </c>
      <c r="C20" s="194"/>
      <c r="D20" s="144">
        <f t="shared" si="0"/>
        <v>0</v>
      </c>
      <c r="E20" s="35">
        <f>SUMIF('3 Zestawienie wydatków'!$F$9:$F$47,'1 Kosztorys'!A20,'3 Zestawienie wydatków'!$I$9:$I$47)</f>
        <v>0</v>
      </c>
      <c r="F20" s="99">
        <f>MAX(SUMIF('3 Zestawienie wydatków'!$F$9:$F$47,'1 Kosztorys'!A20,'3 Zestawienie wydatków'!$J$9:$J$47),'5 tab. pomocnicza do kosztorysu'!D11)</f>
        <v>0</v>
      </c>
    </row>
    <row r="21" spans="1:7" s="40" customFormat="1" ht="15" customHeight="1" x14ac:dyDescent="0.25">
      <c r="A21" s="98" t="s">
        <v>63</v>
      </c>
      <c r="B21" s="195" t="s">
        <v>848</v>
      </c>
      <c r="C21" s="195"/>
      <c r="D21" s="144">
        <f t="shared" si="0"/>
        <v>0</v>
      </c>
      <c r="E21" s="35">
        <f>SUMIF('3 Zestawienie wydatków'!$F$9:$F$47,'1 Kosztorys'!A21,'3 Zestawienie wydatków'!$I$9:$I$47)</f>
        <v>0</v>
      </c>
      <c r="F21" s="99">
        <f>MAX(SUMIF('3 Zestawienie wydatków'!$F$9:$F$47,'1 Kosztorys'!A21,'3 Zestawienie wydatków'!$J$9:$J$47),'5 tab. pomocnicza do kosztorysu'!D12)</f>
        <v>0</v>
      </c>
    </row>
    <row r="22" spans="1:7" s="75" customFormat="1" x14ac:dyDescent="0.25">
      <c r="A22" s="187" t="s">
        <v>3</v>
      </c>
      <c r="B22" s="188"/>
      <c r="C22" s="188"/>
      <c r="D22" s="74">
        <f>SUM(D15:D21)</f>
        <v>0</v>
      </c>
      <c r="E22" s="74">
        <f>SUM(E15:E21)</f>
        <v>0</v>
      </c>
      <c r="F22" s="95">
        <f>SUM(F15:F21)</f>
        <v>0</v>
      </c>
    </row>
    <row r="23" spans="1:7" s="40" customFormat="1" ht="15.75" thickBot="1" x14ac:dyDescent="0.3">
      <c r="A23" s="216" t="s">
        <v>111</v>
      </c>
      <c r="B23" s="217"/>
      <c r="C23" s="217"/>
      <c r="D23" s="100">
        <v>1</v>
      </c>
      <c r="E23" s="100" t="str">
        <f>IFERROR(ROUNDUP(E22/D22,2)*100%,"")</f>
        <v/>
      </c>
      <c r="F23" s="101" t="str">
        <f>IFERROR(D23-E23,"")</f>
        <v/>
      </c>
    </row>
    <row r="24" spans="1:7" s="150" customFormat="1" ht="15.75" thickBot="1" x14ac:dyDescent="0.3"/>
    <row r="25" spans="1:7" ht="19.5" customHeight="1" x14ac:dyDescent="0.25">
      <c r="A25" s="181" t="s">
        <v>125</v>
      </c>
      <c r="B25" s="182"/>
      <c r="C25" s="182"/>
      <c r="D25" s="182"/>
      <c r="E25" s="182"/>
      <c r="F25" s="183"/>
    </row>
    <row r="26" spans="1:7" ht="36" customHeight="1" x14ac:dyDescent="0.25">
      <c r="A26" s="93">
        <v>1</v>
      </c>
      <c r="B26" s="199" t="s">
        <v>854</v>
      </c>
      <c r="C26" s="199"/>
      <c r="D26" s="199"/>
      <c r="E26" s="41" t="s">
        <v>97</v>
      </c>
      <c r="F26" s="94" t="s">
        <v>852</v>
      </c>
    </row>
    <row r="27" spans="1:7" ht="22.5" customHeight="1" x14ac:dyDescent="0.25">
      <c r="A27" s="93" t="s">
        <v>69</v>
      </c>
      <c r="B27" s="199" t="s">
        <v>117</v>
      </c>
      <c r="C27" s="199"/>
      <c r="D27" s="199"/>
      <c r="E27" s="34"/>
      <c r="F27" s="151" t="str">
        <f>IFERROR(IF($C$5="żłobek",E27/SUM('4 Sprawozdanie z realizacji'!C8:C19),IF($C$5="klub dziecięcy",E27/SUM('4 Sprawozdanie z realizacji'!F8:F19),IF($C$5="dzienny opiekun",E27/SUM('4 Sprawozdanie z realizacji'!I8:I19),""))),"")</f>
        <v/>
      </c>
    </row>
    <row r="28" spans="1:7" ht="22.5" customHeight="1" x14ac:dyDescent="0.25">
      <c r="A28" s="175" t="s">
        <v>70</v>
      </c>
      <c r="B28" s="200" t="s">
        <v>118</v>
      </c>
      <c r="C28" s="200"/>
      <c r="D28" s="200"/>
      <c r="E28" s="176"/>
      <c r="F28" s="172" t="str">
        <f>IFERROR(IF($C$5="żłobek",E28/SUM('4 Sprawozdanie z realizacji'!D8:D19),IF($C$5="klub dziecięcy",E28/SUM('4 Sprawozdanie z realizacji'!G8:G19),IF($C$5="dzienny opiekun",E28/SUM('4 Sprawozdanie z realizacji'!J8:J19),""))),"")</f>
        <v/>
      </c>
    </row>
    <row r="29" spans="1:7" ht="19.5" customHeight="1" thickBot="1" x14ac:dyDescent="0.3">
      <c r="A29" s="205" t="s">
        <v>3</v>
      </c>
      <c r="B29" s="206"/>
      <c r="C29" s="206"/>
      <c r="D29" s="207"/>
      <c r="E29" s="177">
        <f>D22</f>
        <v>0</v>
      </c>
      <c r="F29" s="114">
        <f>SUM(F27:F28)</f>
        <v>0</v>
      </c>
    </row>
    <row r="30" spans="1:7" ht="16.5" customHeight="1" thickBot="1" x14ac:dyDescent="0.3">
      <c r="A30" s="208"/>
      <c r="B30" s="208"/>
      <c r="C30" s="208"/>
      <c r="D30" s="208"/>
      <c r="E30" s="208"/>
      <c r="F30" s="208"/>
    </row>
    <row r="31" spans="1:7" ht="19.5" customHeight="1" x14ac:dyDescent="0.25">
      <c r="A31" s="202" t="s">
        <v>849</v>
      </c>
      <c r="B31" s="203"/>
      <c r="C31" s="203"/>
      <c r="D31" s="203"/>
      <c r="E31" s="203"/>
      <c r="F31" s="204"/>
    </row>
    <row r="32" spans="1:7" ht="24.75" customHeight="1" x14ac:dyDescent="0.25">
      <c r="A32" s="173">
        <v>1</v>
      </c>
      <c r="B32" s="201" t="s">
        <v>850</v>
      </c>
      <c r="C32" s="201"/>
      <c r="D32" s="201"/>
      <c r="E32" s="174"/>
      <c r="F32" s="113"/>
      <c r="G32" s="60"/>
    </row>
    <row r="33" spans="1:11" ht="25.5" customHeight="1" thickBot="1" x14ac:dyDescent="0.3">
      <c r="A33" s="96">
        <v>2</v>
      </c>
      <c r="B33" s="198" t="s">
        <v>851</v>
      </c>
      <c r="C33" s="198"/>
      <c r="D33" s="198"/>
      <c r="E33" s="111"/>
      <c r="F33" s="112">
        <v>0</v>
      </c>
      <c r="G33" s="60"/>
    </row>
    <row r="34" spans="1:11" ht="21.75" customHeight="1" x14ac:dyDescent="0.25">
      <c r="A34" s="91"/>
      <c r="C34" s="92"/>
      <c r="D34" s="92"/>
      <c r="E34" s="152"/>
      <c r="F34" s="152"/>
    </row>
    <row r="35" spans="1:11" s="65" customFormat="1" ht="22.5" customHeight="1" x14ac:dyDescent="0.25">
      <c r="A35" s="210" t="s">
        <v>73</v>
      </c>
      <c r="B35" s="210"/>
      <c r="C35" s="210"/>
      <c r="D35" s="210"/>
      <c r="E35" s="210"/>
      <c r="F35" s="37"/>
      <c r="G35" s="37"/>
      <c r="H35" s="37"/>
      <c r="I35" s="37"/>
      <c r="J35" s="37"/>
      <c r="K35" s="38"/>
    </row>
    <row r="36" spans="1:11" s="65" customFormat="1" ht="22.5" customHeight="1" x14ac:dyDescent="0.25">
      <c r="A36" s="210" t="s">
        <v>75</v>
      </c>
      <c r="B36" s="210"/>
      <c r="C36" s="210"/>
      <c r="D36" s="210"/>
      <c r="E36" s="210"/>
      <c r="F36" s="37"/>
      <c r="G36" s="37"/>
      <c r="H36" s="37"/>
      <c r="I36" s="37"/>
      <c r="J36" s="37"/>
      <c r="K36" s="38"/>
    </row>
    <row r="37" spans="1:11" s="65" customFormat="1" ht="22.5" customHeight="1" x14ac:dyDescent="0.2">
      <c r="A37" s="210" t="s">
        <v>74</v>
      </c>
      <c r="B37" s="210"/>
      <c r="C37" s="210"/>
      <c r="D37" s="210"/>
      <c r="E37" s="210"/>
      <c r="F37" s="39"/>
      <c r="G37" s="39"/>
      <c r="H37" s="39"/>
      <c r="I37" s="39"/>
      <c r="J37" s="39"/>
      <c r="K37" s="38"/>
    </row>
    <row r="38" spans="1:11" s="40" customFormat="1" ht="54" customHeight="1" x14ac:dyDescent="0.2">
      <c r="A38" s="209" t="s">
        <v>61</v>
      </c>
      <c r="B38" s="209"/>
      <c r="C38" s="211" t="s">
        <v>91</v>
      </c>
      <c r="D38" s="211"/>
      <c r="E38" s="211" t="s">
        <v>96</v>
      </c>
      <c r="F38" s="211"/>
    </row>
    <row r="39" spans="1:11" x14ac:dyDescent="0.25">
      <c r="A39" s="60"/>
      <c r="B39" s="60"/>
      <c r="C39" s="211"/>
      <c r="D39" s="211"/>
      <c r="E39" s="60"/>
      <c r="F39" s="60"/>
    </row>
  </sheetData>
  <sheetProtection formatColumns="0" formatRows="0"/>
  <mergeCells count="36">
    <mergeCell ref="C3:F3"/>
    <mergeCell ref="C4:F4"/>
    <mergeCell ref="C5:F5"/>
    <mergeCell ref="B26:D26"/>
    <mergeCell ref="A23:C23"/>
    <mergeCell ref="A11:F11"/>
    <mergeCell ref="C6:F6"/>
    <mergeCell ref="A38:B38"/>
    <mergeCell ref="A35:E35"/>
    <mergeCell ref="A36:E36"/>
    <mergeCell ref="A37:E37"/>
    <mergeCell ref="E38:F38"/>
    <mergeCell ref="C38:D39"/>
    <mergeCell ref="B33:D33"/>
    <mergeCell ref="B27:D27"/>
    <mergeCell ref="B28:D28"/>
    <mergeCell ref="B32:D32"/>
    <mergeCell ref="A31:F31"/>
    <mergeCell ref="A29:D29"/>
    <mergeCell ref="A30:F30"/>
    <mergeCell ref="A2:F2"/>
    <mergeCell ref="A25:F25"/>
    <mergeCell ref="A1:F1"/>
    <mergeCell ref="A22:C22"/>
    <mergeCell ref="A12:A13"/>
    <mergeCell ref="D12:F12"/>
    <mergeCell ref="A8:B8"/>
    <mergeCell ref="B20:C20"/>
    <mergeCell ref="B21:C21"/>
    <mergeCell ref="B12:C13"/>
    <mergeCell ref="B14:C14"/>
    <mergeCell ref="B15:C15"/>
    <mergeCell ref="B16:C16"/>
    <mergeCell ref="B17:C17"/>
    <mergeCell ref="B18:C18"/>
    <mergeCell ref="B19:C19"/>
  </mergeCells>
  <conditionalFormatting sqref="D7 D15:D21 E28 E32:E33">
    <cfRule type="containsBlanks" dxfId="85" priority="27">
      <formula>LEN(TRIM(D7))=0</formula>
    </cfRule>
  </conditionalFormatting>
  <conditionalFormatting sqref="F9 D9">
    <cfRule type="containsBlanks" dxfId="84" priority="20">
      <formula>LEN(TRIM(D9))=0</formula>
    </cfRule>
  </conditionalFormatting>
  <conditionalFormatting sqref="E27">
    <cfRule type="containsBlanks" dxfId="83" priority="16">
      <formula>LEN(TRIM(E27))=0</formula>
    </cfRule>
  </conditionalFormatting>
  <conditionalFormatting sqref="F27:F28">
    <cfRule type="containsBlanks" dxfId="82" priority="28">
      <formula>LEN(TRIM(F27))=0</formula>
    </cfRule>
  </conditionalFormatting>
  <conditionalFormatting sqref="C6">
    <cfRule type="containsBlanks" dxfId="81" priority="12">
      <formula>LEN(TRIM(C6))=0</formula>
    </cfRule>
  </conditionalFormatting>
  <conditionalFormatting sqref="F7">
    <cfRule type="containsBlanks" dxfId="80" priority="10">
      <formula>LEN(TRIM(F7))=0</formula>
    </cfRule>
  </conditionalFormatting>
  <conditionalFormatting sqref="D20">
    <cfRule type="expression" dxfId="79" priority="7">
      <formula>IF($D$20&gt;0.15*$D$22,1)</formula>
    </cfRule>
  </conditionalFormatting>
  <conditionalFormatting sqref="E33">
    <cfRule type="cellIs" dxfId="78" priority="6" operator="greaterThan">
      <formula>$E$32</formula>
    </cfRule>
  </conditionalFormatting>
  <conditionalFormatting sqref="D22">
    <cfRule type="expression" dxfId="77" priority="4">
      <formula>IF($E$22&gt;0.8*$D$22,1)</formula>
    </cfRule>
    <cfRule type="expression" dxfId="76" priority="5">
      <formula>IF($D$20&gt;0.15*$D$22,1)</formula>
    </cfRule>
  </conditionalFormatting>
  <conditionalFormatting sqref="C3:F9">
    <cfRule type="expression" dxfId="75" priority="2">
      <formula>ISERROR(C3)</formula>
    </cfRule>
  </conditionalFormatting>
  <conditionalFormatting sqref="D15:F21">
    <cfRule type="expression" dxfId="74" priority="1">
      <formula>IF(AND(COUNTA($D$9)&lt;1,D15=0),1)</formula>
    </cfRule>
  </conditionalFormatting>
  <dataValidations count="2">
    <dataValidation type="date" allowBlank="1" showInputMessage="1" showErrorMessage="1" sqref="D7 F7">
      <formula1>43466</formula1>
      <formula2>43830</formula2>
    </dataValidation>
    <dataValidation type="date" allowBlank="1" showInputMessage="1" showErrorMessage="1" sqref="F9">
      <formula1>43640</formula1>
      <formula2>43830</formula2>
    </dataValidation>
  </dataValidations>
  <pageMargins left="0.25" right="0.25" top="0.75" bottom="0.75" header="0.3" footer="0.3"/>
  <pageSetup paperSize="9" scale="77" orientation="portrait" horizontalDpi="4294967294" verticalDpi="4294967294" r:id="rId1"/>
  <headerFooter>
    <oddHeader>&amp;RZałącznik nr 1 do umowy - moduł 2</oddHeader>
  </headerFooter>
  <ignoredErrors>
    <ignoredError sqref="A4:B4 A12:F12 A10:C10 E10:F10 A7:F8 A6:B6 D6:F6 A22:F25 A15:E15 A16 A17:E17 A18:E18 A19:E20 A21 C21:E21 F29 A28:F28 A27:D27 A5:B5 A9:C9 E9:F9 C33:F33 E32:F32 A3:B3 D3:F3 D4:F4 B11:F11 C16:E16 A14:F14 A13:D13 F13 A26 C26:E26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974C3CA0-5739-4F18-B607-00D8C656F033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E22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C000"/>
  </sheetPr>
  <dimension ref="A1:Q28"/>
  <sheetViews>
    <sheetView tabSelected="1" view="pageBreakPreview" zoomScaleNormal="100" zoomScaleSheetLayoutView="100" workbookViewId="0">
      <selection activeCell="K20" sqref="K20"/>
    </sheetView>
  </sheetViews>
  <sheetFormatPr defaultRowHeight="15" x14ac:dyDescent="0.25"/>
  <cols>
    <col min="1" max="1" width="8.140625" style="53" customWidth="1"/>
    <col min="2" max="2" width="16.42578125" style="53" customWidth="1"/>
    <col min="3" max="3" width="19.85546875" style="53" customWidth="1"/>
    <col min="4" max="4" width="15.7109375" style="53" customWidth="1"/>
    <col min="5" max="5" width="12.7109375" style="53" customWidth="1"/>
    <col min="6" max="6" width="19.85546875" style="53" customWidth="1"/>
    <col min="7" max="7" width="15.7109375" style="53" customWidth="1"/>
    <col min="8" max="8" width="13.85546875" style="53" customWidth="1"/>
    <col min="9" max="9" width="19.85546875" style="53" customWidth="1"/>
    <col min="10" max="10" width="15.7109375" style="53" customWidth="1"/>
    <col min="11" max="11" width="13.140625" style="53" customWidth="1"/>
    <col min="12" max="12" width="9.140625" style="53" customWidth="1"/>
    <col min="13" max="16" width="9.140625" style="53" hidden="1" customWidth="1"/>
    <col min="17" max="17" width="10.42578125" style="53" bestFit="1" customWidth="1"/>
    <col min="18" max="249" width="9.140625" style="53"/>
    <col min="250" max="250" width="3.42578125" style="53" customWidth="1"/>
    <col min="251" max="251" width="6" style="53" customWidth="1"/>
    <col min="252" max="252" width="30.7109375" style="53" customWidth="1"/>
    <col min="253" max="255" width="18.140625" style="53" customWidth="1"/>
    <col min="256" max="505" width="9.140625" style="53"/>
    <col min="506" max="506" width="3.42578125" style="53" customWidth="1"/>
    <col min="507" max="507" width="6" style="53" customWidth="1"/>
    <col min="508" max="508" width="30.7109375" style="53" customWidth="1"/>
    <col min="509" max="511" width="18.140625" style="53" customWidth="1"/>
    <col min="512" max="761" width="9.140625" style="53"/>
    <col min="762" max="762" width="3.42578125" style="53" customWidth="1"/>
    <col min="763" max="763" width="6" style="53" customWidth="1"/>
    <col min="764" max="764" width="30.7109375" style="53" customWidth="1"/>
    <col min="765" max="767" width="18.140625" style="53" customWidth="1"/>
    <col min="768" max="1017" width="9.140625" style="53"/>
    <col min="1018" max="1018" width="3.42578125" style="53" customWidth="1"/>
    <col min="1019" max="1019" width="6" style="53" customWidth="1"/>
    <col min="1020" max="1020" width="30.7109375" style="53" customWidth="1"/>
    <col min="1021" max="1023" width="18.140625" style="53" customWidth="1"/>
    <col min="1024" max="1273" width="9.140625" style="53"/>
    <col min="1274" max="1274" width="3.42578125" style="53" customWidth="1"/>
    <col min="1275" max="1275" width="6" style="53" customWidth="1"/>
    <col min="1276" max="1276" width="30.7109375" style="53" customWidth="1"/>
    <col min="1277" max="1279" width="18.140625" style="53" customWidth="1"/>
    <col min="1280" max="1529" width="9.140625" style="53"/>
    <col min="1530" max="1530" width="3.42578125" style="53" customWidth="1"/>
    <col min="1531" max="1531" width="6" style="53" customWidth="1"/>
    <col min="1532" max="1532" width="30.7109375" style="53" customWidth="1"/>
    <col min="1533" max="1535" width="18.140625" style="53" customWidth="1"/>
    <col min="1536" max="1785" width="9.140625" style="53"/>
    <col min="1786" max="1786" width="3.42578125" style="53" customWidth="1"/>
    <col min="1787" max="1787" width="6" style="53" customWidth="1"/>
    <col min="1788" max="1788" width="30.7109375" style="53" customWidth="1"/>
    <col min="1789" max="1791" width="18.140625" style="53" customWidth="1"/>
    <col min="1792" max="2041" width="9.140625" style="53"/>
    <col min="2042" max="2042" width="3.42578125" style="53" customWidth="1"/>
    <col min="2043" max="2043" width="6" style="53" customWidth="1"/>
    <col min="2044" max="2044" width="30.7109375" style="53" customWidth="1"/>
    <col min="2045" max="2047" width="18.140625" style="53" customWidth="1"/>
    <col min="2048" max="2297" width="9.140625" style="53"/>
    <col min="2298" max="2298" width="3.42578125" style="53" customWidth="1"/>
    <col min="2299" max="2299" width="6" style="53" customWidth="1"/>
    <col min="2300" max="2300" width="30.7109375" style="53" customWidth="1"/>
    <col min="2301" max="2303" width="18.140625" style="53" customWidth="1"/>
    <col min="2304" max="2553" width="9.140625" style="53"/>
    <col min="2554" max="2554" width="3.42578125" style="53" customWidth="1"/>
    <col min="2555" max="2555" width="6" style="53" customWidth="1"/>
    <col min="2556" max="2556" width="30.7109375" style="53" customWidth="1"/>
    <col min="2557" max="2559" width="18.140625" style="53" customWidth="1"/>
    <col min="2560" max="2809" width="9.140625" style="53"/>
    <col min="2810" max="2810" width="3.42578125" style="53" customWidth="1"/>
    <col min="2811" max="2811" width="6" style="53" customWidth="1"/>
    <col min="2812" max="2812" width="30.7109375" style="53" customWidth="1"/>
    <col min="2813" max="2815" width="18.140625" style="53" customWidth="1"/>
    <col min="2816" max="3065" width="9.140625" style="53"/>
    <col min="3066" max="3066" width="3.42578125" style="53" customWidth="1"/>
    <col min="3067" max="3067" width="6" style="53" customWidth="1"/>
    <col min="3068" max="3068" width="30.7109375" style="53" customWidth="1"/>
    <col min="3069" max="3071" width="18.140625" style="53" customWidth="1"/>
    <col min="3072" max="3321" width="9.140625" style="53"/>
    <col min="3322" max="3322" width="3.42578125" style="53" customWidth="1"/>
    <col min="3323" max="3323" width="6" style="53" customWidth="1"/>
    <col min="3324" max="3324" width="30.7109375" style="53" customWidth="1"/>
    <col min="3325" max="3327" width="18.140625" style="53" customWidth="1"/>
    <col min="3328" max="3577" width="9.140625" style="53"/>
    <col min="3578" max="3578" width="3.42578125" style="53" customWidth="1"/>
    <col min="3579" max="3579" width="6" style="53" customWidth="1"/>
    <col min="3580" max="3580" width="30.7109375" style="53" customWidth="1"/>
    <col min="3581" max="3583" width="18.140625" style="53" customWidth="1"/>
    <col min="3584" max="3833" width="9.140625" style="53"/>
    <col min="3834" max="3834" width="3.42578125" style="53" customWidth="1"/>
    <col min="3835" max="3835" width="6" style="53" customWidth="1"/>
    <col min="3836" max="3836" width="30.7109375" style="53" customWidth="1"/>
    <col min="3837" max="3839" width="18.140625" style="53" customWidth="1"/>
    <col min="3840" max="4089" width="9.140625" style="53"/>
    <col min="4090" max="4090" width="3.42578125" style="53" customWidth="1"/>
    <col min="4091" max="4091" width="6" style="53" customWidth="1"/>
    <col min="4092" max="4092" width="30.7109375" style="53" customWidth="1"/>
    <col min="4093" max="4095" width="18.140625" style="53" customWidth="1"/>
    <col min="4096" max="4345" width="9.140625" style="53"/>
    <col min="4346" max="4346" width="3.42578125" style="53" customWidth="1"/>
    <col min="4347" max="4347" width="6" style="53" customWidth="1"/>
    <col min="4348" max="4348" width="30.7109375" style="53" customWidth="1"/>
    <col min="4349" max="4351" width="18.140625" style="53" customWidth="1"/>
    <col min="4352" max="4601" width="9.140625" style="53"/>
    <col min="4602" max="4602" width="3.42578125" style="53" customWidth="1"/>
    <col min="4603" max="4603" width="6" style="53" customWidth="1"/>
    <col min="4604" max="4604" width="30.7109375" style="53" customWidth="1"/>
    <col min="4605" max="4607" width="18.140625" style="53" customWidth="1"/>
    <col min="4608" max="4857" width="9.140625" style="53"/>
    <col min="4858" max="4858" width="3.42578125" style="53" customWidth="1"/>
    <col min="4859" max="4859" width="6" style="53" customWidth="1"/>
    <col min="4860" max="4860" width="30.7109375" style="53" customWidth="1"/>
    <col min="4861" max="4863" width="18.140625" style="53" customWidth="1"/>
    <col min="4864" max="5113" width="9.140625" style="53"/>
    <col min="5114" max="5114" width="3.42578125" style="53" customWidth="1"/>
    <col min="5115" max="5115" width="6" style="53" customWidth="1"/>
    <col min="5116" max="5116" width="30.7109375" style="53" customWidth="1"/>
    <col min="5117" max="5119" width="18.140625" style="53" customWidth="1"/>
    <col min="5120" max="5369" width="9.140625" style="53"/>
    <col min="5370" max="5370" width="3.42578125" style="53" customWidth="1"/>
    <col min="5371" max="5371" width="6" style="53" customWidth="1"/>
    <col min="5372" max="5372" width="30.7109375" style="53" customWidth="1"/>
    <col min="5373" max="5375" width="18.140625" style="53" customWidth="1"/>
    <col min="5376" max="5625" width="9.140625" style="53"/>
    <col min="5626" max="5626" width="3.42578125" style="53" customWidth="1"/>
    <col min="5627" max="5627" width="6" style="53" customWidth="1"/>
    <col min="5628" max="5628" width="30.7109375" style="53" customWidth="1"/>
    <col min="5629" max="5631" width="18.140625" style="53" customWidth="1"/>
    <col min="5632" max="5881" width="9.140625" style="53"/>
    <col min="5882" max="5882" width="3.42578125" style="53" customWidth="1"/>
    <col min="5883" max="5883" width="6" style="53" customWidth="1"/>
    <col min="5884" max="5884" width="30.7109375" style="53" customWidth="1"/>
    <col min="5885" max="5887" width="18.140625" style="53" customWidth="1"/>
    <col min="5888" max="6137" width="9.140625" style="53"/>
    <col min="6138" max="6138" width="3.42578125" style="53" customWidth="1"/>
    <col min="6139" max="6139" width="6" style="53" customWidth="1"/>
    <col min="6140" max="6140" width="30.7109375" style="53" customWidth="1"/>
    <col min="6141" max="6143" width="18.140625" style="53" customWidth="1"/>
    <col min="6144" max="6393" width="9.140625" style="53"/>
    <col min="6394" max="6394" width="3.42578125" style="53" customWidth="1"/>
    <col min="6395" max="6395" width="6" style="53" customWidth="1"/>
    <col min="6396" max="6396" width="30.7109375" style="53" customWidth="1"/>
    <col min="6397" max="6399" width="18.140625" style="53" customWidth="1"/>
    <col min="6400" max="6649" width="9.140625" style="53"/>
    <col min="6650" max="6650" width="3.42578125" style="53" customWidth="1"/>
    <col min="6651" max="6651" width="6" style="53" customWidth="1"/>
    <col min="6652" max="6652" width="30.7109375" style="53" customWidth="1"/>
    <col min="6653" max="6655" width="18.140625" style="53" customWidth="1"/>
    <col min="6656" max="6905" width="9.140625" style="53"/>
    <col min="6906" max="6906" width="3.42578125" style="53" customWidth="1"/>
    <col min="6907" max="6907" width="6" style="53" customWidth="1"/>
    <col min="6908" max="6908" width="30.7109375" style="53" customWidth="1"/>
    <col min="6909" max="6911" width="18.140625" style="53" customWidth="1"/>
    <col min="6912" max="7161" width="9.140625" style="53"/>
    <col min="7162" max="7162" width="3.42578125" style="53" customWidth="1"/>
    <col min="7163" max="7163" width="6" style="53" customWidth="1"/>
    <col min="7164" max="7164" width="30.7109375" style="53" customWidth="1"/>
    <col min="7165" max="7167" width="18.140625" style="53" customWidth="1"/>
    <col min="7168" max="7417" width="9.140625" style="53"/>
    <col min="7418" max="7418" width="3.42578125" style="53" customWidth="1"/>
    <col min="7419" max="7419" width="6" style="53" customWidth="1"/>
    <col min="7420" max="7420" width="30.7109375" style="53" customWidth="1"/>
    <col min="7421" max="7423" width="18.140625" style="53" customWidth="1"/>
    <col min="7424" max="7673" width="9.140625" style="53"/>
    <col min="7674" max="7674" width="3.42578125" style="53" customWidth="1"/>
    <col min="7675" max="7675" width="6" style="53" customWidth="1"/>
    <col min="7676" max="7676" width="30.7109375" style="53" customWidth="1"/>
    <col min="7677" max="7679" width="18.140625" style="53" customWidth="1"/>
    <col min="7680" max="7929" width="9.140625" style="53"/>
    <col min="7930" max="7930" width="3.42578125" style="53" customWidth="1"/>
    <col min="7931" max="7931" width="6" style="53" customWidth="1"/>
    <col min="7932" max="7932" width="30.7109375" style="53" customWidth="1"/>
    <col min="7933" max="7935" width="18.140625" style="53" customWidth="1"/>
    <col min="7936" max="8185" width="9.140625" style="53"/>
    <col min="8186" max="8186" width="3.42578125" style="53" customWidth="1"/>
    <col min="8187" max="8187" width="6" style="53" customWidth="1"/>
    <col min="8188" max="8188" width="30.7109375" style="53" customWidth="1"/>
    <col min="8189" max="8191" width="18.140625" style="53" customWidth="1"/>
    <col min="8192" max="8441" width="9.140625" style="53"/>
    <col min="8442" max="8442" width="3.42578125" style="53" customWidth="1"/>
    <col min="8443" max="8443" width="6" style="53" customWidth="1"/>
    <col min="8444" max="8444" width="30.7109375" style="53" customWidth="1"/>
    <col min="8445" max="8447" width="18.140625" style="53" customWidth="1"/>
    <col min="8448" max="8697" width="9.140625" style="53"/>
    <col min="8698" max="8698" width="3.42578125" style="53" customWidth="1"/>
    <col min="8699" max="8699" width="6" style="53" customWidth="1"/>
    <col min="8700" max="8700" width="30.7109375" style="53" customWidth="1"/>
    <col min="8701" max="8703" width="18.140625" style="53" customWidth="1"/>
    <col min="8704" max="8953" width="9.140625" style="53"/>
    <col min="8954" max="8954" width="3.42578125" style="53" customWidth="1"/>
    <col min="8955" max="8955" width="6" style="53" customWidth="1"/>
    <col min="8956" max="8956" width="30.7109375" style="53" customWidth="1"/>
    <col min="8957" max="8959" width="18.140625" style="53" customWidth="1"/>
    <col min="8960" max="9209" width="9.140625" style="53"/>
    <col min="9210" max="9210" width="3.42578125" style="53" customWidth="1"/>
    <col min="9211" max="9211" width="6" style="53" customWidth="1"/>
    <col min="9212" max="9212" width="30.7109375" style="53" customWidth="1"/>
    <col min="9213" max="9215" width="18.140625" style="53" customWidth="1"/>
    <col min="9216" max="9465" width="9.140625" style="53"/>
    <col min="9466" max="9466" width="3.42578125" style="53" customWidth="1"/>
    <col min="9467" max="9467" width="6" style="53" customWidth="1"/>
    <col min="9468" max="9468" width="30.7109375" style="53" customWidth="1"/>
    <col min="9469" max="9471" width="18.140625" style="53" customWidth="1"/>
    <col min="9472" max="9721" width="9.140625" style="53"/>
    <col min="9722" max="9722" width="3.42578125" style="53" customWidth="1"/>
    <col min="9723" max="9723" width="6" style="53" customWidth="1"/>
    <col min="9724" max="9724" width="30.7109375" style="53" customWidth="1"/>
    <col min="9725" max="9727" width="18.140625" style="53" customWidth="1"/>
    <col min="9728" max="9977" width="9.140625" style="53"/>
    <col min="9978" max="9978" width="3.42578125" style="53" customWidth="1"/>
    <col min="9979" max="9979" width="6" style="53" customWidth="1"/>
    <col min="9980" max="9980" width="30.7109375" style="53" customWidth="1"/>
    <col min="9981" max="9983" width="18.140625" style="53" customWidth="1"/>
    <col min="9984" max="10233" width="9.140625" style="53"/>
    <col min="10234" max="10234" width="3.42578125" style="53" customWidth="1"/>
    <col min="10235" max="10235" width="6" style="53" customWidth="1"/>
    <col min="10236" max="10236" width="30.7109375" style="53" customWidth="1"/>
    <col min="10237" max="10239" width="18.140625" style="53" customWidth="1"/>
    <col min="10240" max="10489" width="9.140625" style="53"/>
    <col min="10490" max="10490" width="3.42578125" style="53" customWidth="1"/>
    <col min="10491" max="10491" width="6" style="53" customWidth="1"/>
    <col min="10492" max="10492" width="30.7109375" style="53" customWidth="1"/>
    <col min="10493" max="10495" width="18.140625" style="53" customWidth="1"/>
    <col min="10496" max="10745" width="9.140625" style="53"/>
    <col min="10746" max="10746" width="3.42578125" style="53" customWidth="1"/>
    <col min="10747" max="10747" width="6" style="53" customWidth="1"/>
    <col min="10748" max="10748" width="30.7109375" style="53" customWidth="1"/>
    <col min="10749" max="10751" width="18.140625" style="53" customWidth="1"/>
    <col min="10752" max="11001" width="9.140625" style="53"/>
    <col min="11002" max="11002" width="3.42578125" style="53" customWidth="1"/>
    <col min="11003" max="11003" width="6" style="53" customWidth="1"/>
    <col min="11004" max="11004" width="30.7109375" style="53" customWidth="1"/>
    <col min="11005" max="11007" width="18.140625" style="53" customWidth="1"/>
    <col min="11008" max="11257" width="9.140625" style="53"/>
    <col min="11258" max="11258" width="3.42578125" style="53" customWidth="1"/>
    <col min="11259" max="11259" width="6" style="53" customWidth="1"/>
    <col min="11260" max="11260" width="30.7109375" style="53" customWidth="1"/>
    <col min="11261" max="11263" width="18.140625" style="53" customWidth="1"/>
    <col min="11264" max="11513" width="9.140625" style="53"/>
    <col min="11514" max="11514" width="3.42578125" style="53" customWidth="1"/>
    <col min="11515" max="11515" width="6" style="53" customWidth="1"/>
    <col min="11516" max="11516" width="30.7109375" style="53" customWidth="1"/>
    <col min="11517" max="11519" width="18.140625" style="53" customWidth="1"/>
    <col min="11520" max="11769" width="9.140625" style="53"/>
    <col min="11770" max="11770" width="3.42578125" style="53" customWidth="1"/>
    <col min="11771" max="11771" width="6" style="53" customWidth="1"/>
    <col min="11772" max="11772" width="30.7109375" style="53" customWidth="1"/>
    <col min="11773" max="11775" width="18.140625" style="53" customWidth="1"/>
    <col min="11776" max="12025" width="9.140625" style="53"/>
    <col min="12026" max="12026" width="3.42578125" style="53" customWidth="1"/>
    <col min="12027" max="12027" width="6" style="53" customWidth="1"/>
    <col min="12028" max="12028" width="30.7109375" style="53" customWidth="1"/>
    <col min="12029" max="12031" width="18.140625" style="53" customWidth="1"/>
    <col min="12032" max="12281" width="9.140625" style="53"/>
    <col min="12282" max="12282" width="3.42578125" style="53" customWidth="1"/>
    <col min="12283" max="12283" width="6" style="53" customWidth="1"/>
    <col min="12284" max="12284" width="30.7109375" style="53" customWidth="1"/>
    <col min="12285" max="12287" width="18.140625" style="53" customWidth="1"/>
    <col min="12288" max="12537" width="9.140625" style="53"/>
    <col min="12538" max="12538" width="3.42578125" style="53" customWidth="1"/>
    <col min="12539" max="12539" width="6" style="53" customWidth="1"/>
    <col min="12540" max="12540" width="30.7109375" style="53" customWidth="1"/>
    <col min="12541" max="12543" width="18.140625" style="53" customWidth="1"/>
    <col min="12544" max="12793" width="9.140625" style="53"/>
    <col min="12794" max="12794" width="3.42578125" style="53" customWidth="1"/>
    <col min="12795" max="12795" width="6" style="53" customWidth="1"/>
    <col min="12796" max="12796" width="30.7109375" style="53" customWidth="1"/>
    <col min="12797" max="12799" width="18.140625" style="53" customWidth="1"/>
    <col min="12800" max="13049" width="9.140625" style="53"/>
    <col min="13050" max="13050" width="3.42578125" style="53" customWidth="1"/>
    <col min="13051" max="13051" width="6" style="53" customWidth="1"/>
    <col min="13052" max="13052" width="30.7109375" style="53" customWidth="1"/>
    <col min="13053" max="13055" width="18.140625" style="53" customWidth="1"/>
    <col min="13056" max="13305" width="9.140625" style="53"/>
    <col min="13306" max="13306" width="3.42578125" style="53" customWidth="1"/>
    <col min="13307" max="13307" width="6" style="53" customWidth="1"/>
    <col min="13308" max="13308" width="30.7109375" style="53" customWidth="1"/>
    <col min="13309" max="13311" width="18.140625" style="53" customWidth="1"/>
    <col min="13312" max="13561" width="9.140625" style="53"/>
    <col min="13562" max="13562" width="3.42578125" style="53" customWidth="1"/>
    <col min="13563" max="13563" width="6" style="53" customWidth="1"/>
    <col min="13564" max="13564" width="30.7109375" style="53" customWidth="1"/>
    <col min="13565" max="13567" width="18.140625" style="53" customWidth="1"/>
    <col min="13568" max="13817" width="9.140625" style="53"/>
    <col min="13818" max="13818" width="3.42578125" style="53" customWidth="1"/>
    <col min="13819" max="13819" width="6" style="53" customWidth="1"/>
    <col min="13820" max="13820" width="30.7109375" style="53" customWidth="1"/>
    <col min="13821" max="13823" width="18.140625" style="53" customWidth="1"/>
    <col min="13824" max="14073" width="9.140625" style="53"/>
    <col min="14074" max="14074" width="3.42578125" style="53" customWidth="1"/>
    <col min="14075" max="14075" width="6" style="53" customWidth="1"/>
    <col min="14076" max="14076" width="30.7109375" style="53" customWidth="1"/>
    <col min="14077" max="14079" width="18.140625" style="53" customWidth="1"/>
    <col min="14080" max="14329" width="9.140625" style="53"/>
    <col min="14330" max="14330" width="3.42578125" style="53" customWidth="1"/>
    <col min="14331" max="14331" width="6" style="53" customWidth="1"/>
    <col min="14332" max="14332" width="30.7109375" style="53" customWidth="1"/>
    <col min="14333" max="14335" width="18.140625" style="53" customWidth="1"/>
    <col min="14336" max="14585" width="9.140625" style="53"/>
    <col min="14586" max="14586" width="3.42578125" style="53" customWidth="1"/>
    <col min="14587" max="14587" width="6" style="53" customWidth="1"/>
    <col min="14588" max="14588" width="30.7109375" style="53" customWidth="1"/>
    <col min="14589" max="14591" width="18.140625" style="53" customWidth="1"/>
    <col min="14592" max="14841" width="9.140625" style="53"/>
    <col min="14842" max="14842" width="3.42578125" style="53" customWidth="1"/>
    <col min="14843" max="14843" width="6" style="53" customWidth="1"/>
    <col min="14844" max="14844" width="30.7109375" style="53" customWidth="1"/>
    <col min="14845" max="14847" width="18.140625" style="53" customWidth="1"/>
    <col min="14848" max="15097" width="9.140625" style="53"/>
    <col min="15098" max="15098" width="3.42578125" style="53" customWidth="1"/>
    <col min="15099" max="15099" width="6" style="53" customWidth="1"/>
    <col min="15100" max="15100" width="30.7109375" style="53" customWidth="1"/>
    <col min="15101" max="15103" width="18.140625" style="53" customWidth="1"/>
    <col min="15104" max="15353" width="9.140625" style="53"/>
    <col min="15354" max="15354" width="3.42578125" style="53" customWidth="1"/>
    <col min="15355" max="15355" width="6" style="53" customWidth="1"/>
    <col min="15356" max="15356" width="30.7109375" style="53" customWidth="1"/>
    <col min="15357" max="15359" width="18.140625" style="53" customWidth="1"/>
    <col min="15360" max="15609" width="9.140625" style="53"/>
    <col min="15610" max="15610" width="3.42578125" style="53" customWidth="1"/>
    <col min="15611" max="15611" width="6" style="53" customWidth="1"/>
    <col min="15612" max="15612" width="30.7109375" style="53" customWidth="1"/>
    <col min="15613" max="15615" width="18.140625" style="53" customWidth="1"/>
    <col min="15616" max="15865" width="9.140625" style="53"/>
    <col min="15866" max="15866" width="3.42578125" style="53" customWidth="1"/>
    <col min="15867" max="15867" width="6" style="53" customWidth="1"/>
    <col min="15868" max="15868" width="30.7109375" style="53" customWidth="1"/>
    <col min="15869" max="15871" width="18.140625" style="53" customWidth="1"/>
    <col min="15872" max="16121" width="9.140625" style="53"/>
    <col min="16122" max="16122" width="3.42578125" style="53" customWidth="1"/>
    <col min="16123" max="16123" width="6" style="53" customWidth="1"/>
    <col min="16124" max="16124" width="30.7109375" style="53" customWidth="1"/>
    <col min="16125" max="16127" width="18.140625" style="53" customWidth="1"/>
    <col min="16128" max="16384" width="9.140625" style="53"/>
  </cols>
  <sheetData>
    <row r="1" spans="1:16" s="40" customFormat="1" ht="48" customHeight="1" x14ac:dyDescent="0.25">
      <c r="A1" s="240" t="s">
        <v>840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6" s="40" customFormat="1" ht="24.75" customHeight="1" thickBot="1" x14ac:dyDescent="0.3">
      <c r="A2" s="243" t="s">
        <v>109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  <c r="M2" s="40" t="s">
        <v>33</v>
      </c>
      <c r="P2" s="40" t="s">
        <v>37</v>
      </c>
    </row>
    <row r="3" spans="1:16" s="40" customFormat="1" ht="59.25" customHeight="1" thickBot="1" x14ac:dyDescent="0.3">
      <c r="A3" s="246" t="s">
        <v>2</v>
      </c>
      <c r="B3" s="247"/>
      <c r="C3" s="254"/>
      <c r="D3" s="254"/>
      <c r="E3" s="255"/>
      <c r="F3" s="45" t="s">
        <v>34</v>
      </c>
      <c r="G3" s="250" t="s">
        <v>33</v>
      </c>
      <c r="H3" s="251"/>
      <c r="I3" s="248" t="str">
        <f>I21</f>
        <v>z tego na dzieci z wyłączeniem dzieci niepełnosprawnych lub wymagających szczególnej opieki:</v>
      </c>
      <c r="J3" s="249"/>
      <c r="K3" s="1">
        <f>E21+H21+K21</f>
        <v>0</v>
      </c>
      <c r="P3" s="40" t="s">
        <v>38</v>
      </c>
    </row>
    <row r="4" spans="1:16" s="40" customFormat="1" ht="59.25" customHeight="1" thickBot="1" x14ac:dyDescent="0.3">
      <c r="A4" s="246" t="s">
        <v>55</v>
      </c>
      <c r="B4" s="247"/>
      <c r="C4" s="254"/>
      <c r="D4" s="254"/>
      <c r="E4" s="255"/>
      <c r="F4" s="45" t="s">
        <v>53</v>
      </c>
      <c r="G4" s="252">
        <f>E20+H20+K20</f>
        <v>0</v>
      </c>
      <c r="H4" s="253"/>
      <c r="I4" s="248" t="str">
        <f>I22</f>
        <v>z tego na dzieci niepełnosprawne lub wymagające szczególnej opieki:</v>
      </c>
      <c r="J4" s="249"/>
      <c r="K4" s="1">
        <f>E22+H22+K22</f>
        <v>0</v>
      </c>
      <c r="P4" s="40" t="s">
        <v>39</v>
      </c>
    </row>
    <row r="5" spans="1:16" ht="20.25" customHeight="1" thickBot="1" x14ac:dyDescent="0.3">
      <c r="A5" s="224" t="s">
        <v>0</v>
      </c>
      <c r="B5" s="227" t="s">
        <v>18</v>
      </c>
      <c r="C5" s="236" t="s">
        <v>49</v>
      </c>
      <c r="D5" s="237"/>
      <c r="E5" s="238"/>
      <c r="F5" s="236" t="s">
        <v>51</v>
      </c>
      <c r="G5" s="237"/>
      <c r="H5" s="238"/>
      <c r="I5" s="236" t="s">
        <v>50</v>
      </c>
      <c r="J5" s="237"/>
      <c r="K5" s="238"/>
      <c r="P5" s="40" t="s">
        <v>40</v>
      </c>
    </row>
    <row r="6" spans="1:16" ht="42" customHeight="1" x14ac:dyDescent="0.25">
      <c r="A6" s="225"/>
      <c r="B6" s="228"/>
      <c r="C6" s="230" t="s">
        <v>80</v>
      </c>
      <c r="D6" s="232" t="s">
        <v>84</v>
      </c>
      <c r="E6" s="224" t="s">
        <v>67</v>
      </c>
      <c r="F6" s="230" t="s">
        <v>80</v>
      </c>
      <c r="G6" s="232" t="s">
        <v>84</v>
      </c>
      <c r="H6" s="224" t="s">
        <v>67</v>
      </c>
      <c r="I6" s="230" t="s">
        <v>80</v>
      </c>
      <c r="J6" s="232" t="s">
        <v>84</v>
      </c>
      <c r="K6" s="224" t="s">
        <v>67</v>
      </c>
      <c r="P6" s="40" t="s">
        <v>41</v>
      </c>
    </row>
    <row r="7" spans="1:16" ht="27" customHeight="1" thickBot="1" x14ac:dyDescent="0.3">
      <c r="A7" s="226"/>
      <c r="B7" s="229"/>
      <c r="C7" s="231"/>
      <c r="D7" s="233"/>
      <c r="E7" s="226"/>
      <c r="F7" s="231"/>
      <c r="G7" s="233"/>
      <c r="H7" s="226"/>
      <c r="I7" s="231"/>
      <c r="J7" s="233"/>
      <c r="K7" s="226"/>
      <c r="P7" s="40" t="s">
        <v>42</v>
      </c>
    </row>
    <row r="8" spans="1:16" ht="18" customHeight="1" x14ac:dyDescent="0.25">
      <c r="A8" s="2">
        <v>1</v>
      </c>
      <c r="B8" s="3" t="s">
        <v>19</v>
      </c>
      <c r="C8" s="28" t="str">
        <f>IF(AND(MONTH(VLOOKUP(lp,dane3[],39,FALSE))&lt;=$A8,forma_opieki=żłobek),VLOOKUP(lp,dane3[],27,FALSE),"0")</f>
        <v>0</v>
      </c>
      <c r="D8" s="28" t="str">
        <f>IF(AND(MONTH(VLOOKUP(lp,dane3[],39,FALSE))&lt;=$A8,forma_opieki=żłobek),VLOOKUP(lp,dane3[],30,FALSE),"0")</f>
        <v>0</v>
      </c>
      <c r="E8" s="4">
        <f>IF(ISERROR(C8*135+D8*500),"-",C8*135+D8*500)</f>
        <v>0</v>
      </c>
      <c r="F8" s="28" t="str">
        <f>IF(AND(MONTH(VLOOKUP(lp,dane3[],39,FALSE))&lt;=$A8,forma_opieki=klub_dziecięcy),VLOOKUP(lp,dane3[],27,FALSE),"0")</f>
        <v>0</v>
      </c>
      <c r="G8" s="28" t="str">
        <f>IF(AND(MONTH(VLOOKUP(lp,dane3[],39,FALSE))&lt;=$A8,forma_opieki=klub_dziecięcy),VLOOKUP(lp,dane3[],30,FALSE),"0")</f>
        <v>0</v>
      </c>
      <c r="H8" s="4">
        <f>IF(ISERROR(F8*135+G8*500),"-",F8*135+G8*500)</f>
        <v>0</v>
      </c>
      <c r="I8" s="28" t="str">
        <f>IF(AND(MONTH(VLOOKUP(lp,dane3[],39,FALSE))&lt;=$A8,forma_opieki=opiekun_dzienny),VLOOKUP(lp,dane3[],27,FALSE),"0")</f>
        <v>0</v>
      </c>
      <c r="J8" s="28" t="str">
        <f>IF(AND(MONTH(VLOOKUP(lp,dane3[],39,FALSE))&lt;=$A8,forma_opieki=opiekun_dzienny),VLOOKUP(lp,dane3[],30,FALSE),"0")</f>
        <v>0</v>
      </c>
      <c r="K8" s="4">
        <f>IF(ISERROR(I8*135+J8*500),"-",I8*135+J8*500)</f>
        <v>0</v>
      </c>
    </row>
    <row r="9" spans="1:16" ht="18" customHeight="1" x14ac:dyDescent="0.25">
      <c r="A9" s="5">
        <v>2</v>
      </c>
      <c r="B9" s="6" t="s">
        <v>20</v>
      </c>
      <c r="C9" s="28" t="str">
        <f>IF(AND(MONTH(VLOOKUP(lp,dane3[],39,FALSE))&lt;=$A9,forma_opieki=żłobek),VLOOKUP(lp,dane3[],27,FALSE),"0")</f>
        <v>0</v>
      </c>
      <c r="D9" s="28" t="str">
        <f>IF(AND(MONTH(VLOOKUP(lp,dane3[],39,FALSE))&lt;=$A9,forma_opieki=żłobek),VLOOKUP(lp,dane3[],30,FALSE),"0")</f>
        <v>0</v>
      </c>
      <c r="E9" s="4">
        <f>IF(ISERROR(C9*135+D9*500),"-",C9*135+D9*500)</f>
        <v>0</v>
      </c>
      <c r="F9" s="28" t="str">
        <f>IF(AND(MONTH(VLOOKUP(lp,dane3[],39,FALSE))&lt;=$A9,forma_opieki=klub_dziecięcy),VLOOKUP(lp,dane3[],27,FALSE),"0")</f>
        <v>0</v>
      </c>
      <c r="G9" s="28" t="str">
        <f>IF(AND(MONTH(VLOOKUP(lp,dane3[],39,FALSE))&lt;=$A9,forma_opieki=klub_dziecięcy),VLOOKUP(lp,dane3[],30,FALSE),"0")</f>
        <v>0</v>
      </c>
      <c r="H9" s="4">
        <f>IF(ISERROR(F9*135+G9*500),"-",F9*135+G9*500)</f>
        <v>0</v>
      </c>
      <c r="I9" s="28" t="str">
        <f>IF(AND(MONTH(VLOOKUP(lp,dane3[],39,FALSE))&lt;=$A9,forma_opieki=opiekun_dzienny),VLOOKUP(lp,dane3[],27,FALSE),"0")</f>
        <v>0</v>
      </c>
      <c r="J9" s="28" t="str">
        <f>IF(AND(MONTH(VLOOKUP(lp,dane3[],39,FALSE))&lt;=$A9,forma_opieki=opiekun_dzienny),VLOOKUP(lp,dane3[],30,FALSE),"0")</f>
        <v>0</v>
      </c>
      <c r="K9" s="4">
        <f>IF(ISERROR(I9*135+J9*500),"-",I9*135+J9*500)</f>
        <v>0</v>
      </c>
    </row>
    <row r="10" spans="1:16" ht="18" customHeight="1" x14ac:dyDescent="0.25">
      <c r="A10" s="5">
        <v>3</v>
      </c>
      <c r="B10" s="6" t="s">
        <v>21</v>
      </c>
      <c r="C10" s="28" t="str">
        <f>IF(AND(MONTH(VLOOKUP(lp,dane3[],39,FALSE))&lt;=$A10,forma_opieki=żłobek),VLOOKUP(lp,dane3[],27,FALSE),"0")</f>
        <v>0</v>
      </c>
      <c r="D10" s="28" t="str">
        <f>IF(AND(MONTH(VLOOKUP(lp,dane3[],39,FALSE))&lt;=$A10,forma_opieki=żłobek),VLOOKUP(lp,dane3[],30,FALSE),"0")</f>
        <v>0</v>
      </c>
      <c r="E10" s="4">
        <f>IF(ISERROR(C10*135+D10*500),"-",C10*135+D10*500)</f>
        <v>0</v>
      </c>
      <c r="F10" s="28" t="str">
        <f>IF(AND(MONTH(VLOOKUP(lp,dane3[],39,FALSE))&lt;=$A10,forma_opieki=klub_dziecięcy),VLOOKUP(lp,dane3[],27,FALSE),"0")</f>
        <v>0</v>
      </c>
      <c r="G10" s="28" t="str">
        <f>IF(AND(MONTH(VLOOKUP(lp,dane3[],39,FALSE))&lt;=$A10,forma_opieki=klub_dziecięcy),VLOOKUP(lp,dane3[],30,FALSE),"0")</f>
        <v>0</v>
      </c>
      <c r="H10" s="4">
        <f>IF(ISERROR(F10*135+G10*500),"-",F10*135+G10*500)</f>
        <v>0</v>
      </c>
      <c r="I10" s="28" t="str">
        <f>IF(AND(MONTH(VLOOKUP(lp,dane3[],39,FALSE))&lt;=$A10,forma_opieki=opiekun_dzienny),VLOOKUP(lp,dane3[],27,FALSE),"0")</f>
        <v>0</v>
      </c>
      <c r="J10" s="28" t="str">
        <f>IF(AND(MONTH(VLOOKUP(lp,dane3[],39,FALSE))&lt;=$A10,forma_opieki=opiekun_dzienny),VLOOKUP(lp,dane3[],30,FALSE),"0")</f>
        <v>0</v>
      </c>
      <c r="K10" s="4">
        <f>IF(ISERROR(I10*135+J10*500),"-",I10*135+J10*500)</f>
        <v>0</v>
      </c>
    </row>
    <row r="11" spans="1:16" ht="18" customHeight="1" x14ac:dyDescent="0.25">
      <c r="A11" s="5">
        <v>4</v>
      </c>
      <c r="B11" s="6" t="s">
        <v>22</v>
      </c>
      <c r="C11" s="28" t="str">
        <f>IF(AND(MONTH(VLOOKUP(lp,dane3[],39,FALSE))&lt;=$A11,forma_opieki=żłobek),VLOOKUP(lp,dane3[],27,FALSE),"0")</f>
        <v>0</v>
      </c>
      <c r="D11" s="28" t="str">
        <f>IF(AND(MONTH(VLOOKUP(lp,dane3[],39,FALSE))&lt;=$A11,forma_opieki=żłobek),VLOOKUP(lp,dane3[],30,FALSE),"0")</f>
        <v>0</v>
      </c>
      <c r="E11" s="4">
        <f>IF(ISERROR(C11*135+D11*500),"-",C11*135+D11*500)</f>
        <v>0</v>
      </c>
      <c r="F11" s="28" t="str">
        <f>IF(AND(MONTH(VLOOKUP(lp,dane3[],39,FALSE))&lt;=$A11,forma_opieki=klub_dziecięcy),VLOOKUP(lp,dane3[],27,FALSE),"0")</f>
        <v>0</v>
      </c>
      <c r="G11" s="28" t="str">
        <f>IF(AND(MONTH(VLOOKUP(lp,dane3[],39,FALSE))&lt;=$A11,forma_opieki=klub_dziecięcy),VLOOKUP(lp,dane3[],30,FALSE),"0")</f>
        <v>0</v>
      </c>
      <c r="H11" s="4">
        <f>IF(ISERROR(F11*135+G11*500),"-",F11*135+G11*500)</f>
        <v>0</v>
      </c>
      <c r="I11" s="28" t="str">
        <f>IF(AND(MONTH(VLOOKUP(lp,dane3[],39,FALSE))&lt;=$A11,forma_opieki=opiekun_dzienny),VLOOKUP(lp,dane3[],27,FALSE),"0")</f>
        <v>0</v>
      </c>
      <c r="J11" s="28" t="str">
        <f>IF(AND(MONTH(VLOOKUP(lp,dane3[],39,FALSE))&lt;=$A11,forma_opieki=opiekun_dzienny),VLOOKUP(lp,dane3[],30,FALSE),"0")</f>
        <v>0</v>
      </c>
      <c r="K11" s="4">
        <f>IF(ISERROR(I11*135+J11*500),"-",I11*135+J11*500)</f>
        <v>0</v>
      </c>
    </row>
    <row r="12" spans="1:16" ht="18" customHeight="1" x14ac:dyDescent="0.25">
      <c r="A12" s="5">
        <v>5</v>
      </c>
      <c r="B12" s="6" t="s">
        <v>23</v>
      </c>
      <c r="C12" s="28" t="str">
        <f>IF(AND(MONTH(VLOOKUP(lp,dane3[],39,FALSE))&lt;=$A12,forma_opieki=żłobek),VLOOKUP(lp,dane3[],27,FALSE),"0")</f>
        <v>0</v>
      </c>
      <c r="D12" s="28" t="str">
        <f>IF(AND(MONTH(VLOOKUP(lp,dane3[],39,FALSE))&lt;=$A12,forma_opieki=żłobek),VLOOKUP(lp,dane3[],30,FALSE),"0")</f>
        <v>0</v>
      </c>
      <c r="E12" s="4">
        <f>IF(ISERROR(C12*135+D12*500),"-",C12*135+D12*500)</f>
        <v>0</v>
      </c>
      <c r="F12" s="28" t="str">
        <f>IF(AND(MONTH(VLOOKUP(lp,dane3[],39,FALSE))&lt;=$A12,forma_opieki=klub_dziecięcy),VLOOKUP(lp,dane3[],27,FALSE),"0")</f>
        <v>0</v>
      </c>
      <c r="G12" s="28" t="str">
        <f>IF(AND(MONTH(VLOOKUP(lp,dane3[],39,FALSE))&lt;=$A12,forma_opieki=klub_dziecięcy),VLOOKUP(lp,dane3[],30,FALSE),"0")</f>
        <v>0</v>
      </c>
      <c r="H12" s="4">
        <f>IF(ISERROR(F12*135+G12*500),"-",F12*135+G12*500)</f>
        <v>0</v>
      </c>
      <c r="I12" s="28" t="str">
        <f>IF(AND(MONTH(VLOOKUP(lp,dane3[],39,FALSE))&lt;=$A12,forma_opieki=opiekun_dzienny),VLOOKUP(lp,dane3[],27,FALSE),"0")</f>
        <v>0</v>
      </c>
      <c r="J12" s="28" t="str">
        <f>IF(AND(MONTH(VLOOKUP(lp,dane3[],39,FALSE))&lt;=$A12,forma_opieki=opiekun_dzienny),VLOOKUP(lp,dane3[],30,FALSE),"0")</f>
        <v>0</v>
      </c>
      <c r="K12" s="4">
        <f>IF(ISERROR(I12*135+J12*500),"-",I12*135+J12*500)</f>
        <v>0</v>
      </c>
    </row>
    <row r="13" spans="1:16" ht="18" customHeight="1" x14ac:dyDescent="0.25">
      <c r="A13" s="5">
        <v>6</v>
      </c>
      <c r="B13" s="6" t="s">
        <v>24</v>
      </c>
      <c r="C13" s="28" t="str">
        <f>IF(AND(MONTH(VLOOKUP(lp,dane3[],39,FALSE))&lt;=$A13,forma_opieki=żłobek),VLOOKUP(lp,dane3[],27,FALSE),"0")</f>
        <v>0</v>
      </c>
      <c r="D13" s="28" t="str">
        <f>IF(AND(MONTH(VLOOKUP(lp,dane3[],39,FALSE))&lt;=$A13,forma_opieki=żłobek),VLOOKUP(lp,dane3[],30,FALSE),"0")</f>
        <v>0</v>
      </c>
      <c r="E13" s="4">
        <f>IF(ISERROR(C13*135+D13*500),"-",C13*135+D13*500)</f>
        <v>0</v>
      </c>
      <c r="F13" s="28" t="str">
        <f>IF(AND(MONTH(VLOOKUP(lp,dane3[],39,FALSE))&lt;=$A13,forma_opieki=klub_dziecięcy),VLOOKUP(lp,dane3[],27,FALSE),"0")</f>
        <v>0</v>
      </c>
      <c r="G13" s="28" t="str">
        <f>IF(AND(MONTH(VLOOKUP(lp,dane3[],39,FALSE))&lt;=$A13,forma_opieki=klub_dziecięcy),VLOOKUP(lp,dane3[],30,FALSE),"0")</f>
        <v>0</v>
      </c>
      <c r="H13" s="4">
        <f>IF(ISERROR(F13*135+G13*500),"-",F13*135+G13*500)</f>
        <v>0</v>
      </c>
      <c r="I13" s="28" t="str">
        <f>IF(AND(MONTH(VLOOKUP(lp,dane3[],39,FALSE))&lt;=$A13,forma_opieki=opiekun_dzienny),VLOOKUP(lp,dane3[],27,FALSE),"0")</f>
        <v>0</v>
      </c>
      <c r="J13" s="28" t="str">
        <f>IF(AND(MONTH(VLOOKUP(lp,dane3[],39,FALSE))&lt;=$A13,forma_opieki=opiekun_dzienny),VLOOKUP(lp,dane3[],30,FALSE),"0")</f>
        <v>0</v>
      </c>
      <c r="K13" s="4">
        <f>IF(ISERROR(I13*135+J13*500),"-",I13*135+J13*500)</f>
        <v>0</v>
      </c>
    </row>
    <row r="14" spans="1:16" ht="18" customHeight="1" x14ac:dyDescent="0.25">
      <c r="A14" s="5">
        <v>7</v>
      </c>
      <c r="B14" s="6" t="s">
        <v>25</v>
      </c>
      <c r="C14" s="28" t="str">
        <f>IF(AND(MONTH(VLOOKUP(lp,dane3[],39,FALSE))&lt;=$A14,forma_opieki=żłobek),VLOOKUP(lp,dane3[],27,FALSE),"0")</f>
        <v>0</v>
      </c>
      <c r="D14" s="28" t="str">
        <f>IF(AND(MONTH(VLOOKUP(lp,dane3[],39,FALSE))&lt;=$A14,forma_opieki=żłobek),VLOOKUP(lp,dane3[],30,FALSE),"0")</f>
        <v>0</v>
      </c>
      <c r="E14" s="4">
        <f>IF(ISERROR(C14*135+D14*500),"-",C14*135+D14*500)</f>
        <v>0</v>
      </c>
      <c r="F14" s="28" t="str">
        <f>IF(AND(MONTH(VLOOKUP(lp,dane3[],39,FALSE))&lt;=$A14,forma_opieki=klub_dziecięcy),VLOOKUP(lp,dane3[],27,FALSE),"0")</f>
        <v>0</v>
      </c>
      <c r="G14" s="28" t="str">
        <f>IF(AND(MONTH(VLOOKUP(lp,dane3[],39,FALSE))&lt;=$A14,forma_opieki=klub_dziecięcy),VLOOKUP(lp,dane3[],30,FALSE),"0")</f>
        <v>0</v>
      </c>
      <c r="H14" s="4">
        <f>IF(ISERROR(F14*135+G14*500),"-",F14*135+G14*500)</f>
        <v>0</v>
      </c>
      <c r="I14" s="28" t="str">
        <f>IF(AND(MONTH(VLOOKUP(lp,dane3[],39,FALSE))&lt;=$A14,forma_opieki=opiekun_dzienny),VLOOKUP(lp,dane3[],27,FALSE),"0")</f>
        <v>0</v>
      </c>
      <c r="J14" s="28" t="str">
        <f>IF(AND(MONTH(VLOOKUP(lp,dane3[],39,FALSE))&lt;=$A14,forma_opieki=opiekun_dzienny),VLOOKUP(lp,dane3[],30,FALSE),"0")</f>
        <v>0</v>
      </c>
      <c r="K14" s="4">
        <f>IF(ISERROR(I14*135+J14*500),"-",I14*135+J14*500)</f>
        <v>0</v>
      </c>
    </row>
    <row r="15" spans="1:16" ht="18" customHeight="1" x14ac:dyDescent="0.25">
      <c r="A15" s="5">
        <v>8</v>
      </c>
      <c r="B15" s="6" t="s">
        <v>26</v>
      </c>
      <c r="C15" s="28" t="str">
        <f>IF(AND(MONTH(VLOOKUP(lp,dane3[],39,FALSE))&lt;=$A15,forma_opieki=żłobek),VLOOKUP(lp,dane3[],27,FALSE),"0")</f>
        <v>0</v>
      </c>
      <c r="D15" s="28" t="str">
        <f>IF(AND(MONTH(VLOOKUP(lp,dane3[],39,FALSE))&lt;=$A15,forma_opieki=żłobek),VLOOKUP(lp,dane3[],30,FALSE),"0")</f>
        <v>0</v>
      </c>
      <c r="E15" s="4">
        <f>IF(ISERROR(C15*135+D15*500),"-",C15*135+D15*500)</f>
        <v>0</v>
      </c>
      <c r="F15" s="28" t="str">
        <f>IF(AND(MONTH(VLOOKUP(lp,dane3[],39,FALSE))&lt;=$A15,forma_opieki=klub_dziecięcy),VLOOKUP(lp,dane3[],27,FALSE),"0")</f>
        <v>0</v>
      </c>
      <c r="G15" s="28" t="str">
        <f>IF(AND(MONTH(VLOOKUP(lp,dane3[],39,FALSE))&lt;=$A15,forma_opieki=klub_dziecięcy),VLOOKUP(lp,dane3[],30,FALSE),"0")</f>
        <v>0</v>
      </c>
      <c r="H15" s="4">
        <f>IF(ISERROR(F15*135+G15*500),"-",F15*135+G15*500)</f>
        <v>0</v>
      </c>
      <c r="I15" s="28" t="str">
        <f>IF(AND(MONTH(VLOOKUP(lp,dane3[],39,FALSE))&lt;=$A15,forma_opieki=opiekun_dzienny),VLOOKUP(lp,dane3[],27,FALSE),"0")</f>
        <v>0</v>
      </c>
      <c r="J15" s="28" t="str">
        <f>IF(AND(MONTH(VLOOKUP(lp,dane3[],39,FALSE))&lt;=$A15,forma_opieki=opiekun_dzienny),VLOOKUP(lp,dane3[],30,FALSE),"0")</f>
        <v>0</v>
      </c>
      <c r="K15" s="4">
        <f>IF(ISERROR(I15*135+J15*500),"-",I15*135+J15*500)</f>
        <v>0</v>
      </c>
    </row>
    <row r="16" spans="1:16" ht="18" customHeight="1" x14ac:dyDescent="0.25">
      <c r="A16" s="5">
        <v>9</v>
      </c>
      <c r="B16" s="6" t="s">
        <v>27</v>
      </c>
      <c r="C16" s="28" t="str">
        <f>IF(AND(MONTH(VLOOKUP(lp,dane3[],39,FALSE))&lt;=$A16,forma_opieki=żłobek),VLOOKUP(lp,dane3[],27,FALSE),"0")</f>
        <v>0</v>
      </c>
      <c r="D16" s="28" t="str">
        <f>IF(AND(MONTH(VLOOKUP(lp,dane3[],39,FALSE))&lt;=$A16,forma_opieki=żłobek),VLOOKUP(lp,dane3[],30,FALSE),"0")</f>
        <v>0</v>
      </c>
      <c r="E16" s="4">
        <f>IF(ISERROR(C16*135+D16*500),"-",C16*135+D16*500)</f>
        <v>0</v>
      </c>
      <c r="F16" s="28" t="str">
        <f>IF(AND(MONTH(VLOOKUP(lp,dane3[],39,FALSE))&lt;=$A16,forma_opieki=klub_dziecięcy),VLOOKUP(lp,dane3[],27,FALSE),"0")</f>
        <v>0</v>
      </c>
      <c r="G16" s="28" t="str">
        <f>IF(AND(MONTH(VLOOKUP(lp,dane3[],39,FALSE))&lt;=$A16,forma_opieki=klub_dziecięcy),VLOOKUP(lp,dane3[],30,FALSE),"0")</f>
        <v>0</v>
      </c>
      <c r="H16" s="4">
        <f>IF(ISERROR(F16*135+G16*500),"-",F16*135+G16*500)</f>
        <v>0</v>
      </c>
      <c r="I16" s="28" t="str">
        <f>IF(AND(MONTH(VLOOKUP(lp,dane3[],39,FALSE))&lt;=$A16,forma_opieki=opiekun_dzienny),VLOOKUP(lp,dane3[],27,FALSE),"0")</f>
        <v>0</v>
      </c>
      <c r="J16" s="28" t="str">
        <f>IF(AND(MONTH(VLOOKUP(lp,dane3[],39,FALSE))&lt;=$A16,forma_opieki=opiekun_dzienny),VLOOKUP(lp,dane3[],30,FALSE),"0")</f>
        <v>0</v>
      </c>
      <c r="K16" s="4">
        <f>IF(ISERROR(I16*135+J16*500),"-",I16*135+J16*500)</f>
        <v>0</v>
      </c>
    </row>
    <row r="17" spans="1:17" ht="18" customHeight="1" x14ac:dyDescent="0.25">
      <c r="A17" s="5">
        <v>10</v>
      </c>
      <c r="B17" s="6" t="s">
        <v>28</v>
      </c>
      <c r="C17" s="28" t="str">
        <f>IF(AND(MONTH(VLOOKUP(lp,dane3[],39,FALSE))&lt;=$A17,forma_opieki=żłobek),VLOOKUP(lp,dane3[],27,FALSE),"0")</f>
        <v>0</v>
      </c>
      <c r="D17" s="28" t="str">
        <f>IF(AND(MONTH(VLOOKUP(lp,dane3[],39,FALSE))&lt;=$A17,forma_opieki=żłobek),VLOOKUP(lp,dane3[],30,FALSE),"0")</f>
        <v>0</v>
      </c>
      <c r="E17" s="4">
        <f>IF(ISERROR(C17*135+D17*500),"-",C17*135+D17*500)</f>
        <v>0</v>
      </c>
      <c r="F17" s="28" t="str">
        <f>IF(AND(MONTH(VLOOKUP(lp,dane3[],39,FALSE))&lt;=$A17,forma_opieki=klub_dziecięcy),VLOOKUP(lp,dane3[],27,FALSE),"0")</f>
        <v>0</v>
      </c>
      <c r="G17" s="28" t="str">
        <f>IF(AND(MONTH(VLOOKUP(lp,dane3[],39,FALSE))&lt;=$A17,forma_opieki=klub_dziecięcy),VLOOKUP(lp,dane3[],30,FALSE),"0")</f>
        <v>0</v>
      </c>
      <c r="H17" s="4">
        <f>IF(ISERROR(F17*135+G17*500),"-",F17*135+G17*500)</f>
        <v>0</v>
      </c>
      <c r="I17" s="28" t="str">
        <f>IF(AND(MONTH(VLOOKUP(lp,dane3[],39,FALSE))&lt;=$A17,forma_opieki=opiekun_dzienny),VLOOKUP(lp,dane3[],27,FALSE),"0")</f>
        <v>0</v>
      </c>
      <c r="J17" s="28" t="str">
        <f>IF(AND(MONTH(VLOOKUP(lp,dane3[],39,FALSE))&lt;=$A17,forma_opieki=opiekun_dzienny),VLOOKUP(lp,dane3[],30,FALSE),"0")</f>
        <v>0</v>
      </c>
      <c r="K17" s="4">
        <f>IF(ISERROR(I17*135+J17*500),"-",I17*135+J17*500)</f>
        <v>0</v>
      </c>
    </row>
    <row r="18" spans="1:17" ht="18" customHeight="1" x14ac:dyDescent="0.25">
      <c r="A18" s="5">
        <v>11</v>
      </c>
      <c r="B18" s="6" t="s">
        <v>29</v>
      </c>
      <c r="C18" s="28" t="str">
        <f>IF(AND(MONTH(VLOOKUP(lp,dane3[],39,FALSE))&lt;=$A18,forma_opieki=żłobek),VLOOKUP(lp,dane3[],27,FALSE),"0")</f>
        <v>0</v>
      </c>
      <c r="D18" s="28" t="str">
        <f>IF(AND(MONTH(VLOOKUP(lp,dane3[],39,FALSE))&lt;=$A18,forma_opieki=żłobek),VLOOKUP(lp,dane3[],30,FALSE),"0")</f>
        <v>0</v>
      </c>
      <c r="E18" s="4">
        <f>IF(ISERROR(C18*135+D18*500),"-",C18*135+D18*500)</f>
        <v>0</v>
      </c>
      <c r="F18" s="28" t="str">
        <f>IF(AND(MONTH(VLOOKUP(lp,dane3[],39,FALSE))&lt;=$A18,forma_opieki=klub_dziecięcy),VLOOKUP(lp,dane3[],27,FALSE),"0")</f>
        <v>0</v>
      </c>
      <c r="G18" s="28" t="str">
        <f>IF(AND(MONTH(VLOOKUP(lp,dane3[],39,FALSE))&lt;=$A18,forma_opieki=klub_dziecięcy),VLOOKUP(lp,dane3[],30,FALSE),"0")</f>
        <v>0</v>
      </c>
      <c r="H18" s="4">
        <f>IF(ISERROR(F18*135+G18*500),"-",F18*135+G18*500)</f>
        <v>0</v>
      </c>
      <c r="I18" s="28" t="str">
        <f>IF(AND(MONTH(VLOOKUP(lp,dane3[],39,FALSE))&lt;=$A18,forma_opieki=opiekun_dzienny),VLOOKUP(lp,dane3[],27,FALSE),"0")</f>
        <v>0</v>
      </c>
      <c r="J18" s="28" t="str">
        <f>IF(AND(MONTH(VLOOKUP(lp,dane3[],39,FALSE))&lt;=$A18,forma_opieki=opiekun_dzienny),VLOOKUP(lp,dane3[],30,FALSE),"0")</f>
        <v>0</v>
      </c>
      <c r="K18" s="4">
        <f>IF(ISERROR(I18*135+J18*500),"-",I18*135+J18*500)</f>
        <v>0</v>
      </c>
    </row>
    <row r="19" spans="1:17" ht="18" customHeight="1" thickBot="1" x14ac:dyDescent="0.3">
      <c r="A19" s="8">
        <v>12</v>
      </c>
      <c r="B19" s="9" t="s">
        <v>30</v>
      </c>
      <c r="C19" s="28" t="str">
        <f>IF(AND(MONTH(VLOOKUP(lp,dane3[],39,FALSE))&lt;=$A19,forma_opieki=żłobek),VLOOKUP(lp,dane3[],27,FALSE),"0")</f>
        <v>0</v>
      </c>
      <c r="D19" s="28" t="str">
        <f>IF(AND(MONTH(VLOOKUP(lp,dane3[],39,FALSE))&lt;=$A19,forma_opieki=żłobek),VLOOKUP(lp,dane3[],30,FALSE),"0")</f>
        <v>0</v>
      </c>
      <c r="E19" s="4">
        <f>IF(ISERROR(C19*135+D19*500),"-",C19*135+D19*500)</f>
        <v>0</v>
      </c>
      <c r="F19" s="28" t="str">
        <f>IF(AND(MONTH(VLOOKUP(lp,dane3[],39,FALSE))&lt;=$A19,forma_opieki=klub_dziecięcy),VLOOKUP(lp,dane3[],27,FALSE),"0")</f>
        <v>0</v>
      </c>
      <c r="G19" s="28" t="str">
        <f>IF(AND(MONTH(VLOOKUP(lp,dane3[],39,FALSE))&lt;=$A19,forma_opieki=klub_dziecięcy),VLOOKUP(lp,dane3[],30,FALSE),"0")</f>
        <v>0</v>
      </c>
      <c r="H19" s="4">
        <f>IF(ISERROR(F19*135+G19*500),"-",F19*135+G19*500)</f>
        <v>0</v>
      </c>
      <c r="I19" s="28" t="str">
        <f>IF(AND(MONTH(VLOOKUP(lp,dane3[],39,FALSE))&lt;=$A19,forma_opieki=opiekun_dzienny),VLOOKUP(lp,dane3[],27,FALSE),"0")</f>
        <v>0</v>
      </c>
      <c r="J19" s="28" t="str">
        <f>IF(AND(MONTH(VLOOKUP(lp,dane3[],39,FALSE))&lt;=$A19,forma_opieki=opiekun_dzienny),VLOOKUP(lp,dane3[],30,FALSE),"0")</f>
        <v>0</v>
      </c>
      <c r="K19" s="4">
        <f>IF(ISERROR(I19*135+J19*500),"-",I19*135+J19*500)</f>
        <v>0</v>
      </c>
    </row>
    <row r="20" spans="1:17" ht="15.75" thickBot="1" x14ac:dyDescent="0.3">
      <c r="A20" s="259" t="s">
        <v>108</v>
      </c>
      <c r="B20" s="256">
        <f>C20+D20+F20+G20+I20+J20</f>
        <v>0</v>
      </c>
      <c r="C20" s="44">
        <f t="shared" ref="C20:K20" si="0">SUM(C8:C19)</f>
        <v>0</v>
      </c>
      <c r="D20" s="44">
        <f t="shared" si="0"/>
        <v>0</v>
      </c>
      <c r="E20" s="10">
        <f t="shared" si="0"/>
        <v>0</v>
      </c>
      <c r="F20" s="44">
        <f t="shared" si="0"/>
        <v>0</v>
      </c>
      <c r="G20" s="44">
        <f>SUM(G8:G19)</f>
        <v>0</v>
      </c>
      <c r="H20" s="10">
        <f t="shared" si="0"/>
        <v>0</v>
      </c>
      <c r="I20" s="44">
        <f t="shared" si="0"/>
        <v>0</v>
      </c>
      <c r="J20" s="44">
        <f t="shared" si="0"/>
        <v>0</v>
      </c>
      <c r="K20" s="10">
        <f t="shared" si="0"/>
        <v>0</v>
      </c>
    </row>
    <row r="21" spans="1:17" ht="38.25" customHeight="1" x14ac:dyDescent="0.25">
      <c r="A21" s="260"/>
      <c r="B21" s="257"/>
      <c r="C21" s="262" t="s">
        <v>106</v>
      </c>
      <c r="D21" s="239"/>
      <c r="E21" s="11">
        <f>C20*150</f>
        <v>0</v>
      </c>
      <c r="F21" s="239" t="s">
        <v>106</v>
      </c>
      <c r="G21" s="239"/>
      <c r="H21" s="11">
        <f>F20*150</f>
        <v>0</v>
      </c>
      <c r="I21" s="239" t="s">
        <v>106</v>
      </c>
      <c r="J21" s="239"/>
      <c r="K21" s="11">
        <f>I20*150</f>
        <v>0</v>
      </c>
    </row>
    <row r="22" spans="1:17" ht="38.25" customHeight="1" thickBot="1" x14ac:dyDescent="0.3">
      <c r="A22" s="261"/>
      <c r="B22" s="258"/>
      <c r="C22" s="234" t="s">
        <v>107</v>
      </c>
      <c r="D22" s="235"/>
      <c r="E22" s="12">
        <f>D20*500</f>
        <v>0</v>
      </c>
      <c r="F22" s="235" t="s">
        <v>107</v>
      </c>
      <c r="G22" s="235"/>
      <c r="H22" s="12">
        <f>G20*500</f>
        <v>0</v>
      </c>
      <c r="I22" s="235" t="s">
        <v>107</v>
      </c>
      <c r="J22" s="235"/>
      <c r="K22" s="12">
        <f>J20*500</f>
        <v>0</v>
      </c>
    </row>
    <row r="23" spans="1:17" s="40" customFormat="1" ht="51" customHeight="1" x14ac:dyDescent="0.25">
      <c r="A23" s="223" t="s">
        <v>61</v>
      </c>
      <c r="B23" s="223"/>
      <c r="C23" s="223" t="s">
        <v>91</v>
      </c>
      <c r="D23" s="223"/>
      <c r="E23" s="223"/>
      <c r="F23" s="223"/>
      <c r="G23" s="66"/>
      <c r="H23" s="223" t="s">
        <v>90</v>
      </c>
      <c r="I23" s="223"/>
      <c r="J23" s="223"/>
      <c r="K23" s="223"/>
    </row>
    <row r="24" spans="1:17" s="40" customForma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M24" s="53"/>
      <c r="N24" s="53"/>
      <c r="O24" s="53"/>
      <c r="P24" s="53"/>
      <c r="Q24" s="53"/>
    </row>
    <row r="25" spans="1:17" ht="0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7" ht="15.7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7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7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</row>
  </sheetData>
  <sheetProtection formatRows="0"/>
  <mergeCells count="35">
    <mergeCell ref="B20:B22"/>
    <mergeCell ref="A20:A22"/>
    <mergeCell ref="F21:G21"/>
    <mergeCell ref="F22:G22"/>
    <mergeCell ref="H6:H7"/>
    <mergeCell ref="C6:C7"/>
    <mergeCell ref="D6:D7"/>
    <mergeCell ref="E6:E7"/>
    <mergeCell ref="C21:D21"/>
    <mergeCell ref="A1:K1"/>
    <mergeCell ref="A2:K2"/>
    <mergeCell ref="A3:B3"/>
    <mergeCell ref="A4:B4"/>
    <mergeCell ref="I3:J3"/>
    <mergeCell ref="I4:J4"/>
    <mergeCell ref="G3:H3"/>
    <mergeCell ref="G4:H4"/>
    <mergeCell ref="C3:E3"/>
    <mergeCell ref="C4:E4"/>
    <mergeCell ref="H23:K23"/>
    <mergeCell ref="A5:A7"/>
    <mergeCell ref="B5:B7"/>
    <mergeCell ref="F6:F7"/>
    <mergeCell ref="G6:G7"/>
    <mergeCell ref="C22:D22"/>
    <mergeCell ref="I5:K5"/>
    <mergeCell ref="C5:E5"/>
    <mergeCell ref="F5:H5"/>
    <mergeCell ref="A23:B23"/>
    <mergeCell ref="C23:F23"/>
    <mergeCell ref="K6:K7"/>
    <mergeCell ref="J6:J7"/>
    <mergeCell ref="I6:I7"/>
    <mergeCell ref="I21:J21"/>
    <mergeCell ref="I22:J22"/>
  </mergeCells>
  <conditionalFormatting sqref="C3:E4 I8:J19 C8:D19 F8:G19">
    <cfRule type="containsBlanks" dxfId="72" priority="3">
      <formula>LEN(TRIM(C3))=0</formula>
    </cfRule>
  </conditionalFormatting>
  <conditionalFormatting sqref="C3:K19">
    <cfRule type="expression" dxfId="71" priority="2">
      <formula>ISERROR(C3)</formula>
    </cfRule>
  </conditionalFormatting>
  <conditionalFormatting sqref="B20:K22">
    <cfRule type="expression" dxfId="70" priority="1">
      <formula>ISERROR(B20)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horizontalDpi="4294967294" verticalDpi="4294967294" r:id="rId1"/>
  <headerFooter>
    <oddHeader>&amp;RZałącznik nr 2 do umowy - moduł 2</oddHeader>
  </headerFooter>
  <rowBreaks count="1" manualBreakCount="1">
    <brk id="24" max="16383" man="1"/>
  </rowBreaks>
  <ignoredErrors>
    <ignoredError sqref="B20:K20 E21:E22 H21:K2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51"/>
  <sheetViews>
    <sheetView showZeros="0" view="pageBreakPreview" zoomScale="85" zoomScaleNormal="85" zoomScaleSheetLayoutView="85" workbookViewId="0">
      <selection activeCell="G12" sqref="G12"/>
    </sheetView>
  </sheetViews>
  <sheetFormatPr defaultColWidth="9.140625" defaultRowHeight="15" x14ac:dyDescent="0.25"/>
  <cols>
    <col min="1" max="1" width="8.7109375" style="53" customWidth="1"/>
    <col min="2" max="2" width="23.42578125" style="53" customWidth="1"/>
    <col min="3" max="3" width="17.140625" style="53" customWidth="1"/>
    <col min="4" max="4" width="17" style="53" customWidth="1"/>
    <col min="5" max="5" width="24.5703125" style="53" customWidth="1"/>
    <col min="6" max="6" width="20" style="53" customWidth="1"/>
    <col min="7" max="7" width="34.5703125" style="53" customWidth="1"/>
    <col min="8" max="8" width="23.5703125" style="53" customWidth="1"/>
    <col min="9" max="9" width="22.140625" style="53" customWidth="1"/>
    <col min="10" max="10" width="21" style="53" customWidth="1"/>
    <col min="11" max="11" width="10.85546875" style="40" customWidth="1"/>
    <col min="12" max="13" width="9.140625" style="40"/>
    <col min="14" max="16384" width="9.140625" style="53"/>
  </cols>
  <sheetData>
    <row r="1" spans="1:13" s="40" customFormat="1" ht="40.5" customHeight="1" x14ac:dyDescent="0.25">
      <c r="A1" s="240" t="s">
        <v>840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3" s="40" customFormat="1" ht="30.75" customHeight="1" thickBot="1" x14ac:dyDescent="0.3">
      <c r="A2" s="243" t="s">
        <v>114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3" s="40" customFormat="1" ht="24" customHeight="1" thickBot="1" x14ac:dyDescent="0.3">
      <c r="A3" s="246" t="s">
        <v>2</v>
      </c>
      <c r="B3" s="247"/>
      <c r="C3" s="264">
        <f>'2 Harmonogram'!C3</f>
        <v>0</v>
      </c>
      <c r="D3" s="264"/>
      <c r="E3" s="264"/>
      <c r="F3" s="264"/>
      <c r="G3" s="264"/>
      <c r="H3" s="264"/>
      <c r="I3" s="264"/>
      <c r="J3" s="264"/>
    </row>
    <row r="4" spans="1:13" s="40" customFormat="1" ht="24" customHeight="1" thickBot="1" x14ac:dyDescent="0.3">
      <c r="A4" s="246" t="s">
        <v>6</v>
      </c>
      <c r="B4" s="247"/>
      <c r="C4" s="264">
        <f>'2 Harmonogram'!C4</f>
        <v>0</v>
      </c>
      <c r="D4" s="264"/>
      <c r="E4" s="264"/>
      <c r="F4" s="264"/>
      <c r="G4" s="264"/>
      <c r="H4" s="264"/>
      <c r="I4" s="264"/>
      <c r="J4" s="264"/>
    </row>
    <row r="5" spans="1:13" s="40" customFormat="1" ht="24" customHeight="1" thickBot="1" x14ac:dyDescent="0.3">
      <c r="A5" s="248" t="s">
        <v>14</v>
      </c>
      <c r="B5" s="249"/>
      <c r="C5" s="265">
        <f>'1 Kosztorys'!C5</f>
        <v>0</v>
      </c>
      <c r="D5" s="266"/>
      <c r="E5" s="266"/>
      <c r="F5" s="266"/>
      <c r="G5" s="266"/>
      <c r="H5" s="266"/>
      <c r="I5" s="266"/>
      <c r="J5" s="266"/>
    </row>
    <row r="6" spans="1:13" s="76" customFormat="1" ht="30" customHeight="1" x14ac:dyDescent="0.25">
      <c r="A6" s="274" t="s">
        <v>0</v>
      </c>
      <c r="B6" s="274" t="s">
        <v>845</v>
      </c>
      <c r="C6" s="274" t="s">
        <v>56</v>
      </c>
      <c r="D6" s="274" t="s">
        <v>1</v>
      </c>
      <c r="E6" s="274" t="s">
        <v>841</v>
      </c>
      <c r="F6" s="274" t="s">
        <v>130</v>
      </c>
      <c r="G6" s="274" t="s">
        <v>119</v>
      </c>
      <c r="H6" s="274" t="s">
        <v>99</v>
      </c>
      <c r="I6" s="263" t="s">
        <v>122</v>
      </c>
      <c r="J6" s="263"/>
      <c r="K6" s="40"/>
      <c r="L6" s="40"/>
      <c r="M6" s="40"/>
    </row>
    <row r="7" spans="1:13" ht="64.5" customHeight="1" x14ac:dyDescent="0.25">
      <c r="A7" s="274"/>
      <c r="B7" s="274"/>
      <c r="C7" s="274"/>
      <c r="D7" s="274"/>
      <c r="E7" s="274"/>
      <c r="F7" s="274"/>
      <c r="G7" s="274"/>
      <c r="H7" s="274"/>
      <c r="I7" s="71" t="s">
        <v>123</v>
      </c>
      <c r="J7" s="71" t="s">
        <v>124</v>
      </c>
    </row>
    <row r="8" spans="1:13" x14ac:dyDescent="0.2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9</v>
      </c>
      <c r="I8" s="41">
        <v>10</v>
      </c>
      <c r="J8" s="41">
        <v>11</v>
      </c>
    </row>
    <row r="9" spans="1:13" ht="17.25" customHeight="1" x14ac:dyDescent="0.25">
      <c r="A9" s="77"/>
      <c r="B9" s="110"/>
      <c r="C9" s="36"/>
      <c r="D9" s="36"/>
      <c r="E9" s="77"/>
      <c r="F9" s="78"/>
      <c r="G9" s="77"/>
      <c r="H9" s="79">
        <f>SUM(I9:J9)</f>
        <v>0</v>
      </c>
      <c r="I9" s="79"/>
      <c r="J9" s="79"/>
    </row>
    <row r="10" spans="1:13" ht="17.25" customHeight="1" x14ac:dyDescent="0.25">
      <c r="A10" s="77"/>
      <c r="B10" s="110"/>
      <c r="C10" s="36"/>
      <c r="D10" s="36"/>
      <c r="E10" s="77"/>
      <c r="F10" s="78"/>
      <c r="G10" s="77"/>
      <c r="H10" s="79">
        <f t="shared" ref="H10:H45" si="0">SUM(I10:J10)</f>
        <v>0</v>
      </c>
      <c r="I10" s="79"/>
      <c r="J10" s="79"/>
    </row>
    <row r="11" spans="1:13" x14ac:dyDescent="0.25">
      <c r="A11" s="77"/>
      <c r="B11" s="110"/>
      <c r="C11" s="36"/>
      <c r="D11" s="36"/>
      <c r="E11" s="77"/>
      <c r="F11" s="78"/>
      <c r="G11" s="77"/>
      <c r="H11" s="79">
        <f t="shared" si="0"/>
        <v>0</v>
      </c>
      <c r="I11" s="79"/>
      <c r="J11" s="79"/>
    </row>
    <row r="12" spans="1:13" x14ac:dyDescent="0.25">
      <c r="A12" s="77"/>
      <c r="B12" s="110"/>
      <c r="C12" s="36"/>
      <c r="D12" s="36"/>
      <c r="E12" s="77"/>
      <c r="F12" s="78"/>
      <c r="G12" s="77"/>
      <c r="H12" s="79">
        <f t="shared" si="0"/>
        <v>0</v>
      </c>
      <c r="I12" s="79"/>
      <c r="J12" s="79"/>
    </row>
    <row r="13" spans="1:13" x14ac:dyDescent="0.25">
      <c r="A13" s="77"/>
      <c r="B13" s="110"/>
      <c r="C13" s="36"/>
      <c r="D13" s="36"/>
      <c r="E13" s="77"/>
      <c r="F13" s="78"/>
      <c r="G13" s="77"/>
      <c r="H13" s="79">
        <f t="shared" si="0"/>
        <v>0</v>
      </c>
      <c r="I13" s="79"/>
      <c r="J13" s="79"/>
    </row>
    <row r="14" spans="1:13" x14ac:dyDescent="0.25">
      <c r="A14" s="77"/>
      <c r="B14" s="110"/>
      <c r="C14" s="36"/>
      <c r="D14" s="36"/>
      <c r="E14" s="77"/>
      <c r="F14" s="78"/>
      <c r="G14" s="77"/>
      <c r="H14" s="79">
        <f t="shared" si="0"/>
        <v>0</v>
      </c>
      <c r="I14" s="79"/>
      <c r="J14" s="79"/>
    </row>
    <row r="15" spans="1:13" x14ac:dyDescent="0.25">
      <c r="A15" s="77"/>
      <c r="B15" s="110"/>
      <c r="C15" s="36"/>
      <c r="D15" s="36"/>
      <c r="E15" s="77"/>
      <c r="F15" s="78"/>
      <c r="G15" s="77"/>
      <c r="H15" s="79">
        <f t="shared" si="0"/>
        <v>0</v>
      </c>
      <c r="I15" s="79"/>
      <c r="J15" s="79"/>
    </row>
    <row r="16" spans="1:13" ht="15" customHeight="1" x14ac:dyDescent="0.25">
      <c r="A16" s="77"/>
      <c r="B16" s="110"/>
      <c r="C16" s="36"/>
      <c r="D16" s="36"/>
      <c r="E16" s="77"/>
      <c r="F16" s="78"/>
      <c r="G16" s="77"/>
      <c r="H16" s="79">
        <f t="shared" si="0"/>
        <v>0</v>
      </c>
      <c r="I16" s="79"/>
      <c r="J16" s="79"/>
    </row>
    <row r="17" spans="1:10" x14ac:dyDescent="0.25">
      <c r="A17" s="77"/>
      <c r="B17" s="110"/>
      <c r="C17" s="36"/>
      <c r="D17" s="36"/>
      <c r="E17" s="77"/>
      <c r="F17" s="78"/>
      <c r="G17" s="77"/>
      <c r="H17" s="79">
        <f t="shared" si="0"/>
        <v>0</v>
      </c>
      <c r="I17" s="79"/>
      <c r="J17" s="79"/>
    </row>
    <row r="18" spans="1:10" x14ac:dyDescent="0.25">
      <c r="A18" s="77"/>
      <c r="B18" s="110"/>
      <c r="C18" s="36"/>
      <c r="D18" s="36"/>
      <c r="E18" s="77"/>
      <c r="F18" s="78"/>
      <c r="G18" s="77"/>
      <c r="H18" s="79">
        <f t="shared" si="0"/>
        <v>0</v>
      </c>
      <c r="I18" s="79"/>
      <c r="J18" s="79"/>
    </row>
    <row r="19" spans="1:10" x14ac:dyDescent="0.25">
      <c r="A19" s="77"/>
      <c r="B19" s="110"/>
      <c r="C19" s="36"/>
      <c r="D19" s="36"/>
      <c r="E19" s="77"/>
      <c r="F19" s="78"/>
      <c r="G19" s="77"/>
      <c r="H19" s="79">
        <f t="shared" si="0"/>
        <v>0</v>
      </c>
      <c r="I19" s="79"/>
      <c r="J19" s="79"/>
    </row>
    <row r="20" spans="1:10" x14ac:dyDescent="0.25">
      <c r="A20" s="77"/>
      <c r="B20" s="110"/>
      <c r="C20" s="36"/>
      <c r="D20" s="36"/>
      <c r="E20" s="77"/>
      <c r="F20" s="78"/>
      <c r="G20" s="77"/>
      <c r="H20" s="79">
        <f t="shared" si="0"/>
        <v>0</v>
      </c>
      <c r="I20" s="79"/>
      <c r="J20" s="79"/>
    </row>
    <row r="21" spans="1:10" x14ac:dyDescent="0.25">
      <c r="A21" s="77"/>
      <c r="B21" s="110"/>
      <c r="C21" s="36"/>
      <c r="D21" s="36"/>
      <c r="E21" s="77"/>
      <c r="F21" s="78"/>
      <c r="G21" s="77"/>
      <c r="H21" s="79">
        <f t="shared" si="0"/>
        <v>0</v>
      </c>
      <c r="I21" s="79"/>
      <c r="J21" s="79"/>
    </row>
    <row r="22" spans="1:10" x14ac:dyDescent="0.25">
      <c r="A22" s="77"/>
      <c r="B22" s="110"/>
      <c r="C22" s="36"/>
      <c r="D22" s="36"/>
      <c r="E22" s="77"/>
      <c r="F22" s="78"/>
      <c r="G22" s="77"/>
      <c r="H22" s="79">
        <f t="shared" si="0"/>
        <v>0</v>
      </c>
      <c r="I22" s="79"/>
      <c r="J22" s="79"/>
    </row>
    <row r="23" spans="1:10" x14ac:dyDescent="0.25">
      <c r="A23" s="77"/>
      <c r="B23" s="110"/>
      <c r="C23" s="36"/>
      <c r="D23" s="36"/>
      <c r="E23" s="77"/>
      <c r="F23" s="78"/>
      <c r="G23" s="77"/>
      <c r="H23" s="79">
        <f t="shared" si="0"/>
        <v>0</v>
      </c>
      <c r="I23" s="79"/>
      <c r="J23" s="79"/>
    </row>
    <row r="24" spans="1:10" x14ac:dyDescent="0.25">
      <c r="A24" s="77"/>
      <c r="B24" s="110"/>
      <c r="C24" s="36"/>
      <c r="D24" s="36"/>
      <c r="E24" s="77"/>
      <c r="F24" s="78"/>
      <c r="G24" s="77"/>
      <c r="H24" s="79">
        <f t="shared" si="0"/>
        <v>0</v>
      </c>
      <c r="I24" s="79"/>
      <c r="J24" s="79"/>
    </row>
    <row r="25" spans="1:10" x14ac:dyDescent="0.25">
      <c r="A25" s="77"/>
      <c r="B25" s="110"/>
      <c r="C25" s="36"/>
      <c r="D25" s="36"/>
      <c r="E25" s="77"/>
      <c r="F25" s="78"/>
      <c r="G25" s="77"/>
      <c r="H25" s="79">
        <f t="shared" si="0"/>
        <v>0</v>
      </c>
      <c r="I25" s="79"/>
      <c r="J25" s="79"/>
    </row>
    <row r="26" spans="1:10" x14ac:dyDescent="0.25">
      <c r="A26" s="77"/>
      <c r="B26" s="110"/>
      <c r="C26" s="36"/>
      <c r="D26" s="36"/>
      <c r="E26" s="77"/>
      <c r="F26" s="78"/>
      <c r="G26" s="77"/>
      <c r="H26" s="79">
        <f t="shared" si="0"/>
        <v>0</v>
      </c>
      <c r="I26" s="79"/>
      <c r="J26" s="79"/>
    </row>
    <row r="27" spans="1:10" x14ac:dyDescent="0.25">
      <c r="A27" s="77"/>
      <c r="B27" s="110"/>
      <c r="C27" s="36"/>
      <c r="D27" s="36"/>
      <c r="E27" s="77"/>
      <c r="F27" s="78"/>
      <c r="G27" s="77"/>
      <c r="H27" s="79">
        <f t="shared" si="0"/>
        <v>0</v>
      </c>
      <c r="I27" s="79"/>
      <c r="J27" s="79"/>
    </row>
    <row r="28" spans="1:10" x14ac:dyDescent="0.25">
      <c r="A28" s="77"/>
      <c r="B28" s="110"/>
      <c r="C28" s="36"/>
      <c r="D28" s="36"/>
      <c r="E28" s="77"/>
      <c r="F28" s="78"/>
      <c r="G28" s="77"/>
      <c r="H28" s="79">
        <f t="shared" si="0"/>
        <v>0</v>
      </c>
      <c r="I28" s="79"/>
      <c r="J28" s="79"/>
    </row>
    <row r="29" spans="1:10" x14ac:dyDescent="0.25">
      <c r="A29" s="77"/>
      <c r="B29" s="110"/>
      <c r="C29" s="36"/>
      <c r="D29" s="36"/>
      <c r="E29" s="77"/>
      <c r="F29" s="78"/>
      <c r="G29" s="77"/>
      <c r="H29" s="79">
        <f t="shared" si="0"/>
        <v>0</v>
      </c>
      <c r="I29" s="79"/>
      <c r="J29" s="79"/>
    </row>
    <row r="30" spans="1:10" x14ac:dyDescent="0.25">
      <c r="A30" s="77"/>
      <c r="B30" s="110"/>
      <c r="C30" s="36"/>
      <c r="D30" s="36"/>
      <c r="E30" s="77"/>
      <c r="F30" s="78"/>
      <c r="G30" s="77"/>
      <c r="H30" s="79">
        <f t="shared" si="0"/>
        <v>0</v>
      </c>
      <c r="I30" s="79"/>
      <c r="J30" s="79"/>
    </row>
    <row r="31" spans="1:10" x14ac:dyDescent="0.25">
      <c r="A31" s="77"/>
      <c r="B31" s="110"/>
      <c r="C31" s="36"/>
      <c r="D31" s="36"/>
      <c r="E31" s="77"/>
      <c r="F31" s="78"/>
      <c r="G31" s="77"/>
      <c r="H31" s="79">
        <f t="shared" si="0"/>
        <v>0</v>
      </c>
      <c r="I31" s="79"/>
      <c r="J31" s="79"/>
    </row>
    <row r="32" spans="1:10" x14ac:dyDescent="0.25">
      <c r="A32" s="77"/>
      <c r="B32" s="110"/>
      <c r="C32" s="36"/>
      <c r="D32" s="36"/>
      <c r="E32" s="77"/>
      <c r="F32" s="78"/>
      <c r="G32" s="77"/>
      <c r="H32" s="79">
        <f t="shared" si="0"/>
        <v>0</v>
      </c>
      <c r="I32" s="79"/>
      <c r="J32" s="79"/>
    </row>
    <row r="33" spans="1:10" x14ac:dyDescent="0.25">
      <c r="A33" s="77"/>
      <c r="B33" s="110"/>
      <c r="C33" s="36"/>
      <c r="D33" s="36"/>
      <c r="E33" s="77"/>
      <c r="F33" s="78"/>
      <c r="G33" s="77"/>
      <c r="H33" s="79">
        <f t="shared" si="0"/>
        <v>0</v>
      </c>
      <c r="I33" s="79"/>
      <c r="J33" s="79"/>
    </row>
    <row r="34" spans="1:10" x14ac:dyDescent="0.25">
      <c r="A34" s="77"/>
      <c r="B34" s="110"/>
      <c r="C34" s="36"/>
      <c r="D34" s="36"/>
      <c r="E34" s="77"/>
      <c r="F34" s="78"/>
      <c r="G34" s="77"/>
      <c r="H34" s="79">
        <f t="shared" si="0"/>
        <v>0</v>
      </c>
      <c r="I34" s="79"/>
      <c r="J34" s="79"/>
    </row>
    <row r="35" spans="1:10" x14ac:dyDescent="0.25">
      <c r="A35" s="77"/>
      <c r="B35" s="110"/>
      <c r="C35" s="36"/>
      <c r="D35" s="36"/>
      <c r="E35" s="77"/>
      <c r="F35" s="78"/>
      <c r="G35" s="77"/>
      <c r="H35" s="79">
        <f t="shared" si="0"/>
        <v>0</v>
      </c>
      <c r="I35" s="79"/>
      <c r="J35" s="79"/>
    </row>
    <row r="36" spans="1:10" x14ac:dyDescent="0.25">
      <c r="A36" s="77"/>
      <c r="B36" s="110"/>
      <c r="C36" s="36"/>
      <c r="D36" s="36"/>
      <c r="E36" s="77"/>
      <c r="F36" s="78"/>
      <c r="G36" s="77"/>
      <c r="H36" s="79">
        <f t="shared" si="0"/>
        <v>0</v>
      </c>
      <c r="I36" s="79"/>
      <c r="J36" s="79"/>
    </row>
    <row r="37" spans="1:10" x14ac:dyDescent="0.25">
      <c r="A37" s="77"/>
      <c r="B37" s="110"/>
      <c r="C37" s="36"/>
      <c r="D37" s="36"/>
      <c r="E37" s="77"/>
      <c r="F37" s="78"/>
      <c r="G37" s="77"/>
      <c r="H37" s="79">
        <f t="shared" si="0"/>
        <v>0</v>
      </c>
      <c r="I37" s="79"/>
      <c r="J37" s="79"/>
    </row>
    <row r="38" spans="1:10" x14ac:dyDescent="0.25">
      <c r="A38" s="77"/>
      <c r="B38" s="110"/>
      <c r="C38" s="36"/>
      <c r="D38" s="36"/>
      <c r="E38" s="77"/>
      <c r="F38" s="78"/>
      <c r="G38" s="77"/>
      <c r="H38" s="79">
        <f t="shared" si="0"/>
        <v>0</v>
      </c>
      <c r="I38" s="79"/>
      <c r="J38" s="79"/>
    </row>
    <row r="39" spans="1:10" x14ac:dyDescent="0.25">
      <c r="A39" s="77"/>
      <c r="B39" s="110"/>
      <c r="C39" s="36"/>
      <c r="D39" s="36"/>
      <c r="E39" s="77"/>
      <c r="F39" s="78"/>
      <c r="G39" s="77"/>
      <c r="H39" s="79">
        <f t="shared" si="0"/>
        <v>0</v>
      </c>
      <c r="I39" s="79"/>
      <c r="J39" s="79"/>
    </row>
    <row r="40" spans="1:10" x14ac:dyDescent="0.25">
      <c r="A40" s="77"/>
      <c r="B40" s="110"/>
      <c r="C40" s="36"/>
      <c r="D40" s="36"/>
      <c r="E40" s="77"/>
      <c r="F40" s="78"/>
      <c r="G40" s="77"/>
      <c r="H40" s="79">
        <f t="shared" si="0"/>
        <v>0</v>
      </c>
      <c r="I40" s="79"/>
      <c r="J40" s="79"/>
    </row>
    <row r="41" spans="1:10" x14ac:dyDescent="0.25">
      <c r="A41" s="77"/>
      <c r="B41" s="110"/>
      <c r="C41" s="36"/>
      <c r="D41" s="36"/>
      <c r="E41" s="77"/>
      <c r="F41" s="78"/>
      <c r="G41" s="77"/>
      <c r="H41" s="79">
        <f t="shared" si="0"/>
        <v>0</v>
      </c>
      <c r="I41" s="79"/>
      <c r="J41" s="79"/>
    </row>
    <row r="42" spans="1:10" x14ac:dyDescent="0.25">
      <c r="A42" s="77"/>
      <c r="B42" s="110"/>
      <c r="C42" s="36"/>
      <c r="D42" s="36"/>
      <c r="E42" s="77"/>
      <c r="F42" s="78"/>
      <c r="G42" s="77"/>
      <c r="H42" s="79">
        <f t="shared" si="0"/>
        <v>0</v>
      </c>
      <c r="I42" s="79"/>
      <c r="J42" s="79"/>
    </row>
    <row r="43" spans="1:10" x14ac:dyDescent="0.25">
      <c r="A43" s="77"/>
      <c r="B43" s="110"/>
      <c r="C43" s="36"/>
      <c r="D43" s="36"/>
      <c r="E43" s="77"/>
      <c r="F43" s="78"/>
      <c r="G43" s="77"/>
      <c r="H43" s="79">
        <f t="shared" si="0"/>
        <v>0</v>
      </c>
      <c r="I43" s="79"/>
      <c r="J43" s="79"/>
    </row>
    <row r="44" spans="1:10" x14ac:dyDescent="0.25">
      <c r="A44" s="77"/>
      <c r="B44" s="110"/>
      <c r="C44" s="36"/>
      <c r="D44" s="36"/>
      <c r="E44" s="77"/>
      <c r="F44" s="78"/>
      <c r="G44" s="77"/>
      <c r="H44" s="79">
        <f t="shared" si="0"/>
        <v>0</v>
      </c>
      <c r="I44" s="79"/>
      <c r="J44" s="79"/>
    </row>
    <row r="45" spans="1:10" x14ac:dyDescent="0.25">
      <c r="A45" s="77"/>
      <c r="B45" s="110"/>
      <c r="C45" s="36"/>
      <c r="D45" s="36"/>
      <c r="E45" s="77"/>
      <c r="F45" s="78"/>
      <c r="G45" s="77"/>
      <c r="H45" s="79">
        <f t="shared" si="0"/>
        <v>0</v>
      </c>
      <c r="I45" s="79"/>
      <c r="J45" s="79"/>
    </row>
    <row r="46" spans="1:10" x14ac:dyDescent="0.25">
      <c r="A46" s="77"/>
      <c r="B46" s="110"/>
      <c r="C46" s="36"/>
      <c r="D46" s="36"/>
      <c r="E46" s="77"/>
      <c r="F46" s="78"/>
      <c r="G46" s="77"/>
      <c r="H46" s="79">
        <f>SUM(I46:J46)</f>
        <v>0</v>
      </c>
      <c r="I46" s="79"/>
      <c r="J46" s="79"/>
    </row>
    <row r="47" spans="1:10" x14ac:dyDescent="0.25">
      <c r="A47" s="267" t="s">
        <v>58</v>
      </c>
      <c r="B47" s="268"/>
      <c r="C47" s="268"/>
      <c r="D47" s="268"/>
      <c r="E47" s="268"/>
      <c r="F47" s="268"/>
      <c r="G47" s="269"/>
      <c r="H47" s="80">
        <f>SUM(H9:H46)</f>
        <v>0</v>
      </c>
      <c r="I47" s="80">
        <f t="shared" ref="I47:J47" si="1">SUM(I9:I46)</f>
        <v>0</v>
      </c>
      <c r="J47" s="80">
        <f t="shared" si="1"/>
        <v>0</v>
      </c>
    </row>
    <row r="48" spans="1:10" ht="51" customHeight="1" x14ac:dyDescent="0.25">
      <c r="A48" s="270" t="s">
        <v>120</v>
      </c>
      <c r="B48" s="270"/>
      <c r="C48" s="270"/>
      <c r="D48" s="270"/>
      <c r="E48" s="270"/>
      <c r="F48" s="270"/>
      <c r="G48" s="270"/>
      <c r="H48" s="270"/>
      <c r="I48" s="270"/>
      <c r="J48" s="270"/>
    </row>
    <row r="49" spans="1:10" ht="32.25" customHeight="1" x14ac:dyDescent="0.25">
      <c r="A49" s="271" t="s">
        <v>57</v>
      </c>
      <c r="B49" s="271"/>
      <c r="C49" s="271"/>
      <c r="D49" s="271"/>
      <c r="E49" s="271"/>
      <c r="F49" s="271"/>
      <c r="G49" s="271"/>
      <c r="H49" s="271"/>
      <c r="I49" s="271"/>
      <c r="J49" s="271"/>
    </row>
    <row r="50" spans="1:10" ht="114" customHeight="1" x14ac:dyDescent="0.25">
      <c r="A50" s="272" t="s">
        <v>113</v>
      </c>
      <c r="B50" s="273"/>
      <c r="C50" s="273"/>
      <c r="D50" s="273"/>
      <c r="E50" s="273"/>
      <c r="F50" s="273"/>
      <c r="G50" s="273"/>
      <c r="H50" s="273"/>
      <c r="I50" s="273"/>
      <c r="J50" s="273"/>
    </row>
    <row r="51" spans="1:10" ht="59.25" customHeight="1" x14ac:dyDescent="0.25">
      <c r="A51" s="223" t="s">
        <v>61</v>
      </c>
      <c r="B51" s="223"/>
      <c r="C51" s="42"/>
      <c r="D51" s="223" t="s">
        <v>112</v>
      </c>
      <c r="E51" s="223"/>
      <c r="F51" s="223"/>
      <c r="G51" s="223"/>
      <c r="H51" s="223" t="s">
        <v>93</v>
      </c>
      <c r="I51" s="223"/>
      <c r="J51" s="223"/>
    </row>
  </sheetData>
  <sheetProtection formatColumns="0" formatRows="0" insertRows="0"/>
  <mergeCells count="24">
    <mergeCell ref="F6:F7"/>
    <mergeCell ref="G6:G7"/>
    <mergeCell ref="H6:H7"/>
    <mergeCell ref="A6:A7"/>
    <mergeCell ref="B6:B7"/>
    <mergeCell ref="C6:C7"/>
    <mergeCell ref="D6:D7"/>
    <mergeCell ref="E6:E7"/>
    <mergeCell ref="H51:J51"/>
    <mergeCell ref="I6:J6"/>
    <mergeCell ref="A1:J1"/>
    <mergeCell ref="A2:J2"/>
    <mergeCell ref="A3:B3"/>
    <mergeCell ref="C3:J3"/>
    <mergeCell ref="A5:B5"/>
    <mergeCell ref="C5:J5"/>
    <mergeCell ref="A47:G47"/>
    <mergeCell ref="A48:J48"/>
    <mergeCell ref="A51:B51"/>
    <mergeCell ref="D51:G51"/>
    <mergeCell ref="A4:B4"/>
    <mergeCell ref="C4:J4"/>
    <mergeCell ref="A49:J49"/>
    <mergeCell ref="A50:J50"/>
  </mergeCells>
  <conditionalFormatting sqref="A9:B34 E9:J46">
    <cfRule type="containsBlanks" dxfId="69" priority="13">
      <formula>LEN(TRIM(A9))=0</formula>
    </cfRule>
  </conditionalFormatting>
  <conditionalFormatting sqref="C9:C34">
    <cfRule type="containsBlanks" dxfId="68" priority="10">
      <formula>LEN(TRIM(C9))=0</formula>
    </cfRule>
  </conditionalFormatting>
  <conditionalFormatting sqref="A35:B46">
    <cfRule type="containsBlanks" dxfId="67" priority="9">
      <formula>LEN(TRIM(A35))=0</formula>
    </cfRule>
  </conditionalFormatting>
  <conditionalFormatting sqref="C35:C46">
    <cfRule type="containsBlanks" dxfId="66" priority="8">
      <formula>LEN(TRIM(C35))=0</formula>
    </cfRule>
  </conditionalFormatting>
  <conditionalFormatting sqref="D9:D34">
    <cfRule type="containsBlanks" dxfId="65" priority="6">
      <formula>LEN(TRIM(D9))=0</formula>
    </cfRule>
  </conditionalFormatting>
  <conditionalFormatting sqref="D35:D46">
    <cfRule type="containsBlanks" dxfId="64" priority="5">
      <formula>LEN(TRIM(D35))=0</formula>
    </cfRule>
  </conditionalFormatting>
  <conditionalFormatting sqref="C3:J5">
    <cfRule type="expression" dxfId="63" priority="1">
      <formula>ISERROR(C3)</formula>
    </cfRule>
  </conditionalFormatting>
  <dataValidations count="3">
    <dataValidation type="date" allowBlank="1" showInputMessage="1" showErrorMessage="1" sqref="C9:D46">
      <formula1>43466</formula1>
      <formula2>43830</formula2>
    </dataValidation>
    <dataValidation type="list" allowBlank="1" showInputMessage="1" showErrorMessage="1" sqref="F9:F46">
      <formula1>"I,II,III,IV,V,VI,VII"</formula1>
    </dataValidation>
    <dataValidation type="custom" allowBlank="1" showInputMessage="1" showErrorMessage="1" promptTitle="Kwoty" prompt="Wprowadza się kwoty w złotych z 2 miejscami po przecinku." sqref="I9:J46">
      <formula1>IF(I9=TRUNC(I9,2),1)</formula1>
    </dataValidation>
  </dataValidations>
  <pageMargins left="0.70866141732283472" right="0.31496062992125984" top="0.74803149606299213" bottom="0.35433070866141736" header="0.31496062992125984" footer="0.11811023622047245"/>
  <pageSetup paperSize="9" scale="43" orientation="portrait" horizontalDpi="4294967294" verticalDpi="4294967294" r:id="rId1"/>
  <headerFooter>
    <oddHeader>&amp;RZałącznik nr 3 do umowy - moduł 2</oddHeader>
  </headerFooter>
  <ignoredErrors>
    <ignoredError sqref="A2:J2 B1:J1" formulaRange="1"/>
    <ignoredError sqref="A3:J5 A47:J47 A41:G46 I41:J46 A7:J8 A6 F6:J6 C6:D6" evalError="1" formulaRange="1"/>
    <ignoredError sqref="A48:J50" evalError="1"/>
    <ignoredError sqref="H9:H46" evalError="1" formulaRange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821266ED-8DFA-4B2A-9CAF-76D6CC0E378A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cellIs" priority="2" operator="lessThan" id="{D093C013-F4C2-4B54-B3FB-34C4B14BC10A}">
            <xm:f>'1 Kosztorys'!$D$7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  <pageSetUpPr fitToPage="1"/>
  </sheetPr>
  <dimension ref="A1:K56"/>
  <sheetViews>
    <sheetView view="pageBreakPreview" topLeftCell="A19" zoomScale="85" zoomScaleNormal="85" zoomScaleSheetLayoutView="85" workbookViewId="0">
      <selection activeCell="G39" sqref="G39:H39"/>
    </sheetView>
  </sheetViews>
  <sheetFormatPr defaultRowHeight="15" x14ac:dyDescent="0.25"/>
  <cols>
    <col min="1" max="1" width="6.7109375" style="53" customWidth="1"/>
    <col min="2" max="2" width="15.42578125" style="53" customWidth="1"/>
    <col min="3" max="3" width="19.5703125" style="53" customWidth="1"/>
    <col min="4" max="4" width="18" style="53" customWidth="1"/>
    <col min="5" max="5" width="13.5703125" style="53" customWidth="1"/>
    <col min="6" max="6" width="19.5703125" style="53" customWidth="1"/>
    <col min="7" max="7" width="18" style="53" customWidth="1"/>
    <col min="8" max="8" width="16.140625" style="53" customWidth="1"/>
    <col min="9" max="9" width="19.5703125" style="53" customWidth="1"/>
    <col min="10" max="10" width="18" style="53" customWidth="1"/>
    <col min="11" max="11" width="15.140625" style="53" customWidth="1"/>
    <col min="12" max="12" width="9.140625" style="53" customWidth="1"/>
    <col min="13" max="241" width="9.140625" style="53"/>
    <col min="242" max="242" width="3.42578125" style="53" customWidth="1"/>
    <col min="243" max="243" width="6" style="53" customWidth="1"/>
    <col min="244" max="244" width="30.7109375" style="53" customWidth="1"/>
    <col min="245" max="247" width="18.140625" style="53" customWidth="1"/>
    <col min="248" max="497" width="9.140625" style="53"/>
    <col min="498" max="498" width="3.42578125" style="53" customWidth="1"/>
    <col min="499" max="499" width="6" style="53" customWidth="1"/>
    <col min="500" max="500" width="30.7109375" style="53" customWidth="1"/>
    <col min="501" max="503" width="18.140625" style="53" customWidth="1"/>
    <col min="504" max="753" width="9.140625" style="53"/>
    <col min="754" max="754" width="3.42578125" style="53" customWidth="1"/>
    <col min="755" max="755" width="6" style="53" customWidth="1"/>
    <col min="756" max="756" width="30.7109375" style="53" customWidth="1"/>
    <col min="757" max="759" width="18.140625" style="53" customWidth="1"/>
    <col min="760" max="1009" width="9.140625" style="53"/>
    <col min="1010" max="1010" width="3.42578125" style="53" customWidth="1"/>
    <col min="1011" max="1011" width="6" style="53" customWidth="1"/>
    <col min="1012" max="1012" width="30.7109375" style="53" customWidth="1"/>
    <col min="1013" max="1015" width="18.140625" style="53" customWidth="1"/>
    <col min="1016" max="1265" width="9.140625" style="53"/>
    <col min="1266" max="1266" width="3.42578125" style="53" customWidth="1"/>
    <col min="1267" max="1267" width="6" style="53" customWidth="1"/>
    <col min="1268" max="1268" width="30.7109375" style="53" customWidth="1"/>
    <col min="1269" max="1271" width="18.140625" style="53" customWidth="1"/>
    <col min="1272" max="1521" width="9.140625" style="53"/>
    <col min="1522" max="1522" width="3.42578125" style="53" customWidth="1"/>
    <col min="1523" max="1523" width="6" style="53" customWidth="1"/>
    <col min="1524" max="1524" width="30.7109375" style="53" customWidth="1"/>
    <col min="1525" max="1527" width="18.140625" style="53" customWidth="1"/>
    <col min="1528" max="1777" width="9.140625" style="53"/>
    <col min="1778" max="1778" width="3.42578125" style="53" customWidth="1"/>
    <col min="1779" max="1779" width="6" style="53" customWidth="1"/>
    <col min="1780" max="1780" width="30.7109375" style="53" customWidth="1"/>
    <col min="1781" max="1783" width="18.140625" style="53" customWidth="1"/>
    <col min="1784" max="2033" width="9.140625" style="53"/>
    <col min="2034" max="2034" width="3.42578125" style="53" customWidth="1"/>
    <col min="2035" max="2035" width="6" style="53" customWidth="1"/>
    <col min="2036" max="2036" width="30.7109375" style="53" customWidth="1"/>
    <col min="2037" max="2039" width="18.140625" style="53" customWidth="1"/>
    <col min="2040" max="2289" width="9.140625" style="53"/>
    <col min="2290" max="2290" width="3.42578125" style="53" customWidth="1"/>
    <col min="2291" max="2291" width="6" style="53" customWidth="1"/>
    <col min="2292" max="2292" width="30.7109375" style="53" customWidth="1"/>
    <col min="2293" max="2295" width="18.140625" style="53" customWidth="1"/>
    <col min="2296" max="2545" width="9.140625" style="53"/>
    <col min="2546" max="2546" width="3.42578125" style="53" customWidth="1"/>
    <col min="2547" max="2547" width="6" style="53" customWidth="1"/>
    <col min="2548" max="2548" width="30.7109375" style="53" customWidth="1"/>
    <col min="2549" max="2551" width="18.140625" style="53" customWidth="1"/>
    <col min="2552" max="2801" width="9.140625" style="53"/>
    <col min="2802" max="2802" width="3.42578125" style="53" customWidth="1"/>
    <col min="2803" max="2803" width="6" style="53" customWidth="1"/>
    <col min="2804" max="2804" width="30.7109375" style="53" customWidth="1"/>
    <col min="2805" max="2807" width="18.140625" style="53" customWidth="1"/>
    <col min="2808" max="3057" width="9.140625" style="53"/>
    <col min="3058" max="3058" width="3.42578125" style="53" customWidth="1"/>
    <col min="3059" max="3059" width="6" style="53" customWidth="1"/>
    <col min="3060" max="3060" width="30.7109375" style="53" customWidth="1"/>
    <col min="3061" max="3063" width="18.140625" style="53" customWidth="1"/>
    <col min="3064" max="3313" width="9.140625" style="53"/>
    <col min="3314" max="3314" width="3.42578125" style="53" customWidth="1"/>
    <col min="3315" max="3315" width="6" style="53" customWidth="1"/>
    <col min="3316" max="3316" width="30.7109375" style="53" customWidth="1"/>
    <col min="3317" max="3319" width="18.140625" style="53" customWidth="1"/>
    <col min="3320" max="3569" width="9.140625" style="53"/>
    <col min="3570" max="3570" width="3.42578125" style="53" customWidth="1"/>
    <col min="3571" max="3571" width="6" style="53" customWidth="1"/>
    <col min="3572" max="3572" width="30.7109375" style="53" customWidth="1"/>
    <col min="3573" max="3575" width="18.140625" style="53" customWidth="1"/>
    <col min="3576" max="3825" width="9.140625" style="53"/>
    <col min="3826" max="3826" width="3.42578125" style="53" customWidth="1"/>
    <col min="3827" max="3827" width="6" style="53" customWidth="1"/>
    <col min="3828" max="3828" width="30.7109375" style="53" customWidth="1"/>
    <col min="3829" max="3831" width="18.140625" style="53" customWidth="1"/>
    <col min="3832" max="4081" width="9.140625" style="53"/>
    <col min="4082" max="4082" width="3.42578125" style="53" customWidth="1"/>
    <col min="4083" max="4083" width="6" style="53" customWidth="1"/>
    <col min="4084" max="4084" width="30.7109375" style="53" customWidth="1"/>
    <col min="4085" max="4087" width="18.140625" style="53" customWidth="1"/>
    <col min="4088" max="4337" width="9.140625" style="53"/>
    <col min="4338" max="4338" width="3.42578125" style="53" customWidth="1"/>
    <col min="4339" max="4339" width="6" style="53" customWidth="1"/>
    <col min="4340" max="4340" width="30.7109375" style="53" customWidth="1"/>
    <col min="4341" max="4343" width="18.140625" style="53" customWidth="1"/>
    <col min="4344" max="4593" width="9.140625" style="53"/>
    <col min="4594" max="4594" width="3.42578125" style="53" customWidth="1"/>
    <col min="4595" max="4595" width="6" style="53" customWidth="1"/>
    <col min="4596" max="4596" width="30.7109375" style="53" customWidth="1"/>
    <col min="4597" max="4599" width="18.140625" style="53" customWidth="1"/>
    <col min="4600" max="4849" width="9.140625" style="53"/>
    <col min="4850" max="4850" width="3.42578125" style="53" customWidth="1"/>
    <col min="4851" max="4851" width="6" style="53" customWidth="1"/>
    <col min="4852" max="4852" width="30.7109375" style="53" customWidth="1"/>
    <col min="4853" max="4855" width="18.140625" style="53" customWidth="1"/>
    <col min="4856" max="5105" width="9.140625" style="53"/>
    <col min="5106" max="5106" width="3.42578125" style="53" customWidth="1"/>
    <col min="5107" max="5107" width="6" style="53" customWidth="1"/>
    <col min="5108" max="5108" width="30.7109375" style="53" customWidth="1"/>
    <col min="5109" max="5111" width="18.140625" style="53" customWidth="1"/>
    <col min="5112" max="5361" width="9.140625" style="53"/>
    <col min="5362" max="5362" width="3.42578125" style="53" customWidth="1"/>
    <col min="5363" max="5363" width="6" style="53" customWidth="1"/>
    <col min="5364" max="5364" width="30.7109375" style="53" customWidth="1"/>
    <col min="5365" max="5367" width="18.140625" style="53" customWidth="1"/>
    <col min="5368" max="5617" width="9.140625" style="53"/>
    <col min="5618" max="5618" width="3.42578125" style="53" customWidth="1"/>
    <col min="5619" max="5619" width="6" style="53" customWidth="1"/>
    <col min="5620" max="5620" width="30.7109375" style="53" customWidth="1"/>
    <col min="5621" max="5623" width="18.140625" style="53" customWidth="1"/>
    <col min="5624" max="5873" width="9.140625" style="53"/>
    <col min="5874" max="5874" width="3.42578125" style="53" customWidth="1"/>
    <col min="5875" max="5875" width="6" style="53" customWidth="1"/>
    <col min="5876" max="5876" width="30.7109375" style="53" customWidth="1"/>
    <col min="5877" max="5879" width="18.140625" style="53" customWidth="1"/>
    <col min="5880" max="6129" width="9.140625" style="53"/>
    <col min="6130" max="6130" width="3.42578125" style="53" customWidth="1"/>
    <col min="6131" max="6131" width="6" style="53" customWidth="1"/>
    <col min="6132" max="6132" width="30.7109375" style="53" customWidth="1"/>
    <col min="6133" max="6135" width="18.140625" style="53" customWidth="1"/>
    <col min="6136" max="6385" width="9.140625" style="53"/>
    <col min="6386" max="6386" width="3.42578125" style="53" customWidth="1"/>
    <col min="6387" max="6387" width="6" style="53" customWidth="1"/>
    <col min="6388" max="6388" width="30.7109375" style="53" customWidth="1"/>
    <col min="6389" max="6391" width="18.140625" style="53" customWidth="1"/>
    <col min="6392" max="6641" width="9.140625" style="53"/>
    <col min="6642" max="6642" width="3.42578125" style="53" customWidth="1"/>
    <col min="6643" max="6643" width="6" style="53" customWidth="1"/>
    <col min="6644" max="6644" width="30.7109375" style="53" customWidth="1"/>
    <col min="6645" max="6647" width="18.140625" style="53" customWidth="1"/>
    <col min="6648" max="6897" width="9.140625" style="53"/>
    <col min="6898" max="6898" width="3.42578125" style="53" customWidth="1"/>
    <col min="6899" max="6899" width="6" style="53" customWidth="1"/>
    <col min="6900" max="6900" width="30.7109375" style="53" customWidth="1"/>
    <col min="6901" max="6903" width="18.140625" style="53" customWidth="1"/>
    <col min="6904" max="7153" width="9.140625" style="53"/>
    <col min="7154" max="7154" width="3.42578125" style="53" customWidth="1"/>
    <col min="7155" max="7155" width="6" style="53" customWidth="1"/>
    <col min="7156" max="7156" width="30.7109375" style="53" customWidth="1"/>
    <col min="7157" max="7159" width="18.140625" style="53" customWidth="1"/>
    <col min="7160" max="7409" width="9.140625" style="53"/>
    <col min="7410" max="7410" width="3.42578125" style="53" customWidth="1"/>
    <col min="7411" max="7411" width="6" style="53" customWidth="1"/>
    <col min="7412" max="7412" width="30.7109375" style="53" customWidth="1"/>
    <col min="7413" max="7415" width="18.140625" style="53" customWidth="1"/>
    <col min="7416" max="7665" width="9.140625" style="53"/>
    <col min="7666" max="7666" width="3.42578125" style="53" customWidth="1"/>
    <col min="7667" max="7667" width="6" style="53" customWidth="1"/>
    <col min="7668" max="7668" width="30.7109375" style="53" customWidth="1"/>
    <col min="7669" max="7671" width="18.140625" style="53" customWidth="1"/>
    <col min="7672" max="7921" width="9.140625" style="53"/>
    <col min="7922" max="7922" width="3.42578125" style="53" customWidth="1"/>
    <col min="7923" max="7923" width="6" style="53" customWidth="1"/>
    <col min="7924" max="7924" width="30.7109375" style="53" customWidth="1"/>
    <col min="7925" max="7927" width="18.140625" style="53" customWidth="1"/>
    <col min="7928" max="8177" width="9.140625" style="53"/>
    <col min="8178" max="8178" width="3.42578125" style="53" customWidth="1"/>
    <col min="8179" max="8179" width="6" style="53" customWidth="1"/>
    <col min="8180" max="8180" width="30.7109375" style="53" customWidth="1"/>
    <col min="8181" max="8183" width="18.140625" style="53" customWidth="1"/>
    <col min="8184" max="8433" width="9.140625" style="53"/>
    <col min="8434" max="8434" width="3.42578125" style="53" customWidth="1"/>
    <col min="8435" max="8435" width="6" style="53" customWidth="1"/>
    <col min="8436" max="8436" width="30.7109375" style="53" customWidth="1"/>
    <col min="8437" max="8439" width="18.140625" style="53" customWidth="1"/>
    <col min="8440" max="8689" width="9.140625" style="53"/>
    <col min="8690" max="8690" width="3.42578125" style="53" customWidth="1"/>
    <col min="8691" max="8691" width="6" style="53" customWidth="1"/>
    <col min="8692" max="8692" width="30.7109375" style="53" customWidth="1"/>
    <col min="8693" max="8695" width="18.140625" style="53" customWidth="1"/>
    <col min="8696" max="8945" width="9.140625" style="53"/>
    <col min="8946" max="8946" width="3.42578125" style="53" customWidth="1"/>
    <col min="8947" max="8947" width="6" style="53" customWidth="1"/>
    <col min="8948" max="8948" width="30.7109375" style="53" customWidth="1"/>
    <col min="8949" max="8951" width="18.140625" style="53" customWidth="1"/>
    <col min="8952" max="9201" width="9.140625" style="53"/>
    <col min="9202" max="9202" width="3.42578125" style="53" customWidth="1"/>
    <col min="9203" max="9203" width="6" style="53" customWidth="1"/>
    <col min="9204" max="9204" width="30.7109375" style="53" customWidth="1"/>
    <col min="9205" max="9207" width="18.140625" style="53" customWidth="1"/>
    <col min="9208" max="9457" width="9.140625" style="53"/>
    <col min="9458" max="9458" width="3.42578125" style="53" customWidth="1"/>
    <col min="9459" max="9459" width="6" style="53" customWidth="1"/>
    <col min="9460" max="9460" width="30.7109375" style="53" customWidth="1"/>
    <col min="9461" max="9463" width="18.140625" style="53" customWidth="1"/>
    <col min="9464" max="9713" width="9.140625" style="53"/>
    <col min="9714" max="9714" width="3.42578125" style="53" customWidth="1"/>
    <col min="9715" max="9715" width="6" style="53" customWidth="1"/>
    <col min="9716" max="9716" width="30.7109375" style="53" customWidth="1"/>
    <col min="9717" max="9719" width="18.140625" style="53" customWidth="1"/>
    <col min="9720" max="9969" width="9.140625" style="53"/>
    <col min="9970" max="9970" width="3.42578125" style="53" customWidth="1"/>
    <col min="9971" max="9971" width="6" style="53" customWidth="1"/>
    <col min="9972" max="9972" width="30.7109375" style="53" customWidth="1"/>
    <col min="9973" max="9975" width="18.140625" style="53" customWidth="1"/>
    <col min="9976" max="10225" width="9.140625" style="53"/>
    <col min="10226" max="10226" width="3.42578125" style="53" customWidth="1"/>
    <col min="10227" max="10227" width="6" style="53" customWidth="1"/>
    <col min="10228" max="10228" width="30.7109375" style="53" customWidth="1"/>
    <col min="10229" max="10231" width="18.140625" style="53" customWidth="1"/>
    <col min="10232" max="10481" width="9.140625" style="53"/>
    <col min="10482" max="10482" width="3.42578125" style="53" customWidth="1"/>
    <col min="10483" max="10483" width="6" style="53" customWidth="1"/>
    <col min="10484" max="10484" width="30.7109375" style="53" customWidth="1"/>
    <col min="10485" max="10487" width="18.140625" style="53" customWidth="1"/>
    <col min="10488" max="10737" width="9.140625" style="53"/>
    <col min="10738" max="10738" width="3.42578125" style="53" customWidth="1"/>
    <col min="10739" max="10739" width="6" style="53" customWidth="1"/>
    <col min="10740" max="10740" width="30.7109375" style="53" customWidth="1"/>
    <col min="10741" max="10743" width="18.140625" style="53" customWidth="1"/>
    <col min="10744" max="10993" width="9.140625" style="53"/>
    <col min="10994" max="10994" width="3.42578125" style="53" customWidth="1"/>
    <col min="10995" max="10995" width="6" style="53" customWidth="1"/>
    <col min="10996" max="10996" width="30.7109375" style="53" customWidth="1"/>
    <col min="10997" max="10999" width="18.140625" style="53" customWidth="1"/>
    <col min="11000" max="11249" width="9.140625" style="53"/>
    <col min="11250" max="11250" width="3.42578125" style="53" customWidth="1"/>
    <col min="11251" max="11251" width="6" style="53" customWidth="1"/>
    <col min="11252" max="11252" width="30.7109375" style="53" customWidth="1"/>
    <col min="11253" max="11255" width="18.140625" style="53" customWidth="1"/>
    <col min="11256" max="11505" width="9.140625" style="53"/>
    <col min="11506" max="11506" width="3.42578125" style="53" customWidth="1"/>
    <col min="11507" max="11507" width="6" style="53" customWidth="1"/>
    <col min="11508" max="11508" width="30.7109375" style="53" customWidth="1"/>
    <col min="11509" max="11511" width="18.140625" style="53" customWidth="1"/>
    <col min="11512" max="11761" width="9.140625" style="53"/>
    <col min="11762" max="11762" width="3.42578125" style="53" customWidth="1"/>
    <col min="11763" max="11763" width="6" style="53" customWidth="1"/>
    <col min="11764" max="11764" width="30.7109375" style="53" customWidth="1"/>
    <col min="11765" max="11767" width="18.140625" style="53" customWidth="1"/>
    <col min="11768" max="12017" width="9.140625" style="53"/>
    <col min="12018" max="12018" width="3.42578125" style="53" customWidth="1"/>
    <col min="12019" max="12019" width="6" style="53" customWidth="1"/>
    <col min="12020" max="12020" width="30.7109375" style="53" customWidth="1"/>
    <col min="12021" max="12023" width="18.140625" style="53" customWidth="1"/>
    <col min="12024" max="12273" width="9.140625" style="53"/>
    <col min="12274" max="12274" width="3.42578125" style="53" customWidth="1"/>
    <col min="12275" max="12275" width="6" style="53" customWidth="1"/>
    <col min="12276" max="12276" width="30.7109375" style="53" customWidth="1"/>
    <col min="12277" max="12279" width="18.140625" style="53" customWidth="1"/>
    <col min="12280" max="12529" width="9.140625" style="53"/>
    <col min="12530" max="12530" width="3.42578125" style="53" customWidth="1"/>
    <col min="12531" max="12531" width="6" style="53" customWidth="1"/>
    <col min="12532" max="12532" width="30.7109375" style="53" customWidth="1"/>
    <col min="12533" max="12535" width="18.140625" style="53" customWidth="1"/>
    <col min="12536" max="12785" width="9.140625" style="53"/>
    <col min="12786" max="12786" width="3.42578125" style="53" customWidth="1"/>
    <col min="12787" max="12787" width="6" style="53" customWidth="1"/>
    <col min="12788" max="12788" width="30.7109375" style="53" customWidth="1"/>
    <col min="12789" max="12791" width="18.140625" style="53" customWidth="1"/>
    <col min="12792" max="13041" width="9.140625" style="53"/>
    <col min="13042" max="13042" width="3.42578125" style="53" customWidth="1"/>
    <col min="13043" max="13043" width="6" style="53" customWidth="1"/>
    <col min="13044" max="13044" width="30.7109375" style="53" customWidth="1"/>
    <col min="13045" max="13047" width="18.140625" style="53" customWidth="1"/>
    <col min="13048" max="13297" width="9.140625" style="53"/>
    <col min="13298" max="13298" width="3.42578125" style="53" customWidth="1"/>
    <col min="13299" max="13299" width="6" style="53" customWidth="1"/>
    <col min="13300" max="13300" width="30.7109375" style="53" customWidth="1"/>
    <col min="13301" max="13303" width="18.140625" style="53" customWidth="1"/>
    <col min="13304" max="13553" width="9.140625" style="53"/>
    <col min="13554" max="13554" width="3.42578125" style="53" customWidth="1"/>
    <col min="13555" max="13555" width="6" style="53" customWidth="1"/>
    <col min="13556" max="13556" width="30.7109375" style="53" customWidth="1"/>
    <col min="13557" max="13559" width="18.140625" style="53" customWidth="1"/>
    <col min="13560" max="13809" width="9.140625" style="53"/>
    <col min="13810" max="13810" width="3.42578125" style="53" customWidth="1"/>
    <col min="13811" max="13811" width="6" style="53" customWidth="1"/>
    <col min="13812" max="13812" width="30.7109375" style="53" customWidth="1"/>
    <col min="13813" max="13815" width="18.140625" style="53" customWidth="1"/>
    <col min="13816" max="14065" width="9.140625" style="53"/>
    <col min="14066" max="14066" width="3.42578125" style="53" customWidth="1"/>
    <col min="14067" max="14067" width="6" style="53" customWidth="1"/>
    <col min="14068" max="14068" width="30.7109375" style="53" customWidth="1"/>
    <col min="14069" max="14071" width="18.140625" style="53" customWidth="1"/>
    <col min="14072" max="14321" width="9.140625" style="53"/>
    <col min="14322" max="14322" width="3.42578125" style="53" customWidth="1"/>
    <col min="14323" max="14323" width="6" style="53" customWidth="1"/>
    <col min="14324" max="14324" width="30.7109375" style="53" customWidth="1"/>
    <col min="14325" max="14327" width="18.140625" style="53" customWidth="1"/>
    <col min="14328" max="14577" width="9.140625" style="53"/>
    <col min="14578" max="14578" width="3.42578125" style="53" customWidth="1"/>
    <col min="14579" max="14579" width="6" style="53" customWidth="1"/>
    <col min="14580" max="14580" width="30.7109375" style="53" customWidth="1"/>
    <col min="14581" max="14583" width="18.140625" style="53" customWidth="1"/>
    <col min="14584" max="14833" width="9.140625" style="53"/>
    <col min="14834" max="14834" width="3.42578125" style="53" customWidth="1"/>
    <col min="14835" max="14835" width="6" style="53" customWidth="1"/>
    <col min="14836" max="14836" width="30.7109375" style="53" customWidth="1"/>
    <col min="14837" max="14839" width="18.140625" style="53" customWidth="1"/>
    <col min="14840" max="15089" width="9.140625" style="53"/>
    <col min="15090" max="15090" width="3.42578125" style="53" customWidth="1"/>
    <col min="15091" max="15091" width="6" style="53" customWidth="1"/>
    <col min="15092" max="15092" width="30.7109375" style="53" customWidth="1"/>
    <col min="15093" max="15095" width="18.140625" style="53" customWidth="1"/>
    <col min="15096" max="15345" width="9.140625" style="53"/>
    <col min="15346" max="15346" width="3.42578125" style="53" customWidth="1"/>
    <col min="15347" max="15347" width="6" style="53" customWidth="1"/>
    <col min="15348" max="15348" width="30.7109375" style="53" customWidth="1"/>
    <col min="15349" max="15351" width="18.140625" style="53" customWidth="1"/>
    <col min="15352" max="15601" width="9.140625" style="53"/>
    <col min="15602" max="15602" width="3.42578125" style="53" customWidth="1"/>
    <col min="15603" max="15603" width="6" style="53" customWidth="1"/>
    <col min="15604" max="15604" width="30.7109375" style="53" customWidth="1"/>
    <col min="15605" max="15607" width="18.140625" style="53" customWidth="1"/>
    <col min="15608" max="15857" width="9.140625" style="53"/>
    <col min="15858" max="15858" width="3.42578125" style="53" customWidth="1"/>
    <col min="15859" max="15859" width="6" style="53" customWidth="1"/>
    <col min="15860" max="15860" width="30.7109375" style="53" customWidth="1"/>
    <col min="15861" max="15863" width="18.140625" style="53" customWidth="1"/>
    <col min="15864" max="16113" width="9.140625" style="53"/>
    <col min="16114" max="16114" width="3.42578125" style="53" customWidth="1"/>
    <col min="16115" max="16115" width="6" style="53" customWidth="1"/>
    <col min="16116" max="16116" width="30.7109375" style="53" customWidth="1"/>
    <col min="16117" max="16119" width="18.140625" style="53" customWidth="1"/>
    <col min="16120" max="16384" width="9.140625" style="53"/>
  </cols>
  <sheetData>
    <row r="1" spans="1:11" s="40" customFormat="1" ht="40.5" customHeight="1" x14ac:dyDescent="0.25">
      <c r="A1" s="240" t="s">
        <v>115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1" s="40" customFormat="1" ht="24.75" customHeight="1" x14ac:dyDescent="0.25">
      <c r="A2" s="243" t="s">
        <v>86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</row>
    <row r="3" spans="1:11" s="40" customFormat="1" ht="33" customHeight="1" thickBot="1" x14ac:dyDescent="0.3">
      <c r="A3" s="303"/>
      <c r="B3" s="304"/>
      <c r="C3" s="304"/>
      <c r="D3" s="304"/>
      <c r="E3" s="27"/>
      <c r="F3" s="27"/>
      <c r="G3" s="27"/>
      <c r="H3" s="27"/>
      <c r="I3" s="27"/>
      <c r="J3" s="48" t="s">
        <v>44</v>
      </c>
      <c r="K3" s="49" t="s">
        <v>43</v>
      </c>
    </row>
    <row r="4" spans="1:11" s="40" customFormat="1" ht="70.5" customHeight="1" thickBot="1" x14ac:dyDescent="0.3">
      <c r="A4" s="246" t="s">
        <v>2</v>
      </c>
      <c r="B4" s="247"/>
      <c r="C4" s="249">
        <f>'2 Harmonogram'!C3</f>
        <v>0</v>
      </c>
      <c r="D4" s="249"/>
      <c r="E4" s="275"/>
      <c r="F4" s="248" t="s">
        <v>34</v>
      </c>
      <c r="G4" s="275"/>
      <c r="H4" s="29" t="s">
        <v>33</v>
      </c>
      <c r="I4" s="13" t="s">
        <v>94</v>
      </c>
      <c r="J4" s="50">
        <f>E21+H21+K21</f>
        <v>0</v>
      </c>
      <c r="K4" s="50">
        <f>'2 Harmonogram'!K3-'4 Sprawozdanie z realizacji'!J4</f>
        <v>0</v>
      </c>
    </row>
    <row r="5" spans="1:11" s="40" customFormat="1" ht="70.5" customHeight="1" thickBot="1" x14ac:dyDescent="0.3">
      <c r="A5" s="248" t="s">
        <v>6</v>
      </c>
      <c r="B5" s="249"/>
      <c r="C5" s="249">
        <f>'2 Harmonogram'!C4</f>
        <v>0</v>
      </c>
      <c r="D5" s="249"/>
      <c r="E5" s="275"/>
      <c r="F5" s="248" t="s">
        <v>54</v>
      </c>
      <c r="G5" s="275"/>
      <c r="H5" s="51">
        <f>E20+H20+K20</f>
        <v>0</v>
      </c>
      <c r="I5" s="13" t="s">
        <v>95</v>
      </c>
      <c r="J5" s="50">
        <f>E22+H22+K22</f>
        <v>0</v>
      </c>
      <c r="K5" s="50">
        <f>'2 Harmonogram'!K4-'4 Sprawozdanie z realizacji'!J5</f>
        <v>0</v>
      </c>
    </row>
    <row r="6" spans="1:11" s="52" customFormat="1" ht="18" customHeight="1" thickBot="1" x14ac:dyDescent="0.3">
      <c r="A6" s="314" t="s">
        <v>0</v>
      </c>
      <c r="B6" s="46" t="s">
        <v>45</v>
      </c>
      <c r="C6" s="236" t="s">
        <v>49</v>
      </c>
      <c r="D6" s="237"/>
      <c r="E6" s="238"/>
      <c r="F6" s="236" t="s">
        <v>51</v>
      </c>
      <c r="G6" s="237"/>
      <c r="H6" s="238"/>
      <c r="I6" s="236" t="s">
        <v>50</v>
      </c>
      <c r="J6" s="237"/>
      <c r="K6" s="238"/>
    </row>
    <row r="7" spans="1:11" s="52" customFormat="1" ht="90" customHeight="1" thickBot="1" x14ac:dyDescent="0.3">
      <c r="A7" s="315"/>
      <c r="B7" s="30" t="s">
        <v>18</v>
      </c>
      <c r="C7" s="31" t="s">
        <v>81</v>
      </c>
      <c r="D7" s="32" t="s">
        <v>85</v>
      </c>
      <c r="E7" s="33" t="s">
        <v>67</v>
      </c>
      <c r="F7" s="31" t="s">
        <v>81</v>
      </c>
      <c r="G7" s="32" t="s">
        <v>85</v>
      </c>
      <c r="H7" s="33" t="s">
        <v>67</v>
      </c>
      <c r="I7" s="31" t="s">
        <v>81</v>
      </c>
      <c r="J7" s="32" t="s">
        <v>85</v>
      </c>
      <c r="K7" s="33" t="s">
        <v>67</v>
      </c>
    </row>
    <row r="8" spans="1:11" ht="17.25" customHeight="1" x14ac:dyDescent="0.25">
      <c r="A8" s="2">
        <v>1</v>
      </c>
      <c r="B8" s="3" t="s">
        <v>19</v>
      </c>
      <c r="C8" s="28"/>
      <c r="D8" s="28"/>
      <c r="E8" s="4">
        <f t="shared" ref="E8:E19" si="0">C8*135+D8*500</f>
        <v>0</v>
      </c>
      <c r="F8" s="28"/>
      <c r="G8" s="28"/>
      <c r="H8" s="4">
        <f t="shared" ref="H8:H19" si="1">F8*135+G8*500</f>
        <v>0</v>
      </c>
      <c r="I8" s="28"/>
      <c r="J8" s="28"/>
      <c r="K8" s="4">
        <f t="shared" ref="K8:K19" si="2">I8*135+J8*500</f>
        <v>0</v>
      </c>
    </row>
    <row r="9" spans="1:11" ht="17.25" customHeight="1" x14ac:dyDescent="0.25">
      <c r="A9" s="5">
        <v>2</v>
      </c>
      <c r="B9" s="6" t="s">
        <v>20</v>
      </c>
      <c r="C9" s="28"/>
      <c r="D9" s="7"/>
      <c r="E9" s="4">
        <f t="shared" si="0"/>
        <v>0</v>
      </c>
      <c r="F9" s="28"/>
      <c r="G9" s="28"/>
      <c r="H9" s="4">
        <f t="shared" si="1"/>
        <v>0</v>
      </c>
      <c r="I9" s="7"/>
      <c r="J9" s="7"/>
      <c r="K9" s="4">
        <f t="shared" si="2"/>
        <v>0</v>
      </c>
    </row>
    <row r="10" spans="1:11" ht="17.25" customHeight="1" x14ac:dyDescent="0.25">
      <c r="A10" s="5">
        <v>3</v>
      </c>
      <c r="B10" s="6" t="s">
        <v>21</v>
      </c>
      <c r="C10" s="28"/>
      <c r="D10" s="7"/>
      <c r="E10" s="4">
        <f t="shared" si="0"/>
        <v>0</v>
      </c>
      <c r="F10" s="28"/>
      <c r="G10" s="28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22</v>
      </c>
      <c r="C11" s="28"/>
      <c r="D11" s="7"/>
      <c r="E11" s="4">
        <f t="shared" si="0"/>
        <v>0</v>
      </c>
      <c r="F11" s="28"/>
      <c r="G11" s="28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23</v>
      </c>
      <c r="C12" s="28"/>
      <c r="D12" s="7"/>
      <c r="E12" s="4">
        <f t="shared" si="0"/>
        <v>0</v>
      </c>
      <c r="F12" s="28"/>
      <c r="G12" s="28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24</v>
      </c>
      <c r="C13" s="28"/>
      <c r="D13" s="7"/>
      <c r="E13" s="4">
        <f t="shared" si="0"/>
        <v>0</v>
      </c>
      <c r="F13" s="28"/>
      <c r="G13" s="28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25</v>
      </c>
      <c r="C14" s="28"/>
      <c r="D14" s="7"/>
      <c r="E14" s="4">
        <f t="shared" si="0"/>
        <v>0</v>
      </c>
      <c r="F14" s="28"/>
      <c r="G14" s="28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26</v>
      </c>
      <c r="C15" s="28"/>
      <c r="D15" s="7"/>
      <c r="E15" s="4">
        <f t="shared" si="0"/>
        <v>0</v>
      </c>
      <c r="F15" s="28"/>
      <c r="G15" s="28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27</v>
      </c>
      <c r="C16" s="28"/>
      <c r="D16" s="7"/>
      <c r="E16" s="4">
        <f t="shared" si="0"/>
        <v>0</v>
      </c>
      <c r="F16" s="28"/>
      <c r="G16" s="28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28</v>
      </c>
      <c r="C17" s="28"/>
      <c r="D17" s="7"/>
      <c r="E17" s="4">
        <f t="shared" si="0"/>
        <v>0</v>
      </c>
      <c r="F17" s="28"/>
      <c r="G17" s="28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29</v>
      </c>
      <c r="C18" s="28"/>
      <c r="D18" s="7"/>
      <c r="E18" s="4">
        <f t="shared" si="0"/>
        <v>0</v>
      </c>
      <c r="F18" s="28"/>
      <c r="G18" s="28"/>
      <c r="H18" s="4">
        <f t="shared" si="1"/>
        <v>0</v>
      </c>
      <c r="I18" s="24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30</v>
      </c>
      <c r="C19" s="28"/>
      <c r="D19" s="7"/>
      <c r="E19" s="4">
        <f t="shared" si="0"/>
        <v>0</v>
      </c>
      <c r="F19" s="28"/>
      <c r="G19" s="28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317" t="s">
        <v>31</v>
      </c>
      <c r="B20" s="256">
        <f>C20+D20+F20+G20+I20+J20</f>
        <v>0</v>
      </c>
      <c r="C20" s="44">
        <f>SUM(C8:C19)</f>
        <v>0</v>
      </c>
      <c r="D20" s="44">
        <f t="shared" ref="D20:K20" si="3">SUM(D8:D19)</f>
        <v>0</v>
      </c>
      <c r="E20" s="10">
        <f t="shared" si="3"/>
        <v>0</v>
      </c>
      <c r="F20" s="44">
        <f t="shared" si="3"/>
        <v>0</v>
      </c>
      <c r="G20" s="44">
        <f t="shared" si="3"/>
        <v>0</v>
      </c>
      <c r="H20" s="10">
        <f t="shared" si="3"/>
        <v>0</v>
      </c>
      <c r="I20" s="44">
        <f t="shared" si="3"/>
        <v>0</v>
      </c>
      <c r="J20" s="44">
        <f t="shared" si="3"/>
        <v>0</v>
      </c>
      <c r="K20" s="10">
        <f t="shared" si="3"/>
        <v>0</v>
      </c>
    </row>
    <row r="21" spans="1:11" ht="38.25" customHeight="1" x14ac:dyDescent="0.25">
      <c r="A21" s="318"/>
      <c r="B21" s="257"/>
      <c r="C21" s="262" t="s">
        <v>131</v>
      </c>
      <c r="D21" s="239"/>
      <c r="E21" s="11">
        <f>C20*150</f>
        <v>0</v>
      </c>
      <c r="F21" s="239" t="s">
        <v>131</v>
      </c>
      <c r="G21" s="239"/>
      <c r="H21" s="11">
        <f>F20*150</f>
        <v>0</v>
      </c>
      <c r="I21" s="239" t="s">
        <v>131</v>
      </c>
      <c r="J21" s="239"/>
      <c r="K21" s="11">
        <f>I20*150</f>
        <v>0</v>
      </c>
    </row>
    <row r="22" spans="1:11" ht="33" customHeight="1" thickBot="1" x14ac:dyDescent="0.3">
      <c r="A22" s="319"/>
      <c r="B22" s="258"/>
      <c r="C22" s="234" t="s">
        <v>132</v>
      </c>
      <c r="D22" s="235"/>
      <c r="E22" s="12">
        <f>D20*500</f>
        <v>0</v>
      </c>
      <c r="F22" s="235" t="s">
        <v>132</v>
      </c>
      <c r="G22" s="235"/>
      <c r="H22" s="12">
        <f>G20*500</f>
        <v>0</v>
      </c>
      <c r="I22" s="235" t="s">
        <v>132</v>
      </c>
      <c r="J22" s="235"/>
      <c r="K22" s="12">
        <f>J20*500</f>
        <v>0</v>
      </c>
    </row>
    <row r="23" spans="1:11" ht="22.5" customHeight="1" thickBot="1" x14ac:dyDescent="0.3">
      <c r="A23" s="312" t="s">
        <v>121</v>
      </c>
      <c r="B23" s="313"/>
      <c r="C23" s="313"/>
      <c r="D23" s="313"/>
      <c r="E23" s="313"/>
      <c r="F23" s="313"/>
      <c r="G23" s="14"/>
      <c r="H23" s="15"/>
      <c r="I23" s="14"/>
      <c r="J23" s="14"/>
      <c r="K23" s="16"/>
    </row>
    <row r="24" spans="1:11" ht="27.75" customHeight="1" thickBot="1" x14ac:dyDescent="0.3">
      <c r="A24" s="43" t="s">
        <v>0</v>
      </c>
      <c r="B24" s="307" t="s">
        <v>14</v>
      </c>
      <c r="C24" s="311"/>
      <c r="D24" s="307" t="s">
        <v>35</v>
      </c>
      <c r="E24" s="308"/>
      <c r="F24" s="309"/>
      <c r="G24" s="307" t="s">
        <v>36</v>
      </c>
      <c r="H24" s="310"/>
      <c r="I24" s="311"/>
      <c r="J24" s="305" t="s">
        <v>52</v>
      </c>
      <c r="K24" s="306"/>
    </row>
    <row r="25" spans="1:11" ht="17.25" customHeight="1" x14ac:dyDescent="0.25">
      <c r="A25" s="284">
        <v>1</v>
      </c>
      <c r="B25" s="286" t="s">
        <v>15</v>
      </c>
      <c r="C25" s="287"/>
      <c r="D25" s="276">
        <f>SUM(F25:F26)</f>
        <v>0</v>
      </c>
      <c r="E25" s="17" t="s">
        <v>46</v>
      </c>
      <c r="F25" s="18">
        <f>'2 Harmonogram'!C20</f>
        <v>0</v>
      </c>
      <c r="G25" s="276">
        <f>SUM(I25:I26)</f>
        <v>0</v>
      </c>
      <c r="H25" s="17" t="s">
        <v>46</v>
      </c>
      <c r="I25" s="18">
        <f>C20</f>
        <v>0</v>
      </c>
      <c r="J25" s="276">
        <f>D25-G25</f>
        <v>0</v>
      </c>
      <c r="K25" s="18">
        <f>F25-I25</f>
        <v>0</v>
      </c>
    </row>
    <row r="26" spans="1:11" ht="22.5" customHeight="1" x14ac:dyDescent="0.25">
      <c r="A26" s="260"/>
      <c r="B26" s="286"/>
      <c r="C26" s="287"/>
      <c r="D26" s="276"/>
      <c r="E26" s="17" t="s">
        <v>47</v>
      </c>
      <c r="F26" s="18">
        <f>'2 Harmonogram'!D20</f>
        <v>0</v>
      </c>
      <c r="G26" s="276"/>
      <c r="H26" s="17" t="s">
        <v>47</v>
      </c>
      <c r="I26" s="18">
        <f>D20</f>
        <v>0</v>
      </c>
      <c r="J26" s="276"/>
      <c r="K26" s="18">
        <f t="shared" ref="K26:K30" si="4">F26-I26</f>
        <v>0</v>
      </c>
    </row>
    <row r="27" spans="1:11" ht="21" customHeight="1" x14ac:dyDescent="0.25">
      <c r="A27" s="284">
        <v>2</v>
      </c>
      <c r="B27" s="280" t="s">
        <v>16</v>
      </c>
      <c r="C27" s="281"/>
      <c r="D27" s="276">
        <f>SUM(F27:F28)</f>
        <v>0</v>
      </c>
      <c r="E27" s="17" t="s">
        <v>46</v>
      </c>
      <c r="F27" s="18">
        <f>'2 Harmonogram'!F20</f>
        <v>0</v>
      </c>
      <c r="G27" s="276">
        <f>SUM(I27:I28)</f>
        <v>0</v>
      </c>
      <c r="H27" s="17" t="s">
        <v>46</v>
      </c>
      <c r="I27" s="18">
        <f>F20</f>
        <v>0</v>
      </c>
      <c r="J27" s="276">
        <f>D27-G27</f>
        <v>0</v>
      </c>
      <c r="K27" s="18">
        <f t="shared" si="4"/>
        <v>0</v>
      </c>
    </row>
    <row r="28" spans="1:11" ht="22.5" customHeight="1" x14ac:dyDescent="0.25">
      <c r="A28" s="285"/>
      <c r="B28" s="282"/>
      <c r="C28" s="283"/>
      <c r="D28" s="276"/>
      <c r="E28" s="17" t="s">
        <v>47</v>
      </c>
      <c r="F28" s="18">
        <f>'2 Harmonogram'!G20</f>
        <v>0</v>
      </c>
      <c r="G28" s="276"/>
      <c r="H28" s="17" t="s">
        <v>47</v>
      </c>
      <c r="I28" s="18">
        <f>G20</f>
        <v>0</v>
      </c>
      <c r="J28" s="276"/>
      <c r="K28" s="18">
        <f t="shared" si="4"/>
        <v>0</v>
      </c>
    </row>
    <row r="29" spans="1:11" ht="21" customHeight="1" x14ac:dyDescent="0.25">
      <c r="A29" s="260">
        <v>3</v>
      </c>
      <c r="B29" s="286" t="s">
        <v>17</v>
      </c>
      <c r="C29" s="287"/>
      <c r="D29" s="276">
        <f>SUM(F29:F30)</f>
        <v>0</v>
      </c>
      <c r="E29" s="17" t="s">
        <v>46</v>
      </c>
      <c r="F29" s="18">
        <f>'2 Harmonogram'!I20</f>
        <v>0</v>
      </c>
      <c r="G29" s="276">
        <f>SUM(I29:I30)</f>
        <v>0</v>
      </c>
      <c r="H29" s="17" t="s">
        <v>46</v>
      </c>
      <c r="I29" s="18">
        <f>I20</f>
        <v>0</v>
      </c>
      <c r="J29" s="276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261"/>
      <c r="B30" s="288"/>
      <c r="C30" s="289"/>
      <c r="D30" s="278"/>
      <c r="E30" s="19" t="s">
        <v>47</v>
      </c>
      <c r="F30" s="20">
        <f>'2 Harmonogram'!J20</f>
        <v>0</v>
      </c>
      <c r="G30" s="278"/>
      <c r="H30" s="19" t="s">
        <v>47</v>
      </c>
      <c r="I30" s="20">
        <f>J20</f>
        <v>0</v>
      </c>
      <c r="J30" s="279"/>
      <c r="K30" s="21">
        <f t="shared" si="4"/>
        <v>0</v>
      </c>
    </row>
    <row r="31" spans="1:11" ht="21" customHeight="1" x14ac:dyDescent="0.25">
      <c r="A31" s="284">
        <v>4</v>
      </c>
      <c r="B31" s="292" t="s">
        <v>48</v>
      </c>
      <c r="C31" s="293"/>
      <c r="D31" s="277">
        <f>SUM(D25:D30)</f>
        <v>0</v>
      </c>
      <c r="E31" s="22" t="s">
        <v>46</v>
      </c>
      <c r="F31" s="23">
        <f>F25+F27+F29</f>
        <v>0</v>
      </c>
      <c r="G31" s="277">
        <f>SUM(G25:G30)</f>
        <v>0</v>
      </c>
      <c r="H31" s="22" t="s">
        <v>46</v>
      </c>
      <c r="I31" s="23">
        <f>I25+I27+I29</f>
        <v>0</v>
      </c>
      <c r="J31" s="277">
        <f t="shared" ref="J31" si="6">D31-G31</f>
        <v>0</v>
      </c>
      <c r="K31" s="23">
        <f t="shared" ref="K31:K32" si="7">F31-I31</f>
        <v>0</v>
      </c>
    </row>
    <row r="32" spans="1:11" ht="27" customHeight="1" thickBot="1" x14ac:dyDescent="0.3">
      <c r="A32" s="261"/>
      <c r="B32" s="288"/>
      <c r="C32" s="289"/>
      <c r="D32" s="278"/>
      <c r="E32" s="19" t="s">
        <v>47</v>
      </c>
      <c r="F32" s="20">
        <f>F26+F28+F30</f>
        <v>0</v>
      </c>
      <c r="G32" s="278"/>
      <c r="H32" s="19" t="s">
        <v>47</v>
      </c>
      <c r="I32" s="20">
        <f>I26+I28+I30</f>
        <v>0</v>
      </c>
      <c r="J32" s="278"/>
      <c r="K32" s="20">
        <f t="shared" si="7"/>
        <v>0</v>
      </c>
    </row>
    <row r="33" spans="1:11" ht="11.25" customHeight="1" thickBot="1" x14ac:dyDescent="0.3">
      <c r="A33" s="83"/>
      <c r="B33" s="54"/>
      <c r="C33" s="55"/>
      <c r="D33" s="56"/>
      <c r="E33" s="56"/>
      <c r="F33" s="26"/>
      <c r="G33" s="26"/>
      <c r="H33" s="26"/>
      <c r="I33" s="26"/>
      <c r="J33" s="26"/>
      <c r="K33" s="27"/>
    </row>
    <row r="34" spans="1:11" s="70" customFormat="1" ht="22.5" customHeight="1" thickBot="1" x14ac:dyDescent="0.3">
      <c r="A34" s="294" t="s">
        <v>76</v>
      </c>
      <c r="B34" s="295"/>
      <c r="C34" s="295"/>
      <c r="D34" s="295"/>
      <c r="E34" s="295"/>
      <c r="F34" s="295"/>
      <c r="G34" s="300" t="s">
        <v>77</v>
      </c>
      <c r="H34" s="300"/>
      <c r="I34" s="82"/>
      <c r="J34" s="81"/>
    </row>
    <row r="35" spans="1:11" s="70" customFormat="1" ht="22.5" customHeight="1" thickBot="1" x14ac:dyDescent="0.3">
      <c r="A35" s="296"/>
      <c r="B35" s="297"/>
      <c r="C35" s="297"/>
      <c r="D35" s="297"/>
      <c r="E35" s="297"/>
      <c r="F35" s="297"/>
      <c r="G35" s="301" t="s">
        <v>78</v>
      </c>
      <c r="H35" s="301"/>
      <c r="I35" s="82"/>
      <c r="J35" s="81"/>
    </row>
    <row r="36" spans="1:11" s="70" customFormat="1" ht="22.5" customHeight="1" thickBot="1" x14ac:dyDescent="0.3">
      <c r="A36" s="298"/>
      <c r="B36" s="299"/>
      <c r="C36" s="299"/>
      <c r="D36" s="299"/>
      <c r="E36" s="299"/>
      <c r="F36" s="299"/>
      <c r="G36" s="302" t="s">
        <v>79</v>
      </c>
      <c r="H36" s="302"/>
      <c r="I36" s="82"/>
      <c r="J36" s="81"/>
    </row>
    <row r="37" spans="1:11" ht="9" customHeight="1" x14ac:dyDescent="0.25">
      <c r="A37" s="84"/>
      <c r="B37" s="85"/>
      <c r="C37" s="85"/>
      <c r="D37" s="85"/>
      <c r="E37" s="85"/>
      <c r="F37" s="85"/>
      <c r="G37" s="86"/>
      <c r="H37" s="87"/>
      <c r="I37" s="57"/>
      <c r="J37" s="57"/>
    </row>
    <row r="38" spans="1:11" s="70" customFormat="1" ht="47.25" customHeight="1" x14ac:dyDescent="0.25">
      <c r="A38" s="316" t="s">
        <v>68</v>
      </c>
      <c r="B38" s="316"/>
      <c r="C38" s="316"/>
      <c r="D38" s="316"/>
      <c r="E38" s="316"/>
      <c r="F38" s="316"/>
      <c r="G38" s="290" t="s">
        <v>82</v>
      </c>
      <c r="H38" s="290"/>
      <c r="I38" s="290" t="s">
        <v>83</v>
      </c>
      <c r="J38" s="290"/>
    </row>
    <row r="39" spans="1:11" s="70" customFormat="1" ht="30" customHeight="1" x14ac:dyDescent="0.25">
      <c r="A39" s="290" t="s">
        <v>100</v>
      </c>
      <c r="B39" s="290"/>
      <c r="C39" s="290"/>
      <c r="D39" s="290"/>
      <c r="E39" s="290"/>
      <c r="F39" s="290"/>
      <c r="G39" s="291"/>
      <c r="H39" s="291"/>
      <c r="I39" s="291"/>
      <c r="J39" s="291"/>
    </row>
    <row r="40" spans="1:11" s="70" customFormat="1" ht="21.75" customHeight="1" x14ac:dyDescent="0.25">
      <c r="A40" s="290" t="s">
        <v>101</v>
      </c>
      <c r="B40" s="290"/>
      <c r="C40" s="290"/>
      <c r="D40" s="290"/>
      <c r="E40" s="290"/>
      <c r="F40" s="290"/>
      <c r="G40" s="291"/>
      <c r="H40" s="291"/>
      <c r="I40" s="291"/>
      <c r="J40" s="291"/>
    </row>
    <row r="41" spans="1:11" s="70" customFormat="1" ht="16.5" customHeight="1" x14ac:dyDescent="0.25">
      <c r="A41" s="88"/>
      <c r="B41" s="88"/>
      <c r="C41" s="88"/>
      <c r="D41" s="88"/>
      <c r="E41" s="88"/>
      <c r="F41" s="88"/>
      <c r="G41" s="89"/>
      <c r="H41" s="89"/>
      <c r="I41" s="89"/>
      <c r="J41" s="89"/>
    </row>
    <row r="42" spans="1:11" s="70" customFormat="1" ht="16.5" customHeight="1" x14ac:dyDescent="0.25">
      <c r="A42" s="68"/>
      <c r="B42" s="320" t="s">
        <v>103</v>
      </c>
      <c r="C42" s="320"/>
      <c r="D42" s="320"/>
      <c r="E42" s="88"/>
      <c r="F42" s="88"/>
      <c r="G42" s="89"/>
      <c r="H42" s="89"/>
      <c r="I42" s="89"/>
      <c r="J42" s="89"/>
    </row>
    <row r="43" spans="1:11" s="70" customFormat="1" ht="26.25" customHeight="1" x14ac:dyDescent="0.25">
      <c r="A43" s="67">
        <v>1</v>
      </c>
      <c r="B43" s="321" t="s">
        <v>72</v>
      </c>
      <c r="C43" s="321"/>
      <c r="D43" s="115">
        <f>'2 Harmonogram'!G4</f>
        <v>0</v>
      </c>
      <c r="E43" s="88"/>
      <c r="F43" s="88"/>
      <c r="G43" s="89"/>
      <c r="H43" s="89"/>
      <c r="I43" s="89"/>
      <c r="J43" s="89"/>
    </row>
    <row r="44" spans="1:11" s="70" customFormat="1" ht="26.25" customHeight="1" x14ac:dyDescent="0.25">
      <c r="A44" s="67">
        <v>2</v>
      </c>
      <c r="B44" s="322" t="s">
        <v>102</v>
      </c>
      <c r="C44" s="322"/>
      <c r="D44" s="116"/>
      <c r="E44" s="88"/>
      <c r="F44" s="88"/>
      <c r="G44" s="89"/>
      <c r="H44" s="89"/>
      <c r="I44" s="89"/>
      <c r="J44" s="89"/>
    </row>
    <row r="45" spans="1:11" s="70" customFormat="1" ht="27" customHeight="1" x14ac:dyDescent="0.25">
      <c r="A45" s="67">
        <v>3</v>
      </c>
      <c r="B45" s="322" t="s">
        <v>842</v>
      </c>
      <c r="C45" s="322"/>
      <c r="D45" s="115">
        <f>'3 Zestawienie wydatków'!I47</f>
        <v>0</v>
      </c>
      <c r="E45" s="88"/>
      <c r="F45" s="88"/>
      <c r="G45" s="89"/>
      <c r="H45" s="89"/>
      <c r="I45" s="89"/>
      <c r="J45" s="89"/>
    </row>
    <row r="46" spans="1:11" s="70" customFormat="1" ht="71.25" customHeight="1" x14ac:dyDescent="0.25">
      <c r="A46" s="67">
        <v>4</v>
      </c>
      <c r="B46" s="322" t="s">
        <v>104</v>
      </c>
      <c r="C46" s="322"/>
      <c r="D46" s="34"/>
      <c r="E46" s="88"/>
      <c r="F46" s="88"/>
      <c r="G46" s="89"/>
      <c r="H46" s="89"/>
      <c r="I46" s="89"/>
      <c r="J46" s="89"/>
    </row>
    <row r="47" spans="1:11" s="70" customFormat="1" ht="16.5" customHeight="1" x14ac:dyDescent="0.25">
      <c r="A47" s="67">
        <v>5</v>
      </c>
      <c r="B47" s="322" t="s">
        <v>844</v>
      </c>
      <c r="C47" s="322"/>
      <c r="D47" s="34"/>
      <c r="E47" s="88"/>
      <c r="F47" s="88"/>
      <c r="G47" s="89"/>
      <c r="H47" s="89"/>
      <c r="I47" s="89"/>
      <c r="J47" s="89"/>
    </row>
    <row r="48" spans="1:11" s="70" customFormat="1" ht="28.5" customHeight="1" x14ac:dyDescent="0.25">
      <c r="A48" s="67">
        <v>6</v>
      </c>
      <c r="B48" s="323" t="s">
        <v>105</v>
      </c>
      <c r="C48" s="323"/>
      <c r="D48" s="34">
        <f>D46+D47</f>
        <v>0</v>
      </c>
      <c r="E48" s="88"/>
      <c r="F48" s="88"/>
      <c r="G48" s="89"/>
      <c r="H48" s="89"/>
      <c r="I48" s="89"/>
      <c r="J48" s="89"/>
    </row>
    <row r="49" spans="1:11" s="70" customFormat="1" ht="75.75" customHeight="1" x14ac:dyDescent="0.25">
      <c r="A49" s="106">
        <v>7</v>
      </c>
      <c r="B49" s="323" t="s">
        <v>843</v>
      </c>
      <c r="C49" s="323"/>
      <c r="D49" s="34"/>
      <c r="E49" s="88"/>
      <c r="F49" s="88"/>
      <c r="G49" s="89"/>
      <c r="H49" s="89"/>
      <c r="I49" s="89"/>
      <c r="J49" s="89"/>
    </row>
    <row r="50" spans="1:11" s="70" customFormat="1" ht="16.5" customHeight="1" x14ac:dyDescent="0.25">
      <c r="A50" s="88"/>
      <c r="B50" s="88"/>
      <c r="C50" s="88"/>
      <c r="D50" s="88"/>
      <c r="E50" s="88"/>
      <c r="F50" s="88"/>
      <c r="G50" s="89"/>
      <c r="H50" s="89"/>
      <c r="I50" s="89"/>
      <c r="J50" s="89"/>
    </row>
    <row r="51" spans="1:11" s="58" customFormat="1" ht="18.75" customHeight="1" x14ac:dyDescent="0.25">
      <c r="A51" s="25"/>
      <c r="B51" s="26"/>
      <c r="C51" s="26"/>
      <c r="D51" s="26"/>
      <c r="E51" s="26"/>
      <c r="F51" s="26"/>
      <c r="G51" s="90"/>
      <c r="H51" s="90"/>
      <c r="I51" s="90"/>
      <c r="J51" s="26"/>
      <c r="K51" s="27"/>
    </row>
    <row r="52" spans="1:11" s="40" customFormat="1" ht="62.25" customHeight="1" x14ac:dyDescent="0.25">
      <c r="A52" s="223" t="s">
        <v>61</v>
      </c>
      <c r="B52" s="223"/>
      <c r="C52" s="223"/>
      <c r="D52" s="59"/>
      <c r="E52" s="223" t="s">
        <v>91</v>
      </c>
      <c r="F52" s="223"/>
      <c r="G52" s="223"/>
      <c r="H52" s="223"/>
      <c r="I52" s="223" t="s">
        <v>93</v>
      </c>
      <c r="J52" s="223"/>
      <c r="K52" s="223"/>
    </row>
    <row r="53" spans="1:11" s="58" customFormat="1" ht="18.75" customHeight="1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11" ht="15" customHeight="1" x14ac:dyDescent="0.25">
      <c r="A54" s="27"/>
      <c r="B54" s="27"/>
      <c r="C54" s="27"/>
      <c r="D54" s="27"/>
      <c r="E54" s="27"/>
      <c r="F54" s="27"/>
    </row>
    <row r="55" spans="1:11" ht="15" customHeight="1" x14ac:dyDescent="0.25">
      <c r="A55" s="60"/>
    </row>
    <row r="56" spans="1:11" x14ac:dyDescent="0.25">
      <c r="A56" s="60"/>
    </row>
  </sheetData>
  <sheetProtection formatRows="0"/>
  <mergeCells count="70">
    <mergeCell ref="A52:C52"/>
    <mergeCell ref="A40:F40"/>
    <mergeCell ref="G40:H40"/>
    <mergeCell ref="B42:D42"/>
    <mergeCell ref="B43:C43"/>
    <mergeCell ref="B44:C44"/>
    <mergeCell ref="B46:C46"/>
    <mergeCell ref="B47:C47"/>
    <mergeCell ref="B48:C48"/>
    <mergeCell ref="B45:C45"/>
    <mergeCell ref="B49:C49"/>
    <mergeCell ref="I40:J40"/>
    <mergeCell ref="A38:F38"/>
    <mergeCell ref="E52:H52"/>
    <mergeCell ref="I52:K52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3:D3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B24:C24"/>
    <mergeCell ref="A31:A32"/>
    <mergeCell ref="G38:H38"/>
    <mergeCell ref="G39:H39"/>
    <mergeCell ref="I38:J38"/>
    <mergeCell ref="A39:F39"/>
    <mergeCell ref="G31:G32"/>
    <mergeCell ref="B31:C32"/>
    <mergeCell ref="D31:D32"/>
    <mergeCell ref="A34:F36"/>
    <mergeCell ref="G34:H34"/>
    <mergeCell ref="G35:H35"/>
    <mergeCell ref="G36:H36"/>
    <mergeCell ref="I39:J39"/>
    <mergeCell ref="D29:D30"/>
    <mergeCell ref="G29:G30"/>
    <mergeCell ref="A29:A30"/>
    <mergeCell ref="B27:C28"/>
    <mergeCell ref="D27:D28"/>
    <mergeCell ref="G27:G28"/>
    <mergeCell ref="A27:A28"/>
    <mergeCell ref="B29:C30"/>
    <mergeCell ref="F4:G4"/>
    <mergeCell ref="F5:G5"/>
    <mergeCell ref="J27:J28"/>
    <mergeCell ref="J31:J32"/>
    <mergeCell ref="J29:J30"/>
    <mergeCell ref="G25:G26"/>
  </mergeCells>
  <conditionalFormatting sqref="C8:C19">
    <cfRule type="containsBlanks" dxfId="60" priority="27">
      <formula>LEN(TRIM(C8))=0</formula>
    </cfRule>
  </conditionalFormatting>
  <conditionalFormatting sqref="D8:D19">
    <cfRule type="containsBlanks" dxfId="59" priority="25">
      <formula>LEN(TRIM(D8))=0</formula>
    </cfRule>
  </conditionalFormatting>
  <conditionalFormatting sqref="F8:G19">
    <cfRule type="containsBlanks" dxfId="58" priority="24">
      <formula>LEN(TRIM(F8))=0</formula>
    </cfRule>
  </conditionalFormatting>
  <conditionalFormatting sqref="I8:J19">
    <cfRule type="containsBlanks" dxfId="57" priority="23">
      <formula>LEN(TRIM(I8))=0</formula>
    </cfRule>
  </conditionalFormatting>
  <conditionalFormatting sqref="G39:G40 I39:I40">
    <cfRule type="containsBlanks" dxfId="56" priority="20">
      <formula>LEN(TRIM(G39))=0</formula>
    </cfRule>
  </conditionalFormatting>
  <conditionalFormatting sqref="I34:I36">
    <cfRule type="containsBlanks" dxfId="55" priority="14">
      <formula>LEN(TRIM(I34))=0</formula>
    </cfRule>
  </conditionalFormatting>
  <conditionalFormatting sqref="D46:D47">
    <cfRule type="containsBlanks" dxfId="54" priority="12">
      <formula>LEN(TRIM(D46))=0</formula>
    </cfRule>
  </conditionalFormatting>
  <conditionalFormatting sqref="D48">
    <cfRule type="cellIs" dxfId="53" priority="9" operator="lessThan">
      <formula>0</formula>
    </cfRule>
    <cfRule type="containsBlanks" dxfId="52" priority="11">
      <formula>LEN(TRIM(D48))=0</formula>
    </cfRule>
  </conditionalFormatting>
  <conditionalFormatting sqref="D49">
    <cfRule type="containsBlanks" dxfId="51" priority="8">
      <formula>LEN(TRIM(D49))=0</formula>
    </cfRule>
  </conditionalFormatting>
  <conditionalFormatting sqref="A4:K5">
    <cfRule type="expression" dxfId="50" priority="2">
      <formula>ISERROR(A4)</formula>
    </cfRule>
  </conditionalFormatting>
  <conditionalFormatting sqref="D25:K32">
    <cfRule type="expression" dxfId="49" priority="1">
      <formula>ISERROR(D25)</formula>
    </cfRule>
  </conditionalFormatting>
  <pageMargins left="0.31496062992125984" right="0" top="0.35433070866141736" bottom="0.35433070866141736" header="0.11811023622047245" footer="0.11811023622047245"/>
  <pageSetup paperSize="9" scale="55" fitToHeight="0" orientation="portrait" horizontalDpi="4294967294" verticalDpi="4294967294" r:id="rId1"/>
  <headerFooter>
    <oddHeader>&amp;RZałącznik nr 4 do umowy - moduł 2</oddHeader>
  </headerFooter>
  <ignoredErrors>
    <ignoredError sqref="A4:K7 A46:K46 A45 C45:K45 A50:K70 A49 C49:K49 A48:K48 A47 C47:K47 A20:K44 A8:D8 F8:G8 A9:D9 F9:G9 A10:D10 F10:G10 A11:D11 F11:G11 A12:D12 F12:G12 A13:D13 F13:G13 A14:D14 F14:G14 A15:D15 F15:G15 A16:D16 F16:G16 A17:D17 F17:G17 A18:D18 F18:G18 A19:D19 F19:G19 I8:J8 I9:J9 I10:J10 I11:J11 I12:J12 I13:J13 I14:J14 I15:J15 I16:J16 I17:J17 I18:J18 I19:J19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48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6" operator="lessThan" id="{DADFFD7A-AEAF-4B5C-AB7A-BC7FF286B186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5" operator="lessThan" id="{DAD7CA60-A1AF-4310-AD73-312E5D5054AB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4" operator="lessThan" id="{98C23D26-AAFC-4A3D-BF1B-CBE7EEF7433D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1"/>
  <sheetViews>
    <sheetView showZeros="0" zoomScaleNormal="100" zoomScaleSheetLayoutView="100" workbookViewId="0">
      <selection activeCell="M20" sqref="M20"/>
    </sheetView>
  </sheetViews>
  <sheetFormatPr defaultRowHeight="15" x14ac:dyDescent="0.25"/>
  <cols>
    <col min="1" max="1" width="5.42578125" style="156" customWidth="1"/>
    <col min="2" max="2" width="46.5703125" style="156" customWidth="1"/>
    <col min="3" max="3" width="10.28515625" style="156" customWidth="1"/>
    <col min="4" max="4" width="41.5703125" style="156" customWidth="1"/>
    <col min="5" max="5" width="9.140625" style="156"/>
    <col min="6" max="6" width="11.42578125" style="156" bestFit="1" customWidth="1"/>
    <col min="7" max="243" width="9.140625" style="156"/>
    <col min="244" max="244" width="3.42578125" style="156" customWidth="1"/>
    <col min="245" max="245" width="6" style="156" customWidth="1"/>
    <col min="246" max="246" width="30.7109375" style="156" customWidth="1"/>
    <col min="247" max="249" width="18.140625" style="156" customWidth="1"/>
    <col min="250" max="499" width="9.140625" style="156"/>
    <col min="500" max="500" width="3.42578125" style="156" customWidth="1"/>
    <col min="501" max="501" width="6" style="156" customWidth="1"/>
    <col min="502" max="502" width="30.7109375" style="156" customWidth="1"/>
    <col min="503" max="505" width="18.140625" style="156" customWidth="1"/>
    <col min="506" max="755" width="9.140625" style="156"/>
    <col min="756" max="756" width="3.42578125" style="156" customWidth="1"/>
    <col min="757" max="757" width="6" style="156" customWidth="1"/>
    <col min="758" max="758" width="30.7109375" style="156" customWidth="1"/>
    <col min="759" max="761" width="18.140625" style="156" customWidth="1"/>
    <col min="762" max="1011" width="9.140625" style="156"/>
    <col min="1012" max="1012" width="3.42578125" style="156" customWidth="1"/>
    <col min="1013" max="1013" width="6" style="156" customWidth="1"/>
    <col min="1014" max="1014" width="30.7109375" style="156" customWidth="1"/>
    <col min="1015" max="1017" width="18.140625" style="156" customWidth="1"/>
    <col min="1018" max="1267" width="9.140625" style="156"/>
    <col min="1268" max="1268" width="3.42578125" style="156" customWidth="1"/>
    <col min="1269" max="1269" width="6" style="156" customWidth="1"/>
    <col min="1270" max="1270" width="30.7109375" style="156" customWidth="1"/>
    <col min="1271" max="1273" width="18.140625" style="156" customWidth="1"/>
    <col min="1274" max="1523" width="9.140625" style="156"/>
    <col min="1524" max="1524" width="3.42578125" style="156" customWidth="1"/>
    <col min="1525" max="1525" width="6" style="156" customWidth="1"/>
    <col min="1526" max="1526" width="30.7109375" style="156" customWidth="1"/>
    <col min="1527" max="1529" width="18.140625" style="156" customWidth="1"/>
    <col min="1530" max="1779" width="9.140625" style="156"/>
    <col min="1780" max="1780" width="3.42578125" style="156" customWidth="1"/>
    <col min="1781" max="1781" width="6" style="156" customWidth="1"/>
    <col min="1782" max="1782" width="30.7109375" style="156" customWidth="1"/>
    <col min="1783" max="1785" width="18.140625" style="156" customWidth="1"/>
    <col min="1786" max="2035" width="9.140625" style="156"/>
    <col min="2036" max="2036" width="3.42578125" style="156" customWidth="1"/>
    <col min="2037" max="2037" width="6" style="156" customWidth="1"/>
    <col min="2038" max="2038" width="30.7109375" style="156" customWidth="1"/>
    <col min="2039" max="2041" width="18.140625" style="156" customWidth="1"/>
    <col min="2042" max="2291" width="9.140625" style="156"/>
    <col min="2292" max="2292" width="3.42578125" style="156" customWidth="1"/>
    <col min="2293" max="2293" width="6" style="156" customWidth="1"/>
    <col min="2294" max="2294" width="30.7109375" style="156" customWidth="1"/>
    <col min="2295" max="2297" width="18.140625" style="156" customWidth="1"/>
    <col min="2298" max="2547" width="9.140625" style="156"/>
    <col min="2548" max="2548" width="3.42578125" style="156" customWidth="1"/>
    <col min="2549" max="2549" width="6" style="156" customWidth="1"/>
    <col min="2550" max="2550" width="30.7109375" style="156" customWidth="1"/>
    <col min="2551" max="2553" width="18.140625" style="156" customWidth="1"/>
    <col min="2554" max="2803" width="9.140625" style="156"/>
    <col min="2804" max="2804" width="3.42578125" style="156" customWidth="1"/>
    <col min="2805" max="2805" width="6" style="156" customWidth="1"/>
    <col min="2806" max="2806" width="30.7109375" style="156" customWidth="1"/>
    <col min="2807" max="2809" width="18.140625" style="156" customWidth="1"/>
    <col min="2810" max="3059" width="9.140625" style="156"/>
    <col min="3060" max="3060" width="3.42578125" style="156" customWidth="1"/>
    <col min="3061" max="3061" width="6" style="156" customWidth="1"/>
    <col min="3062" max="3062" width="30.7109375" style="156" customWidth="1"/>
    <col min="3063" max="3065" width="18.140625" style="156" customWidth="1"/>
    <col min="3066" max="3315" width="9.140625" style="156"/>
    <col min="3316" max="3316" width="3.42578125" style="156" customWidth="1"/>
    <col min="3317" max="3317" width="6" style="156" customWidth="1"/>
    <col min="3318" max="3318" width="30.7109375" style="156" customWidth="1"/>
    <col min="3319" max="3321" width="18.140625" style="156" customWidth="1"/>
    <col min="3322" max="3571" width="9.140625" style="156"/>
    <col min="3572" max="3572" width="3.42578125" style="156" customWidth="1"/>
    <col min="3573" max="3573" width="6" style="156" customWidth="1"/>
    <col min="3574" max="3574" width="30.7109375" style="156" customWidth="1"/>
    <col min="3575" max="3577" width="18.140625" style="156" customWidth="1"/>
    <col min="3578" max="3827" width="9.140625" style="156"/>
    <col min="3828" max="3828" width="3.42578125" style="156" customWidth="1"/>
    <col min="3829" max="3829" width="6" style="156" customWidth="1"/>
    <col min="3830" max="3830" width="30.7109375" style="156" customWidth="1"/>
    <col min="3831" max="3833" width="18.140625" style="156" customWidth="1"/>
    <col min="3834" max="4083" width="9.140625" style="156"/>
    <col min="4084" max="4084" width="3.42578125" style="156" customWidth="1"/>
    <col min="4085" max="4085" width="6" style="156" customWidth="1"/>
    <col min="4086" max="4086" width="30.7109375" style="156" customWidth="1"/>
    <col min="4087" max="4089" width="18.140625" style="156" customWidth="1"/>
    <col min="4090" max="4339" width="9.140625" style="156"/>
    <col min="4340" max="4340" width="3.42578125" style="156" customWidth="1"/>
    <col min="4341" max="4341" width="6" style="156" customWidth="1"/>
    <col min="4342" max="4342" width="30.7109375" style="156" customWidth="1"/>
    <col min="4343" max="4345" width="18.140625" style="156" customWidth="1"/>
    <col min="4346" max="4595" width="9.140625" style="156"/>
    <col min="4596" max="4596" width="3.42578125" style="156" customWidth="1"/>
    <col min="4597" max="4597" width="6" style="156" customWidth="1"/>
    <col min="4598" max="4598" width="30.7109375" style="156" customWidth="1"/>
    <col min="4599" max="4601" width="18.140625" style="156" customWidth="1"/>
    <col min="4602" max="4851" width="9.140625" style="156"/>
    <col min="4852" max="4852" width="3.42578125" style="156" customWidth="1"/>
    <col min="4853" max="4853" width="6" style="156" customWidth="1"/>
    <col min="4854" max="4854" width="30.7109375" style="156" customWidth="1"/>
    <col min="4855" max="4857" width="18.140625" style="156" customWidth="1"/>
    <col min="4858" max="5107" width="9.140625" style="156"/>
    <col min="5108" max="5108" width="3.42578125" style="156" customWidth="1"/>
    <col min="5109" max="5109" width="6" style="156" customWidth="1"/>
    <col min="5110" max="5110" width="30.7109375" style="156" customWidth="1"/>
    <col min="5111" max="5113" width="18.140625" style="156" customWidth="1"/>
    <col min="5114" max="5363" width="9.140625" style="156"/>
    <col min="5364" max="5364" width="3.42578125" style="156" customWidth="1"/>
    <col min="5365" max="5365" width="6" style="156" customWidth="1"/>
    <col min="5366" max="5366" width="30.7109375" style="156" customWidth="1"/>
    <col min="5367" max="5369" width="18.140625" style="156" customWidth="1"/>
    <col min="5370" max="5619" width="9.140625" style="156"/>
    <col min="5620" max="5620" width="3.42578125" style="156" customWidth="1"/>
    <col min="5621" max="5621" width="6" style="156" customWidth="1"/>
    <col min="5622" max="5622" width="30.7109375" style="156" customWidth="1"/>
    <col min="5623" max="5625" width="18.140625" style="156" customWidth="1"/>
    <col min="5626" max="5875" width="9.140625" style="156"/>
    <col min="5876" max="5876" width="3.42578125" style="156" customWidth="1"/>
    <col min="5877" max="5877" width="6" style="156" customWidth="1"/>
    <col min="5878" max="5878" width="30.7109375" style="156" customWidth="1"/>
    <col min="5879" max="5881" width="18.140625" style="156" customWidth="1"/>
    <col min="5882" max="6131" width="9.140625" style="156"/>
    <col min="6132" max="6132" width="3.42578125" style="156" customWidth="1"/>
    <col min="6133" max="6133" width="6" style="156" customWidth="1"/>
    <col min="6134" max="6134" width="30.7109375" style="156" customWidth="1"/>
    <col min="6135" max="6137" width="18.140625" style="156" customWidth="1"/>
    <col min="6138" max="6387" width="9.140625" style="156"/>
    <col min="6388" max="6388" width="3.42578125" style="156" customWidth="1"/>
    <col min="6389" max="6389" width="6" style="156" customWidth="1"/>
    <col min="6390" max="6390" width="30.7109375" style="156" customWidth="1"/>
    <col min="6391" max="6393" width="18.140625" style="156" customWidth="1"/>
    <col min="6394" max="6643" width="9.140625" style="156"/>
    <col min="6644" max="6644" width="3.42578125" style="156" customWidth="1"/>
    <col min="6645" max="6645" width="6" style="156" customWidth="1"/>
    <col min="6646" max="6646" width="30.7109375" style="156" customWidth="1"/>
    <col min="6647" max="6649" width="18.140625" style="156" customWidth="1"/>
    <col min="6650" max="6899" width="9.140625" style="156"/>
    <col min="6900" max="6900" width="3.42578125" style="156" customWidth="1"/>
    <col min="6901" max="6901" width="6" style="156" customWidth="1"/>
    <col min="6902" max="6902" width="30.7109375" style="156" customWidth="1"/>
    <col min="6903" max="6905" width="18.140625" style="156" customWidth="1"/>
    <col min="6906" max="7155" width="9.140625" style="156"/>
    <col min="7156" max="7156" width="3.42578125" style="156" customWidth="1"/>
    <col min="7157" max="7157" width="6" style="156" customWidth="1"/>
    <col min="7158" max="7158" width="30.7109375" style="156" customWidth="1"/>
    <col min="7159" max="7161" width="18.140625" style="156" customWidth="1"/>
    <col min="7162" max="7411" width="9.140625" style="156"/>
    <col min="7412" max="7412" width="3.42578125" style="156" customWidth="1"/>
    <col min="7413" max="7413" width="6" style="156" customWidth="1"/>
    <col min="7414" max="7414" width="30.7109375" style="156" customWidth="1"/>
    <col min="7415" max="7417" width="18.140625" style="156" customWidth="1"/>
    <col min="7418" max="7667" width="9.140625" style="156"/>
    <col min="7668" max="7668" width="3.42578125" style="156" customWidth="1"/>
    <col min="7669" max="7669" width="6" style="156" customWidth="1"/>
    <col min="7670" max="7670" width="30.7109375" style="156" customWidth="1"/>
    <col min="7671" max="7673" width="18.140625" style="156" customWidth="1"/>
    <col min="7674" max="7923" width="9.140625" style="156"/>
    <col min="7924" max="7924" width="3.42578125" style="156" customWidth="1"/>
    <col min="7925" max="7925" width="6" style="156" customWidth="1"/>
    <col min="7926" max="7926" width="30.7109375" style="156" customWidth="1"/>
    <col min="7927" max="7929" width="18.140625" style="156" customWidth="1"/>
    <col min="7930" max="8179" width="9.140625" style="156"/>
    <col min="8180" max="8180" width="3.42578125" style="156" customWidth="1"/>
    <col min="8181" max="8181" width="6" style="156" customWidth="1"/>
    <col min="8182" max="8182" width="30.7109375" style="156" customWidth="1"/>
    <col min="8183" max="8185" width="18.140625" style="156" customWidth="1"/>
    <col min="8186" max="8435" width="9.140625" style="156"/>
    <col min="8436" max="8436" width="3.42578125" style="156" customWidth="1"/>
    <col min="8437" max="8437" width="6" style="156" customWidth="1"/>
    <col min="8438" max="8438" width="30.7109375" style="156" customWidth="1"/>
    <col min="8439" max="8441" width="18.140625" style="156" customWidth="1"/>
    <col min="8442" max="8691" width="9.140625" style="156"/>
    <col min="8692" max="8692" width="3.42578125" style="156" customWidth="1"/>
    <col min="8693" max="8693" width="6" style="156" customWidth="1"/>
    <col min="8694" max="8694" width="30.7109375" style="156" customWidth="1"/>
    <col min="8695" max="8697" width="18.140625" style="156" customWidth="1"/>
    <col min="8698" max="8947" width="9.140625" style="156"/>
    <col min="8948" max="8948" width="3.42578125" style="156" customWidth="1"/>
    <col min="8949" max="8949" width="6" style="156" customWidth="1"/>
    <col min="8950" max="8950" width="30.7109375" style="156" customWidth="1"/>
    <col min="8951" max="8953" width="18.140625" style="156" customWidth="1"/>
    <col min="8954" max="9203" width="9.140625" style="156"/>
    <col min="9204" max="9204" width="3.42578125" style="156" customWidth="1"/>
    <col min="9205" max="9205" width="6" style="156" customWidth="1"/>
    <col min="9206" max="9206" width="30.7109375" style="156" customWidth="1"/>
    <col min="9207" max="9209" width="18.140625" style="156" customWidth="1"/>
    <col min="9210" max="9459" width="9.140625" style="156"/>
    <col min="9460" max="9460" width="3.42578125" style="156" customWidth="1"/>
    <col min="9461" max="9461" width="6" style="156" customWidth="1"/>
    <col min="9462" max="9462" width="30.7109375" style="156" customWidth="1"/>
    <col min="9463" max="9465" width="18.140625" style="156" customWidth="1"/>
    <col min="9466" max="9715" width="9.140625" style="156"/>
    <col min="9716" max="9716" width="3.42578125" style="156" customWidth="1"/>
    <col min="9717" max="9717" width="6" style="156" customWidth="1"/>
    <col min="9718" max="9718" width="30.7109375" style="156" customWidth="1"/>
    <col min="9719" max="9721" width="18.140625" style="156" customWidth="1"/>
    <col min="9722" max="9971" width="9.140625" style="156"/>
    <col min="9972" max="9972" width="3.42578125" style="156" customWidth="1"/>
    <col min="9973" max="9973" width="6" style="156" customWidth="1"/>
    <col min="9974" max="9974" width="30.7109375" style="156" customWidth="1"/>
    <col min="9975" max="9977" width="18.140625" style="156" customWidth="1"/>
    <col min="9978" max="10227" width="9.140625" style="156"/>
    <col min="10228" max="10228" width="3.42578125" style="156" customWidth="1"/>
    <col min="10229" max="10229" width="6" style="156" customWidth="1"/>
    <col min="10230" max="10230" width="30.7109375" style="156" customWidth="1"/>
    <col min="10231" max="10233" width="18.140625" style="156" customWidth="1"/>
    <col min="10234" max="10483" width="9.140625" style="156"/>
    <col min="10484" max="10484" width="3.42578125" style="156" customWidth="1"/>
    <col min="10485" max="10485" width="6" style="156" customWidth="1"/>
    <col min="10486" max="10486" width="30.7109375" style="156" customWidth="1"/>
    <col min="10487" max="10489" width="18.140625" style="156" customWidth="1"/>
    <col min="10490" max="10739" width="9.140625" style="156"/>
    <col min="10740" max="10740" width="3.42578125" style="156" customWidth="1"/>
    <col min="10741" max="10741" width="6" style="156" customWidth="1"/>
    <col min="10742" max="10742" width="30.7109375" style="156" customWidth="1"/>
    <col min="10743" max="10745" width="18.140625" style="156" customWidth="1"/>
    <col min="10746" max="10995" width="9.140625" style="156"/>
    <col min="10996" max="10996" width="3.42578125" style="156" customWidth="1"/>
    <col min="10997" max="10997" width="6" style="156" customWidth="1"/>
    <col min="10998" max="10998" width="30.7109375" style="156" customWidth="1"/>
    <col min="10999" max="11001" width="18.140625" style="156" customWidth="1"/>
    <col min="11002" max="11251" width="9.140625" style="156"/>
    <col min="11252" max="11252" width="3.42578125" style="156" customWidth="1"/>
    <col min="11253" max="11253" width="6" style="156" customWidth="1"/>
    <col min="11254" max="11254" width="30.7109375" style="156" customWidth="1"/>
    <col min="11255" max="11257" width="18.140625" style="156" customWidth="1"/>
    <col min="11258" max="11507" width="9.140625" style="156"/>
    <col min="11508" max="11508" width="3.42578125" style="156" customWidth="1"/>
    <col min="11509" max="11509" width="6" style="156" customWidth="1"/>
    <col min="11510" max="11510" width="30.7109375" style="156" customWidth="1"/>
    <col min="11511" max="11513" width="18.140625" style="156" customWidth="1"/>
    <col min="11514" max="11763" width="9.140625" style="156"/>
    <col min="11764" max="11764" width="3.42578125" style="156" customWidth="1"/>
    <col min="11765" max="11765" width="6" style="156" customWidth="1"/>
    <col min="11766" max="11766" width="30.7109375" style="156" customWidth="1"/>
    <col min="11767" max="11769" width="18.140625" style="156" customWidth="1"/>
    <col min="11770" max="12019" width="9.140625" style="156"/>
    <col min="12020" max="12020" width="3.42578125" style="156" customWidth="1"/>
    <col min="12021" max="12021" width="6" style="156" customWidth="1"/>
    <col min="12022" max="12022" width="30.7109375" style="156" customWidth="1"/>
    <col min="12023" max="12025" width="18.140625" style="156" customWidth="1"/>
    <col min="12026" max="12275" width="9.140625" style="156"/>
    <col min="12276" max="12276" width="3.42578125" style="156" customWidth="1"/>
    <col min="12277" max="12277" width="6" style="156" customWidth="1"/>
    <col min="12278" max="12278" width="30.7109375" style="156" customWidth="1"/>
    <col min="12279" max="12281" width="18.140625" style="156" customWidth="1"/>
    <col min="12282" max="12531" width="9.140625" style="156"/>
    <col min="12532" max="12532" width="3.42578125" style="156" customWidth="1"/>
    <col min="12533" max="12533" width="6" style="156" customWidth="1"/>
    <col min="12534" max="12534" width="30.7109375" style="156" customWidth="1"/>
    <col min="12535" max="12537" width="18.140625" style="156" customWidth="1"/>
    <col min="12538" max="12787" width="9.140625" style="156"/>
    <col min="12788" max="12788" width="3.42578125" style="156" customWidth="1"/>
    <col min="12789" max="12789" width="6" style="156" customWidth="1"/>
    <col min="12790" max="12790" width="30.7109375" style="156" customWidth="1"/>
    <col min="12791" max="12793" width="18.140625" style="156" customWidth="1"/>
    <col min="12794" max="13043" width="9.140625" style="156"/>
    <col min="13044" max="13044" width="3.42578125" style="156" customWidth="1"/>
    <col min="13045" max="13045" width="6" style="156" customWidth="1"/>
    <col min="13046" max="13046" width="30.7109375" style="156" customWidth="1"/>
    <col min="13047" max="13049" width="18.140625" style="156" customWidth="1"/>
    <col min="13050" max="13299" width="9.140625" style="156"/>
    <col min="13300" max="13300" width="3.42578125" style="156" customWidth="1"/>
    <col min="13301" max="13301" width="6" style="156" customWidth="1"/>
    <col min="13302" max="13302" width="30.7109375" style="156" customWidth="1"/>
    <col min="13303" max="13305" width="18.140625" style="156" customWidth="1"/>
    <col min="13306" max="13555" width="9.140625" style="156"/>
    <col min="13556" max="13556" width="3.42578125" style="156" customWidth="1"/>
    <col min="13557" max="13557" width="6" style="156" customWidth="1"/>
    <col min="13558" max="13558" width="30.7109375" style="156" customWidth="1"/>
    <col min="13559" max="13561" width="18.140625" style="156" customWidth="1"/>
    <col min="13562" max="13811" width="9.140625" style="156"/>
    <col min="13812" max="13812" width="3.42578125" style="156" customWidth="1"/>
    <col min="13813" max="13813" width="6" style="156" customWidth="1"/>
    <col min="13814" max="13814" width="30.7109375" style="156" customWidth="1"/>
    <col min="13815" max="13817" width="18.140625" style="156" customWidth="1"/>
    <col min="13818" max="14067" width="9.140625" style="156"/>
    <col min="14068" max="14068" width="3.42578125" style="156" customWidth="1"/>
    <col min="14069" max="14069" width="6" style="156" customWidth="1"/>
    <col min="14070" max="14070" width="30.7109375" style="156" customWidth="1"/>
    <col min="14071" max="14073" width="18.140625" style="156" customWidth="1"/>
    <col min="14074" max="14323" width="9.140625" style="156"/>
    <col min="14324" max="14324" width="3.42578125" style="156" customWidth="1"/>
    <col min="14325" max="14325" width="6" style="156" customWidth="1"/>
    <col min="14326" max="14326" width="30.7109375" style="156" customWidth="1"/>
    <col min="14327" max="14329" width="18.140625" style="156" customWidth="1"/>
    <col min="14330" max="14579" width="9.140625" style="156"/>
    <col min="14580" max="14580" width="3.42578125" style="156" customWidth="1"/>
    <col min="14581" max="14581" width="6" style="156" customWidth="1"/>
    <col min="14582" max="14582" width="30.7109375" style="156" customWidth="1"/>
    <col min="14583" max="14585" width="18.140625" style="156" customWidth="1"/>
    <col min="14586" max="14835" width="9.140625" style="156"/>
    <col min="14836" max="14836" width="3.42578125" style="156" customWidth="1"/>
    <col min="14837" max="14837" width="6" style="156" customWidth="1"/>
    <col min="14838" max="14838" width="30.7109375" style="156" customWidth="1"/>
    <col min="14839" max="14841" width="18.140625" style="156" customWidth="1"/>
    <col min="14842" max="15091" width="9.140625" style="156"/>
    <col min="15092" max="15092" width="3.42578125" style="156" customWidth="1"/>
    <col min="15093" max="15093" width="6" style="156" customWidth="1"/>
    <col min="15094" max="15094" width="30.7109375" style="156" customWidth="1"/>
    <col min="15095" max="15097" width="18.140625" style="156" customWidth="1"/>
    <col min="15098" max="15347" width="9.140625" style="156"/>
    <col min="15348" max="15348" width="3.42578125" style="156" customWidth="1"/>
    <col min="15349" max="15349" width="6" style="156" customWidth="1"/>
    <col min="15350" max="15350" width="30.7109375" style="156" customWidth="1"/>
    <col min="15351" max="15353" width="18.140625" style="156" customWidth="1"/>
    <col min="15354" max="15603" width="9.140625" style="156"/>
    <col min="15604" max="15604" width="3.42578125" style="156" customWidth="1"/>
    <col min="15605" max="15605" width="6" style="156" customWidth="1"/>
    <col min="15606" max="15606" width="30.7109375" style="156" customWidth="1"/>
    <col min="15607" max="15609" width="18.140625" style="156" customWidth="1"/>
    <col min="15610" max="15859" width="9.140625" style="156"/>
    <col min="15860" max="15860" width="3.42578125" style="156" customWidth="1"/>
    <col min="15861" max="15861" width="6" style="156" customWidth="1"/>
    <col min="15862" max="15862" width="30.7109375" style="156" customWidth="1"/>
    <col min="15863" max="15865" width="18.140625" style="156" customWidth="1"/>
    <col min="15866" max="16115" width="9.140625" style="156"/>
    <col min="16116" max="16116" width="3.42578125" style="156" customWidth="1"/>
    <col min="16117" max="16117" width="6" style="156" customWidth="1"/>
    <col min="16118" max="16118" width="30.7109375" style="156" customWidth="1"/>
    <col min="16119" max="16121" width="18.140625" style="156" customWidth="1"/>
    <col min="16122" max="16384" width="9.140625" style="156"/>
  </cols>
  <sheetData>
    <row r="1" spans="1:9" s="155" customFormat="1" ht="75" customHeight="1" x14ac:dyDescent="0.25">
      <c r="A1" s="329" t="s">
        <v>839</v>
      </c>
      <c r="B1" s="330"/>
      <c r="C1" s="330"/>
      <c r="D1" s="331"/>
    </row>
    <row r="2" spans="1:9" ht="15.75" thickBot="1" x14ac:dyDescent="0.3">
      <c r="A2" s="153"/>
      <c r="B2" s="153"/>
      <c r="C2" s="153"/>
      <c r="D2" s="153"/>
    </row>
    <row r="3" spans="1:9" s="155" customFormat="1" ht="44.25" customHeight="1" x14ac:dyDescent="0.25">
      <c r="A3" s="332" t="s">
        <v>853</v>
      </c>
      <c r="B3" s="333"/>
      <c r="C3" s="333"/>
      <c r="D3" s="334"/>
    </row>
    <row r="4" spans="1:9" s="155" customFormat="1" ht="33.75" customHeight="1" x14ac:dyDescent="0.25">
      <c r="A4" s="169" t="s">
        <v>0</v>
      </c>
      <c r="B4" s="335" t="s">
        <v>89</v>
      </c>
      <c r="C4" s="335"/>
      <c r="D4" s="170" t="s">
        <v>5</v>
      </c>
    </row>
    <row r="5" spans="1:9" s="155" customFormat="1" ht="15" customHeight="1" x14ac:dyDescent="0.25">
      <c r="A5" s="157">
        <v>1</v>
      </c>
      <c r="B5" s="336">
        <v>2</v>
      </c>
      <c r="C5" s="336"/>
      <c r="D5" s="158">
        <v>5</v>
      </c>
    </row>
    <row r="6" spans="1:9" s="155" customFormat="1" x14ac:dyDescent="0.25">
      <c r="A6" s="159" t="s">
        <v>8</v>
      </c>
      <c r="B6" s="337" t="s">
        <v>62</v>
      </c>
      <c r="C6" s="337"/>
      <c r="D6" s="168"/>
    </row>
    <row r="7" spans="1:9" s="155" customFormat="1" x14ac:dyDescent="0.25">
      <c r="A7" s="159" t="s">
        <v>9</v>
      </c>
      <c r="B7" s="337" t="s">
        <v>7</v>
      </c>
      <c r="C7" s="337"/>
      <c r="D7" s="168"/>
    </row>
    <row r="8" spans="1:9" s="155" customFormat="1" x14ac:dyDescent="0.25">
      <c r="A8" s="159" t="s">
        <v>10</v>
      </c>
      <c r="B8" s="337" t="s">
        <v>92</v>
      </c>
      <c r="C8" s="337"/>
      <c r="D8" s="168"/>
    </row>
    <row r="9" spans="1:9" s="155" customFormat="1" ht="15" customHeight="1" x14ac:dyDescent="0.25">
      <c r="A9" s="159" t="s">
        <v>11</v>
      </c>
      <c r="B9" s="337" t="s">
        <v>87</v>
      </c>
      <c r="C9" s="337"/>
      <c r="D9" s="168"/>
    </row>
    <row r="10" spans="1:9" s="155" customFormat="1" ht="30" customHeight="1" x14ac:dyDescent="0.25">
      <c r="A10" s="159" t="s">
        <v>12</v>
      </c>
      <c r="B10" s="337" t="s">
        <v>88</v>
      </c>
      <c r="C10" s="337"/>
      <c r="D10" s="168"/>
    </row>
    <row r="11" spans="1:9" s="155" customFormat="1" ht="63" customHeight="1" x14ac:dyDescent="0.25">
      <c r="A11" s="159" t="s">
        <v>13</v>
      </c>
      <c r="B11" s="338" t="s">
        <v>126</v>
      </c>
      <c r="C11" s="338"/>
      <c r="D11" s="168"/>
    </row>
    <row r="12" spans="1:9" s="155" customFormat="1" ht="15" customHeight="1" x14ac:dyDescent="0.25">
      <c r="A12" s="159" t="s">
        <v>63</v>
      </c>
      <c r="B12" s="195" t="s">
        <v>848</v>
      </c>
      <c r="C12" s="195"/>
      <c r="D12" s="168"/>
    </row>
    <row r="13" spans="1:9" s="161" customFormat="1" x14ac:dyDescent="0.25">
      <c r="A13" s="325" t="s">
        <v>3</v>
      </c>
      <c r="B13" s="326"/>
      <c r="C13" s="326"/>
      <c r="D13" s="160">
        <f>SUM(D6:D12)</f>
        <v>0</v>
      </c>
    </row>
    <row r="14" spans="1:9" ht="21.75" customHeight="1" x14ac:dyDescent="0.25">
      <c r="A14" s="162"/>
      <c r="C14" s="163"/>
      <c r="D14" s="164"/>
    </row>
    <row r="15" spans="1:9" s="166" customFormat="1" ht="22.5" customHeight="1" x14ac:dyDescent="0.2">
      <c r="A15" s="327"/>
      <c r="B15" s="327"/>
      <c r="C15" s="327"/>
      <c r="D15" s="167"/>
      <c r="E15" s="167"/>
      <c r="F15" s="167"/>
      <c r="G15" s="167"/>
      <c r="H15" s="167"/>
      <c r="I15" s="165"/>
    </row>
    <row r="16" spans="1:9" s="155" customFormat="1" ht="54" customHeight="1" x14ac:dyDescent="0.2">
      <c r="A16" s="328" t="s">
        <v>61</v>
      </c>
      <c r="B16" s="328"/>
      <c r="C16" s="324"/>
      <c r="D16" s="324" t="s">
        <v>91</v>
      </c>
    </row>
    <row r="17" spans="1:4" x14ac:dyDescent="0.25">
      <c r="A17" s="153"/>
      <c r="B17" s="153"/>
      <c r="C17" s="324"/>
      <c r="D17" s="324"/>
    </row>
    <row r="20" spans="1:4" ht="45" x14ac:dyDescent="0.25">
      <c r="D20" s="156" t="s">
        <v>837</v>
      </c>
    </row>
    <row r="21" spans="1:4" x14ac:dyDescent="0.25">
      <c r="D21" s="171" t="s">
        <v>838</v>
      </c>
    </row>
  </sheetData>
  <sheetProtection formatColumns="0" formatRows="0"/>
  <mergeCells count="16">
    <mergeCell ref="B12:C12"/>
    <mergeCell ref="A1:D1"/>
    <mergeCell ref="A3:D3"/>
    <mergeCell ref="B4:C4"/>
    <mergeCell ref="B5:C5"/>
    <mergeCell ref="B6:C6"/>
    <mergeCell ref="B7:C7"/>
    <mergeCell ref="B8:C8"/>
    <mergeCell ref="B9:C9"/>
    <mergeCell ref="B10:C10"/>
    <mergeCell ref="B11:C11"/>
    <mergeCell ref="D16:D17"/>
    <mergeCell ref="A13:C13"/>
    <mergeCell ref="A15:C15"/>
    <mergeCell ref="A16:B16"/>
    <mergeCell ref="C16:C17"/>
  </mergeCells>
  <pageMargins left="0.23622047244094491" right="0.23622047244094491" top="0.74803149606299213" bottom="0.74803149606299213" header="0.31496062992125984" footer="0.31496062992125984"/>
  <pageSetup paperSize="9" scale="95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82"/>
  <sheetViews>
    <sheetView zoomScale="84" zoomScaleNormal="84" workbookViewId="0">
      <selection activeCell="E6" sqref="E6"/>
    </sheetView>
  </sheetViews>
  <sheetFormatPr defaultColWidth="15" defaultRowHeight="15" zeroHeight="1" x14ac:dyDescent="0.25"/>
  <cols>
    <col min="1" max="1" width="15" style="139"/>
    <col min="3" max="3" width="30.42578125" customWidth="1"/>
    <col min="5" max="5" width="17.140625" customWidth="1"/>
    <col min="6" max="6" width="11" customWidth="1"/>
    <col min="7" max="7" width="4.5703125" customWidth="1"/>
    <col min="8" max="8" width="10.7109375" bestFit="1" customWidth="1"/>
    <col min="10" max="10" width="9" customWidth="1"/>
    <col min="11" max="11" width="9.28515625" customWidth="1"/>
    <col min="12" max="12" width="23.42578125" customWidth="1"/>
    <col min="13" max="13" width="17" customWidth="1"/>
    <col min="14" max="14" width="20.28515625" customWidth="1"/>
    <col min="15" max="15" width="10.85546875" customWidth="1"/>
    <col min="16" max="16" width="25.140625" customWidth="1"/>
    <col min="17" max="17" width="22.140625" customWidth="1"/>
    <col min="18" max="18" width="9.85546875" customWidth="1"/>
    <col min="19" max="19" width="20.28515625" customWidth="1"/>
    <col min="20" max="20" width="30.140625" customWidth="1"/>
    <col min="21" max="21" width="24" customWidth="1"/>
    <col min="22" max="22" width="26.42578125" customWidth="1"/>
    <col min="23" max="23" width="10" customWidth="1"/>
    <col min="24" max="24" width="16.85546875" customWidth="1"/>
    <col min="25" max="25" width="18.7109375" customWidth="1"/>
    <col min="26" max="26" width="38.28515625" style="143" customWidth="1"/>
    <col min="27" max="27" width="9.7109375" customWidth="1"/>
    <col min="28" max="28" width="13" customWidth="1"/>
    <col min="29" max="29" width="22.42578125" customWidth="1"/>
    <col min="30" max="31" width="9.5703125" customWidth="1"/>
    <col min="32" max="32" width="12.85546875" customWidth="1"/>
    <col min="35" max="35" width="10.85546875" customWidth="1"/>
    <col min="36" max="36" width="7.28515625" customWidth="1"/>
    <col min="37" max="37" width="15.85546875" customWidth="1"/>
    <col min="38" max="38" width="17" customWidth="1"/>
    <col min="39" max="39" width="16.85546875" customWidth="1"/>
    <col min="40" max="40" width="10.5703125" customWidth="1"/>
  </cols>
  <sheetData>
    <row r="1" spans="1:40" s="125" customFormat="1" ht="90" x14ac:dyDescent="0.25">
      <c r="A1" s="118" t="s">
        <v>133</v>
      </c>
      <c r="B1" s="119" t="s">
        <v>2</v>
      </c>
      <c r="C1" s="120" t="s">
        <v>812</v>
      </c>
      <c r="D1" s="120" t="s">
        <v>134</v>
      </c>
      <c r="E1" s="120" t="s">
        <v>135</v>
      </c>
      <c r="F1" s="121" t="s">
        <v>136</v>
      </c>
      <c r="G1" s="121" t="s">
        <v>137</v>
      </c>
      <c r="H1" s="121" t="s">
        <v>138</v>
      </c>
      <c r="I1" s="121" t="s">
        <v>139</v>
      </c>
      <c r="J1" s="121" t="s">
        <v>140</v>
      </c>
      <c r="K1" s="121" t="s">
        <v>141</v>
      </c>
      <c r="L1" s="121" t="s">
        <v>142</v>
      </c>
      <c r="M1" s="121" t="s">
        <v>143</v>
      </c>
      <c r="N1" s="120" t="s">
        <v>144</v>
      </c>
      <c r="O1" s="120" t="s">
        <v>145</v>
      </c>
      <c r="P1" s="120" t="s">
        <v>146</v>
      </c>
      <c r="Q1" s="120" t="s">
        <v>147</v>
      </c>
      <c r="R1" s="120" t="s">
        <v>148</v>
      </c>
      <c r="S1" s="120" t="s">
        <v>149</v>
      </c>
      <c r="T1" s="120" t="s">
        <v>150</v>
      </c>
      <c r="U1" s="120" t="s">
        <v>151</v>
      </c>
      <c r="V1" s="120" t="s">
        <v>152</v>
      </c>
      <c r="W1" s="120" t="s">
        <v>153</v>
      </c>
      <c r="X1" s="120" t="s">
        <v>154</v>
      </c>
      <c r="Y1" s="121" t="s">
        <v>155</v>
      </c>
      <c r="Z1" s="122" t="s">
        <v>156</v>
      </c>
      <c r="AA1" s="121" t="s">
        <v>157</v>
      </c>
      <c r="AB1" s="121" t="s">
        <v>158</v>
      </c>
      <c r="AC1" s="121" t="s">
        <v>159</v>
      </c>
      <c r="AD1" s="121" t="s">
        <v>160</v>
      </c>
      <c r="AE1" s="123" t="s">
        <v>161</v>
      </c>
      <c r="AF1" s="123" t="s">
        <v>162</v>
      </c>
      <c r="AG1" s="120" t="s">
        <v>163</v>
      </c>
      <c r="AH1" s="121" t="s">
        <v>164</v>
      </c>
      <c r="AI1" s="124" t="s">
        <v>165</v>
      </c>
      <c r="AJ1" s="124" t="s">
        <v>166</v>
      </c>
      <c r="AK1" s="124" t="s">
        <v>167</v>
      </c>
      <c r="AL1" s="124" t="s">
        <v>168</v>
      </c>
      <c r="AM1" s="124" t="s">
        <v>169</v>
      </c>
      <c r="AN1" s="121" t="s">
        <v>170</v>
      </c>
    </row>
    <row r="2" spans="1:40" ht="60" x14ac:dyDescent="0.25">
      <c r="A2" s="126">
        <v>1</v>
      </c>
      <c r="B2" s="127" t="s">
        <v>828</v>
      </c>
      <c r="C2" s="128" t="s">
        <v>171</v>
      </c>
      <c r="D2" s="128" t="s">
        <v>127</v>
      </c>
      <c r="E2" s="129" t="s">
        <v>172</v>
      </c>
      <c r="F2" s="129" t="s">
        <v>173</v>
      </c>
      <c r="G2" s="130">
        <v>1</v>
      </c>
      <c r="H2" s="130">
        <f>IFERROR(REPLACE(dane3[[#This Row],[nr z EZD]],SEARCH("/",dane3[[#This Row],[nr z EZD]]),1,"-"),dane3[[#This Row],[nr z EZD]])</f>
        <v>1</v>
      </c>
      <c r="I2" s="131" t="str">
        <f>"M"&amp;dane!$J2&amp;"/"&amp;dane!$G2&amp;"/2019"</f>
        <v>M2/1/2019</v>
      </c>
      <c r="J2" s="131">
        <v>2</v>
      </c>
      <c r="K2" s="131"/>
      <c r="L2" s="129" t="s">
        <v>174</v>
      </c>
      <c r="M2" s="131" t="s">
        <v>835</v>
      </c>
      <c r="N2" s="131" t="s">
        <v>836</v>
      </c>
      <c r="O2" s="129" t="s">
        <v>175</v>
      </c>
      <c r="P2" s="129" t="s">
        <v>176</v>
      </c>
      <c r="Q2" s="129" t="s">
        <v>177</v>
      </c>
      <c r="R2" s="129" t="s">
        <v>178</v>
      </c>
      <c r="S2" s="129" t="s">
        <v>179</v>
      </c>
      <c r="T2" s="129" t="s">
        <v>180</v>
      </c>
      <c r="U2" s="132">
        <v>90000</v>
      </c>
      <c r="V2" s="133" t="s">
        <v>749</v>
      </c>
      <c r="W2" s="130">
        <v>50</v>
      </c>
      <c r="X2" s="129" t="s">
        <v>181</v>
      </c>
      <c r="Y2" s="132">
        <v>90000</v>
      </c>
      <c r="Z2" s="133" t="s">
        <v>749</v>
      </c>
      <c r="AA2" s="130">
        <v>50</v>
      </c>
      <c r="AB2" s="132">
        <v>0</v>
      </c>
      <c r="AC2" s="133" t="s">
        <v>742</v>
      </c>
      <c r="AD2" s="130">
        <v>0</v>
      </c>
      <c r="AE2" s="130" t="str">
        <f>IF(dane3[[#This Row],[liczba miejsc dla dzieci niepełnosprawnych]]=0,"/–/","500,00")</f>
        <v>/–/</v>
      </c>
      <c r="AF2" s="130" t="s">
        <v>742</v>
      </c>
      <c r="AG2" s="134" t="s">
        <v>182</v>
      </c>
      <c r="AH2" s="134" t="s">
        <v>183</v>
      </c>
      <c r="AI2" s="134" t="s">
        <v>184</v>
      </c>
      <c r="AJ2" s="134" t="s">
        <v>185</v>
      </c>
      <c r="AK2" s="135" t="s">
        <v>834</v>
      </c>
      <c r="AL2" s="134" t="s">
        <v>186</v>
      </c>
      <c r="AM2" s="136">
        <v>43466</v>
      </c>
      <c r="AN2" s="133">
        <f>13-MONTH(dane3[[#This Row],[początek okresu funkcjonowania]])</f>
        <v>12</v>
      </c>
    </row>
    <row r="3" spans="1:40" ht="75" x14ac:dyDescent="0.25">
      <c r="A3" s="126">
        <v>2</v>
      </c>
      <c r="B3" s="127" t="s">
        <v>825</v>
      </c>
      <c r="C3" s="128" t="s">
        <v>187</v>
      </c>
      <c r="D3" s="128" t="s">
        <v>127</v>
      </c>
      <c r="E3" s="129" t="s">
        <v>188</v>
      </c>
      <c r="F3" s="129" t="s">
        <v>173</v>
      </c>
      <c r="G3" s="130">
        <v>2</v>
      </c>
      <c r="H3" s="130">
        <f>IFERROR(REPLACE(dane3[[#This Row],[nr z EZD]],SEARCH("/",dane3[[#This Row],[nr z EZD]]),1,"-"),dane3[[#This Row],[nr z EZD]])</f>
        <v>2</v>
      </c>
      <c r="I3" s="131" t="str">
        <f>"M"&amp;dane!$J3&amp;"/"&amp;dane!$G3&amp;"/2019"</f>
        <v>M2/2/2019</v>
      </c>
      <c r="J3" s="131">
        <v>2</v>
      </c>
      <c r="K3" s="131"/>
      <c r="L3" s="129" t="s">
        <v>174</v>
      </c>
      <c r="M3" s="131" t="s">
        <v>835</v>
      </c>
      <c r="N3" s="131" t="s">
        <v>836</v>
      </c>
      <c r="O3" s="129" t="s">
        <v>189</v>
      </c>
      <c r="P3" s="129" t="s">
        <v>190</v>
      </c>
      <c r="Q3" s="129" t="s">
        <v>191</v>
      </c>
      <c r="R3" s="129" t="s">
        <v>178</v>
      </c>
      <c r="S3" s="129" t="s">
        <v>192</v>
      </c>
      <c r="T3" s="129" t="s">
        <v>193</v>
      </c>
      <c r="U3" s="132">
        <v>27000</v>
      </c>
      <c r="V3" s="133" t="s">
        <v>750</v>
      </c>
      <c r="W3" s="130">
        <v>15</v>
      </c>
      <c r="X3" s="129" t="s">
        <v>194</v>
      </c>
      <c r="Y3" s="132">
        <v>27000</v>
      </c>
      <c r="Z3" s="133" t="s">
        <v>750</v>
      </c>
      <c r="AA3" s="130">
        <v>15</v>
      </c>
      <c r="AB3" s="132">
        <v>0</v>
      </c>
      <c r="AC3" s="133" t="s">
        <v>742</v>
      </c>
      <c r="AD3" s="130">
        <v>0</v>
      </c>
      <c r="AE3" s="130" t="str">
        <f>IF(dane3[[#This Row],[liczba miejsc dla dzieci niepełnosprawnych]]=0,"/–/","500,00")</f>
        <v>/–/</v>
      </c>
      <c r="AF3" s="130" t="s">
        <v>742</v>
      </c>
      <c r="AG3" s="134" t="s">
        <v>195</v>
      </c>
      <c r="AH3" s="134" t="s">
        <v>196</v>
      </c>
      <c r="AI3" s="134" t="s">
        <v>184</v>
      </c>
      <c r="AJ3" s="134" t="s">
        <v>185</v>
      </c>
      <c r="AK3" s="135" t="s">
        <v>834</v>
      </c>
      <c r="AL3" s="134" t="s">
        <v>197</v>
      </c>
      <c r="AM3" s="136">
        <v>43466</v>
      </c>
      <c r="AN3" s="133">
        <f>13-MONTH(dane3[[#This Row],[początek okresu funkcjonowania]])</f>
        <v>12</v>
      </c>
    </row>
    <row r="4" spans="1:40" ht="75" x14ac:dyDescent="0.25">
      <c r="A4" s="126">
        <v>3</v>
      </c>
      <c r="B4" s="127" t="s">
        <v>820</v>
      </c>
      <c r="C4" s="128" t="s">
        <v>198</v>
      </c>
      <c r="D4" s="128" t="s">
        <v>127</v>
      </c>
      <c r="E4" s="129" t="s">
        <v>199</v>
      </c>
      <c r="F4" s="129" t="s">
        <v>173</v>
      </c>
      <c r="G4" s="130">
        <v>3</v>
      </c>
      <c r="H4" s="130">
        <f>IFERROR(REPLACE(dane3[[#This Row],[nr z EZD]],SEARCH("/",dane3[[#This Row],[nr z EZD]]),1,"-"),dane3[[#This Row],[nr z EZD]])</f>
        <v>3</v>
      </c>
      <c r="I4" s="131" t="str">
        <f>"M"&amp;dane!$J4&amp;"/"&amp;dane!$G4&amp;"/2019"</f>
        <v>M2/3/2019</v>
      </c>
      <c r="J4" s="131">
        <v>2</v>
      </c>
      <c r="K4" s="131"/>
      <c r="L4" s="129" t="s">
        <v>174</v>
      </c>
      <c r="M4" s="131" t="s">
        <v>835</v>
      </c>
      <c r="N4" s="131" t="s">
        <v>836</v>
      </c>
      <c r="O4" s="129" t="s">
        <v>175</v>
      </c>
      <c r="P4" s="129" t="s">
        <v>200</v>
      </c>
      <c r="Q4" s="129" t="s">
        <v>201</v>
      </c>
      <c r="R4" s="129" t="s">
        <v>178</v>
      </c>
      <c r="S4" s="129" t="s">
        <v>202</v>
      </c>
      <c r="T4" s="129" t="s">
        <v>203</v>
      </c>
      <c r="U4" s="132">
        <v>86400</v>
      </c>
      <c r="V4" s="133" t="s">
        <v>751</v>
      </c>
      <c r="W4" s="130">
        <v>48</v>
      </c>
      <c r="X4" s="129" t="s">
        <v>204</v>
      </c>
      <c r="Y4" s="132">
        <v>86400</v>
      </c>
      <c r="Z4" s="133" t="s">
        <v>751</v>
      </c>
      <c r="AA4" s="130">
        <v>48</v>
      </c>
      <c r="AB4" s="132">
        <v>0</v>
      </c>
      <c r="AC4" s="133" t="s">
        <v>742</v>
      </c>
      <c r="AD4" s="130">
        <v>0</v>
      </c>
      <c r="AE4" s="130" t="str">
        <f>IF(dane3[[#This Row],[liczba miejsc dla dzieci niepełnosprawnych]]=0,"/–/","500,00")</f>
        <v>/–/</v>
      </c>
      <c r="AF4" s="130" t="s">
        <v>742</v>
      </c>
      <c r="AG4" s="134" t="s">
        <v>205</v>
      </c>
      <c r="AH4" s="134" t="s">
        <v>206</v>
      </c>
      <c r="AI4" s="134" t="s">
        <v>184</v>
      </c>
      <c r="AJ4" s="134" t="s">
        <v>185</v>
      </c>
      <c r="AK4" s="135" t="s">
        <v>834</v>
      </c>
      <c r="AL4" s="134" t="s">
        <v>186</v>
      </c>
      <c r="AM4" s="136">
        <v>43466</v>
      </c>
      <c r="AN4" s="133">
        <f>13-MONTH(dane3[[#This Row],[początek okresu funkcjonowania]])</f>
        <v>12</v>
      </c>
    </row>
    <row r="5" spans="1:40" ht="60" x14ac:dyDescent="0.25">
      <c r="A5" s="126">
        <v>4</v>
      </c>
      <c r="B5" s="127" t="s">
        <v>207</v>
      </c>
      <c r="C5" s="128" t="s">
        <v>208</v>
      </c>
      <c r="D5" s="128" t="s">
        <v>127</v>
      </c>
      <c r="E5" s="129" t="s">
        <v>209</v>
      </c>
      <c r="F5" s="129" t="s">
        <v>173</v>
      </c>
      <c r="G5" s="130">
        <v>4</v>
      </c>
      <c r="H5" s="130">
        <f>IFERROR(REPLACE(dane3[[#This Row],[nr z EZD]],SEARCH("/",dane3[[#This Row],[nr z EZD]]),1,"-"),dane3[[#This Row],[nr z EZD]])</f>
        <v>4</v>
      </c>
      <c r="I5" s="131" t="str">
        <f>"M"&amp;dane!$J5&amp;"/"&amp;dane!$G5&amp;"/2019"</f>
        <v>M2/4/2019</v>
      </c>
      <c r="J5" s="131">
        <v>2</v>
      </c>
      <c r="K5" s="131"/>
      <c r="L5" s="129" t="s">
        <v>174</v>
      </c>
      <c r="M5" s="131" t="s">
        <v>835</v>
      </c>
      <c r="N5" s="131" t="s">
        <v>836</v>
      </c>
      <c r="O5" s="129" t="s">
        <v>175</v>
      </c>
      <c r="P5" s="129" t="s">
        <v>210</v>
      </c>
      <c r="Q5" s="129" t="s">
        <v>211</v>
      </c>
      <c r="R5" s="129" t="s">
        <v>175</v>
      </c>
      <c r="S5" s="129" t="s">
        <v>212</v>
      </c>
      <c r="T5" s="129" t="s">
        <v>213</v>
      </c>
      <c r="U5" s="132">
        <v>90600</v>
      </c>
      <c r="V5" s="133" t="s">
        <v>787</v>
      </c>
      <c r="W5" s="130">
        <v>48</v>
      </c>
      <c r="X5" s="129" t="s">
        <v>214</v>
      </c>
      <c r="Y5" s="132">
        <v>84600</v>
      </c>
      <c r="Z5" s="133" t="s">
        <v>752</v>
      </c>
      <c r="AA5" s="130">
        <v>47</v>
      </c>
      <c r="AB5" s="132">
        <v>6000</v>
      </c>
      <c r="AC5" s="133" t="s">
        <v>743</v>
      </c>
      <c r="AD5" s="130">
        <v>1</v>
      </c>
      <c r="AE5" s="130" t="str">
        <f>IF(dane3[[#This Row],[liczba miejsc dla dzieci niepełnosprawnych]]=0,"/–/","500,00")</f>
        <v>500,00</v>
      </c>
      <c r="AF5" s="130" t="s">
        <v>794</v>
      </c>
      <c r="AG5" s="134" t="s">
        <v>215</v>
      </c>
      <c r="AH5" s="134" t="s">
        <v>216</v>
      </c>
      <c r="AI5" s="134" t="s">
        <v>184</v>
      </c>
      <c r="AJ5" s="134" t="s">
        <v>185</v>
      </c>
      <c r="AK5" s="135" t="s">
        <v>834</v>
      </c>
      <c r="AL5" s="134" t="s">
        <v>217</v>
      </c>
      <c r="AM5" s="136">
        <v>43466</v>
      </c>
      <c r="AN5" s="133">
        <f>13-MONTH(dane3[[#This Row],[początek okresu funkcjonowania]])</f>
        <v>12</v>
      </c>
    </row>
    <row r="6" spans="1:40" ht="75" x14ac:dyDescent="0.25">
      <c r="A6" s="126">
        <v>5</v>
      </c>
      <c r="B6" s="127" t="s">
        <v>821</v>
      </c>
      <c r="C6" s="128" t="s">
        <v>218</v>
      </c>
      <c r="D6" s="128" t="s">
        <v>127</v>
      </c>
      <c r="E6" s="129" t="s">
        <v>219</v>
      </c>
      <c r="F6" s="129" t="s">
        <v>173</v>
      </c>
      <c r="G6" s="130">
        <v>5</v>
      </c>
      <c r="H6" s="130">
        <f>IFERROR(REPLACE(dane3[[#This Row],[nr z EZD]],SEARCH("/",dane3[[#This Row],[nr z EZD]]),1,"-"),dane3[[#This Row],[nr z EZD]])</f>
        <v>5</v>
      </c>
      <c r="I6" s="131" t="str">
        <f>"M"&amp;dane!$J6&amp;"/"&amp;dane!$G6&amp;"/2019"</f>
        <v>M2/5/2019</v>
      </c>
      <c r="J6" s="131">
        <v>2</v>
      </c>
      <c r="K6" s="131"/>
      <c r="L6" s="129" t="s">
        <v>174</v>
      </c>
      <c r="M6" s="131" t="s">
        <v>835</v>
      </c>
      <c r="N6" s="131" t="s">
        <v>836</v>
      </c>
      <c r="O6" s="129" t="s">
        <v>175</v>
      </c>
      <c r="P6" s="129" t="s">
        <v>220</v>
      </c>
      <c r="Q6" s="129" t="s">
        <v>221</v>
      </c>
      <c r="R6" s="129" t="s">
        <v>178</v>
      </c>
      <c r="S6" s="129" t="s">
        <v>222</v>
      </c>
      <c r="T6" s="129" t="s">
        <v>223</v>
      </c>
      <c r="U6" s="132">
        <v>28800</v>
      </c>
      <c r="V6" s="133" t="s">
        <v>753</v>
      </c>
      <c r="W6" s="130">
        <v>16</v>
      </c>
      <c r="X6" s="129" t="s">
        <v>224</v>
      </c>
      <c r="Y6" s="132">
        <v>28800</v>
      </c>
      <c r="Z6" s="133" t="s">
        <v>753</v>
      </c>
      <c r="AA6" s="130">
        <v>16</v>
      </c>
      <c r="AB6" s="132">
        <v>0</v>
      </c>
      <c r="AC6" s="133" t="s">
        <v>742</v>
      </c>
      <c r="AD6" s="130">
        <v>0</v>
      </c>
      <c r="AE6" s="130" t="str">
        <f>IF(dane3[[#This Row],[liczba miejsc dla dzieci niepełnosprawnych]]=0,"/–/","500,00")</f>
        <v>/–/</v>
      </c>
      <c r="AF6" s="130" t="s">
        <v>742</v>
      </c>
      <c r="AG6" s="134" t="s">
        <v>225</v>
      </c>
      <c r="AH6" s="134" t="s">
        <v>226</v>
      </c>
      <c r="AI6" s="134" t="s">
        <v>184</v>
      </c>
      <c r="AJ6" s="134" t="s">
        <v>185</v>
      </c>
      <c r="AK6" s="135" t="s">
        <v>834</v>
      </c>
      <c r="AL6" s="134" t="s">
        <v>186</v>
      </c>
      <c r="AM6" s="136">
        <v>43466</v>
      </c>
      <c r="AN6" s="133">
        <f>13-MONTH(dane3[[#This Row],[początek okresu funkcjonowania]])</f>
        <v>12</v>
      </c>
    </row>
    <row r="7" spans="1:40" ht="45" x14ac:dyDescent="0.25">
      <c r="A7" s="126">
        <v>6</v>
      </c>
      <c r="B7" s="127" t="s">
        <v>227</v>
      </c>
      <c r="C7" s="128" t="s">
        <v>228</v>
      </c>
      <c r="D7" s="128" t="s">
        <v>127</v>
      </c>
      <c r="E7" s="129" t="s">
        <v>229</v>
      </c>
      <c r="F7" s="129" t="s">
        <v>173</v>
      </c>
      <c r="G7" s="130">
        <v>6</v>
      </c>
      <c r="H7" s="130">
        <f>IFERROR(REPLACE(dane3[[#This Row],[nr z EZD]],SEARCH("/",dane3[[#This Row],[nr z EZD]]),1,"-"),dane3[[#This Row],[nr z EZD]])</f>
        <v>6</v>
      </c>
      <c r="I7" s="131" t="str">
        <f>"M"&amp;dane!$J7&amp;"/"&amp;dane!$G7&amp;"/2019"</f>
        <v>M2/6/2019</v>
      </c>
      <c r="J7" s="131">
        <v>2</v>
      </c>
      <c r="K7" s="131"/>
      <c r="L7" s="129" t="s">
        <v>174</v>
      </c>
      <c r="M7" s="131" t="s">
        <v>835</v>
      </c>
      <c r="N7" s="131" t="s">
        <v>836</v>
      </c>
      <c r="O7" s="129" t="s">
        <v>175</v>
      </c>
      <c r="P7" s="129" t="s">
        <v>230</v>
      </c>
      <c r="Q7" s="129" t="s">
        <v>231</v>
      </c>
      <c r="R7" s="129" t="s">
        <v>178</v>
      </c>
      <c r="S7" s="129" t="s">
        <v>232</v>
      </c>
      <c r="T7" s="129" t="s">
        <v>233</v>
      </c>
      <c r="U7" s="132">
        <v>90750</v>
      </c>
      <c r="V7" s="133" t="s">
        <v>754</v>
      </c>
      <c r="W7" s="130">
        <v>55</v>
      </c>
      <c r="X7" s="129" t="s">
        <v>234</v>
      </c>
      <c r="Y7" s="132">
        <v>90750</v>
      </c>
      <c r="Z7" s="133" t="s">
        <v>754</v>
      </c>
      <c r="AA7" s="130">
        <v>55</v>
      </c>
      <c r="AB7" s="132">
        <v>0</v>
      </c>
      <c r="AC7" s="133" t="s">
        <v>742</v>
      </c>
      <c r="AD7" s="130">
        <v>0</v>
      </c>
      <c r="AE7" s="130" t="str">
        <f>IF(dane3[[#This Row],[liczba miejsc dla dzieci niepełnosprawnych]]=0,"/–/","500,00")</f>
        <v>/–/</v>
      </c>
      <c r="AF7" s="130" t="s">
        <v>742</v>
      </c>
      <c r="AG7" s="134" t="s">
        <v>235</v>
      </c>
      <c r="AH7" s="134" t="s">
        <v>236</v>
      </c>
      <c r="AI7" s="134" t="s">
        <v>184</v>
      </c>
      <c r="AJ7" s="134" t="s">
        <v>185</v>
      </c>
      <c r="AK7" s="135" t="s">
        <v>834</v>
      </c>
      <c r="AL7" s="134" t="s">
        <v>237</v>
      </c>
      <c r="AM7" s="136">
        <v>43497</v>
      </c>
      <c r="AN7" s="133">
        <f>13-MONTH(dane3[[#This Row],[początek okresu funkcjonowania]])</f>
        <v>11</v>
      </c>
    </row>
    <row r="8" spans="1:40" ht="75" x14ac:dyDescent="0.25">
      <c r="A8" s="126">
        <v>7</v>
      </c>
      <c r="B8" s="127" t="s">
        <v>736</v>
      </c>
      <c r="C8" s="128" t="s">
        <v>238</v>
      </c>
      <c r="D8" s="128" t="s">
        <v>127</v>
      </c>
      <c r="E8" s="129" t="s">
        <v>239</v>
      </c>
      <c r="F8" s="129" t="s">
        <v>173</v>
      </c>
      <c r="G8" s="130">
        <v>7</v>
      </c>
      <c r="H8" s="130">
        <f>IFERROR(REPLACE(dane3[[#This Row],[nr z EZD]],SEARCH("/",dane3[[#This Row],[nr z EZD]]),1,"-"),dane3[[#This Row],[nr z EZD]])</f>
        <v>7</v>
      </c>
      <c r="I8" s="131" t="str">
        <f>"M"&amp;dane!$J8&amp;"/"&amp;dane!$G8&amp;"/2019"</f>
        <v>M2/7/2019</v>
      </c>
      <c r="J8" s="131">
        <v>2</v>
      </c>
      <c r="K8" s="131"/>
      <c r="L8" s="129" t="s">
        <v>174</v>
      </c>
      <c r="M8" s="131" t="s">
        <v>835</v>
      </c>
      <c r="N8" s="131" t="s">
        <v>836</v>
      </c>
      <c r="O8" s="129" t="s">
        <v>175</v>
      </c>
      <c r="P8" s="129" t="s">
        <v>240</v>
      </c>
      <c r="Q8" s="129" t="s">
        <v>241</v>
      </c>
      <c r="R8" s="129" t="s">
        <v>178</v>
      </c>
      <c r="S8" s="129" t="s">
        <v>242</v>
      </c>
      <c r="T8" s="129" t="s">
        <v>243</v>
      </c>
      <c r="U8" s="132">
        <v>27000</v>
      </c>
      <c r="V8" s="133" t="s">
        <v>750</v>
      </c>
      <c r="W8" s="130">
        <v>15</v>
      </c>
      <c r="X8" s="129" t="s">
        <v>244</v>
      </c>
      <c r="Y8" s="132">
        <v>27000</v>
      </c>
      <c r="Z8" s="133" t="s">
        <v>750</v>
      </c>
      <c r="AA8" s="130">
        <v>15</v>
      </c>
      <c r="AB8" s="132">
        <v>0</v>
      </c>
      <c r="AC8" s="133" t="s">
        <v>742</v>
      </c>
      <c r="AD8" s="130">
        <v>0</v>
      </c>
      <c r="AE8" s="130" t="str">
        <f>IF(dane3[[#This Row],[liczba miejsc dla dzieci niepełnosprawnych]]=0,"/–/","500,00")</f>
        <v>/–/</v>
      </c>
      <c r="AF8" s="130" t="s">
        <v>742</v>
      </c>
      <c r="AG8" s="134" t="s">
        <v>245</v>
      </c>
      <c r="AH8" s="134" t="s">
        <v>246</v>
      </c>
      <c r="AI8" s="134" t="s">
        <v>184</v>
      </c>
      <c r="AJ8" s="134" t="s">
        <v>185</v>
      </c>
      <c r="AK8" s="135" t="s">
        <v>834</v>
      </c>
      <c r="AL8" s="129" t="s">
        <v>247</v>
      </c>
      <c r="AM8" s="136">
        <v>43466</v>
      </c>
      <c r="AN8" s="133">
        <f>13-MONTH(dane3[[#This Row],[początek okresu funkcjonowania]])</f>
        <v>12</v>
      </c>
    </row>
    <row r="9" spans="1:40" ht="75" x14ac:dyDescent="0.25">
      <c r="A9" s="126">
        <v>8</v>
      </c>
      <c r="B9" s="127" t="s">
        <v>248</v>
      </c>
      <c r="C9" s="128" t="s">
        <v>249</v>
      </c>
      <c r="D9" s="128" t="s">
        <v>127</v>
      </c>
      <c r="E9" s="129" t="s">
        <v>250</v>
      </c>
      <c r="F9" s="129" t="s">
        <v>173</v>
      </c>
      <c r="G9" s="130" t="s">
        <v>251</v>
      </c>
      <c r="H9" s="130" t="str">
        <f>IFERROR(REPLACE(dane3[[#This Row],[nr z EZD]],SEARCH("/",dane3[[#This Row],[nr z EZD]]),1,"-"),dane3[[#This Row],[nr z EZD]])</f>
        <v>8a</v>
      </c>
      <c r="I9" s="131" t="str">
        <f>"M"&amp;dane!$J9&amp;"/"&amp;dane!$G9&amp;"/2019"</f>
        <v>M2/8a/2019</v>
      </c>
      <c r="J9" s="131">
        <v>2</v>
      </c>
      <c r="K9" s="131"/>
      <c r="L9" s="129" t="s">
        <v>174</v>
      </c>
      <c r="M9" s="131" t="s">
        <v>835</v>
      </c>
      <c r="N9" s="131" t="s">
        <v>836</v>
      </c>
      <c r="O9" s="129" t="s">
        <v>189</v>
      </c>
      <c r="P9" s="129" t="s">
        <v>252</v>
      </c>
      <c r="Q9" s="129" t="s">
        <v>253</v>
      </c>
      <c r="R9" s="129" t="s">
        <v>178</v>
      </c>
      <c r="S9" s="129" t="s">
        <v>254</v>
      </c>
      <c r="T9" s="129" t="s">
        <v>255</v>
      </c>
      <c r="U9" s="132">
        <v>70200</v>
      </c>
      <c r="V9" s="133" t="s">
        <v>755</v>
      </c>
      <c r="W9" s="130">
        <v>39</v>
      </c>
      <c r="X9" s="129" t="s">
        <v>256</v>
      </c>
      <c r="Y9" s="132">
        <v>70200</v>
      </c>
      <c r="Z9" s="133" t="s">
        <v>755</v>
      </c>
      <c r="AA9" s="130">
        <v>39</v>
      </c>
      <c r="AB9" s="132">
        <v>0</v>
      </c>
      <c r="AC9" s="133" t="s">
        <v>742</v>
      </c>
      <c r="AD9" s="130">
        <v>0</v>
      </c>
      <c r="AE9" s="130" t="str">
        <f>IF(dane3[[#This Row],[liczba miejsc dla dzieci niepełnosprawnych]]=0,"/–/","500,00")</f>
        <v>/–/</v>
      </c>
      <c r="AF9" s="130" t="s">
        <v>742</v>
      </c>
      <c r="AG9" s="134" t="s">
        <v>257</v>
      </c>
      <c r="AH9" s="134" t="s">
        <v>258</v>
      </c>
      <c r="AI9" s="134" t="s">
        <v>184</v>
      </c>
      <c r="AJ9" s="134" t="s">
        <v>185</v>
      </c>
      <c r="AK9" s="135" t="s">
        <v>834</v>
      </c>
      <c r="AL9" s="134" t="s">
        <v>259</v>
      </c>
      <c r="AM9" s="136">
        <v>43466</v>
      </c>
      <c r="AN9" s="133">
        <f>13-MONTH(dane3[[#This Row],[początek okresu funkcjonowania]])</f>
        <v>12</v>
      </c>
    </row>
    <row r="10" spans="1:40" ht="90" x14ac:dyDescent="0.25">
      <c r="A10" s="126">
        <v>9</v>
      </c>
      <c r="B10" s="127" t="s">
        <v>248</v>
      </c>
      <c r="C10" s="128" t="s">
        <v>260</v>
      </c>
      <c r="D10" s="128" t="s">
        <v>128</v>
      </c>
      <c r="E10" s="129" t="s">
        <v>250</v>
      </c>
      <c r="F10" s="129" t="s">
        <v>173</v>
      </c>
      <c r="G10" s="130" t="s">
        <v>261</v>
      </c>
      <c r="H10" s="130" t="str">
        <f>IFERROR(REPLACE(dane3[[#This Row],[nr z EZD]],SEARCH("/",dane3[[#This Row],[nr z EZD]]),1,"-"),dane3[[#This Row],[nr z EZD]])</f>
        <v>8b</v>
      </c>
      <c r="I10" s="131" t="str">
        <f>"M"&amp;dane!$J10&amp;"/"&amp;dane!$G10&amp;"/2019"</f>
        <v>M2/8b/2019</v>
      </c>
      <c r="J10" s="131">
        <v>2</v>
      </c>
      <c r="K10" s="131"/>
      <c r="L10" s="129" t="s">
        <v>174</v>
      </c>
      <c r="M10" s="131" t="s">
        <v>835</v>
      </c>
      <c r="N10" s="131" t="s">
        <v>836</v>
      </c>
      <c r="O10" s="129" t="s">
        <v>189</v>
      </c>
      <c r="P10" s="129" t="s">
        <v>252</v>
      </c>
      <c r="Q10" s="129" t="s">
        <v>253</v>
      </c>
      <c r="R10" s="129" t="s">
        <v>178</v>
      </c>
      <c r="S10" s="129" t="s">
        <v>254</v>
      </c>
      <c r="T10" s="129" t="s">
        <v>255</v>
      </c>
      <c r="U10" s="132">
        <v>28800</v>
      </c>
      <c r="V10" s="133" t="s">
        <v>753</v>
      </c>
      <c r="W10" s="130">
        <v>16</v>
      </c>
      <c r="X10" s="129" t="s">
        <v>262</v>
      </c>
      <c r="Y10" s="132">
        <v>28800</v>
      </c>
      <c r="Z10" s="133" t="s">
        <v>753</v>
      </c>
      <c r="AA10" s="130">
        <v>16</v>
      </c>
      <c r="AB10" s="132">
        <v>0</v>
      </c>
      <c r="AC10" s="133" t="s">
        <v>742</v>
      </c>
      <c r="AD10" s="130">
        <v>0</v>
      </c>
      <c r="AE10" s="130" t="str">
        <f>IF(dane3[[#This Row],[liczba miejsc dla dzieci niepełnosprawnych]]=0,"/–/","500,00")</f>
        <v>/–/</v>
      </c>
      <c r="AF10" s="130" t="s">
        <v>742</v>
      </c>
      <c r="AG10" s="134" t="s">
        <v>257</v>
      </c>
      <c r="AH10" s="134" t="s">
        <v>258</v>
      </c>
      <c r="AI10" s="134" t="s">
        <v>263</v>
      </c>
      <c r="AJ10" s="134" t="s">
        <v>264</v>
      </c>
      <c r="AK10" s="135" t="s">
        <v>834</v>
      </c>
      <c r="AL10" s="134" t="s">
        <v>259</v>
      </c>
      <c r="AM10" s="136">
        <v>43466</v>
      </c>
      <c r="AN10" s="133">
        <f>13-MONTH(dane3[[#This Row],[początek okresu funkcjonowania]])</f>
        <v>12</v>
      </c>
    </row>
    <row r="11" spans="1:40" ht="60" x14ac:dyDescent="0.25">
      <c r="A11" s="126">
        <v>10</v>
      </c>
      <c r="B11" s="127" t="s">
        <v>822</v>
      </c>
      <c r="C11" s="128" t="s">
        <v>265</v>
      </c>
      <c r="D11" s="128" t="s">
        <v>127</v>
      </c>
      <c r="E11" s="129" t="s">
        <v>266</v>
      </c>
      <c r="F11" s="129" t="s">
        <v>173</v>
      </c>
      <c r="G11" s="130">
        <v>9</v>
      </c>
      <c r="H11" s="130">
        <f>IFERROR(REPLACE(dane3[[#This Row],[nr z EZD]],SEARCH("/",dane3[[#This Row],[nr z EZD]]),1,"-"),dane3[[#This Row],[nr z EZD]])</f>
        <v>9</v>
      </c>
      <c r="I11" s="131" t="str">
        <f>"M"&amp;dane!$J11&amp;"/"&amp;dane!$G11&amp;"/2019"</f>
        <v>M2/9/2019</v>
      </c>
      <c r="J11" s="131">
        <v>2</v>
      </c>
      <c r="K11" s="131"/>
      <c r="L11" s="129" t="s">
        <v>174</v>
      </c>
      <c r="M11" s="131" t="s">
        <v>835</v>
      </c>
      <c r="N11" s="131" t="s">
        <v>836</v>
      </c>
      <c r="O11" s="129" t="s">
        <v>175</v>
      </c>
      <c r="P11" s="129" t="s">
        <v>267</v>
      </c>
      <c r="Q11" s="129" t="s">
        <v>268</v>
      </c>
      <c r="R11" s="129" t="s">
        <v>178</v>
      </c>
      <c r="S11" s="129" t="s">
        <v>269</v>
      </c>
      <c r="T11" s="129" t="s">
        <v>270</v>
      </c>
      <c r="U11" s="132">
        <v>54000</v>
      </c>
      <c r="V11" s="133" t="s">
        <v>756</v>
      </c>
      <c r="W11" s="130">
        <v>30</v>
      </c>
      <c r="X11" s="129" t="s">
        <v>271</v>
      </c>
      <c r="Y11" s="132">
        <v>54000</v>
      </c>
      <c r="Z11" s="133" t="s">
        <v>756</v>
      </c>
      <c r="AA11" s="130">
        <v>30</v>
      </c>
      <c r="AB11" s="132">
        <v>0</v>
      </c>
      <c r="AC11" s="133" t="s">
        <v>742</v>
      </c>
      <c r="AD11" s="130">
        <v>0</v>
      </c>
      <c r="AE11" s="130" t="str">
        <f>IF(dane3[[#This Row],[liczba miejsc dla dzieci niepełnosprawnych]]=0,"/–/","500,00")</f>
        <v>/–/</v>
      </c>
      <c r="AF11" s="130" t="s">
        <v>742</v>
      </c>
      <c r="AG11" s="134" t="s">
        <v>272</v>
      </c>
      <c r="AH11" s="134" t="s">
        <v>273</v>
      </c>
      <c r="AI11" s="134" t="s">
        <v>184</v>
      </c>
      <c r="AJ11" s="134" t="s">
        <v>185</v>
      </c>
      <c r="AK11" s="135" t="s">
        <v>834</v>
      </c>
      <c r="AL11" s="134" t="s">
        <v>274</v>
      </c>
      <c r="AM11" s="136">
        <v>43466</v>
      </c>
      <c r="AN11" s="133">
        <f>13-MONTH(dane3[[#This Row],[początek okresu funkcjonowania]])</f>
        <v>12</v>
      </c>
    </row>
    <row r="12" spans="1:40" ht="90" x14ac:dyDescent="0.25">
      <c r="A12" s="126">
        <v>11</v>
      </c>
      <c r="B12" s="127" t="s">
        <v>275</v>
      </c>
      <c r="C12" s="137" t="s">
        <v>276</v>
      </c>
      <c r="D12" s="137" t="s">
        <v>128</v>
      </c>
      <c r="E12" s="129" t="s">
        <v>277</v>
      </c>
      <c r="F12" s="129" t="s">
        <v>173</v>
      </c>
      <c r="G12" s="130">
        <v>10</v>
      </c>
      <c r="H12" s="130">
        <f>IFERROR(REPLACE(dane3[[#This Row],[nr z EZD]],SEARCH("/",dane3[[#This Row],[nr z EZD]]),1,"-"),dane3[[#This Row],[nr z EZD]])</f>
        <v>10</v>
      </c>
      <c r="I12" s="131" t="str">
        <f>"M"&amp;dane!$J12&amp;"/"&amp;dane!$G12&amp;"/2019"</f>
        <v>M2/10/2019</v>
      </c>
      <c r="J12" s="131">
        <v>2</v>
      </c>
      <c r="K12" s="131"/>
      <c r="L12" s="129" t="s">
        <v>174</v>
      </c>
      <c r="M12" s="131" t="s">
        <v>835</v>
      </c>
      <c r="N12" s="131" t="s">
        <v>836</v>
      </c>
      <c r="O12" s="129" t="s">
        <v>175</v>
      </c>
      <c r="P12" s="129" t="s">
        <v>278</v>
      </c>
      <c r="Q12" s="129" t="s">
        <v>279</v>
      </c>
      <c r="R12" s="129" t="s">
        <v>178</v>
      </c>
      <c r="S12" s="129" t="s">
        <v>280</v>
      </c>
      <c r="T12" s="129" t="s">
        <v>281</v>
      </c>
      <c r="U12" s="132">
        <v>49500</v>
      </c>
      <c r="V12" s="133" t="s">
        <v>757</v>
      </c>
      <c r="W12" s="130">
        <v>30</v>
      </c>
      <c r="X12" s="129" t="s">
        <v>282</v>
      </c>
      <c r="Y12" s="132">
        <v>49500</v>
      </c>
      <c r="Z12" s="133" t="s">
        <v>757</v>
      </c>
      <c r="AA12" s="130">
        <v>30</v>
      </c>
      <c r="AB12" s="132">
        <v>0</v>
      </c>
      <c r="AC12" s="133" t="s">
        <v>742</v>
      </c>
      <c r="AD12" s="130">
        <v>0</v>
      </c>
      <c r="AE12" s="130" t="str">
        <f>IF(dane3[[#This Row],[liczba miejsc dla dzieci niepełnosprawnych]]=0,"/–/","500,00")</f>
        <v>/–/</v>
      </c>
      <c r="AF12" s="130" t="s">
        <v>742</v>
      </c>
      <c r="AG12" s="134" t="s">
        <v>283</v>
      </c>
      <c r="AH12" s="134" t="s">
        <v>284</v>
      </c>
      <c r="AI12" s="134" t="s">
        <v>263</v>
      </c>
      <c r="AJ12" s="134" t="s">
        <v>264</v>
      </c>
      <c r="AK12" s="135" t="s">
        <v>834</v>
      </c>
      <c r="AL12" s="134" t="s">
        <v>186</v>
      </c>
      <c r="AM12" s="136">
        <v>43497</v>
      </c>
      <c r="AN12" s="133">
        <f>13-MONTH(dane3[[#This Row],[początek okresu funkcjonowania]])</f>
        <v>11</v>
      </c>
    </row>
    <row r="13" spans="1:40" ht="75" x14ac:dyDescent="0.25">
      <c r="A13" s="126">
        <v>12</v>
      </c>
      <c r="B13" s="127" t="s">
        <v>734</v>
      </c>
      <c r="C13" s="137" t="s">
        <v>285</v>
      </c>
      <c r="D13" s="137" t="s">
        <v>127</v>
      </c>
      <c r="E13" s="129" t="s">
        <v>286</v>
      </c>
      <c r="F13" s="129" t="s">
        <v>173</v>
      </c>
      <c r="G13" s="130">
        <v>11</v>
      </c>
      <c r="H13" s="130">
        <f>IFERROR(REPLACE(dane3[[#This Row],[nr z EZD]],SEARCH("/",dane3[[#This Row],[nr z EZD]]),1,"-"),dane3[[#This Row],[nr z EZD]])</f>
        <v>11</v>
      </c>
      <c r="I13" s="131" t="str">
        <f>"M"&amp;dane!$J13&amp;"/"&amp;dane!$G13&amp;"/2019"</f>
        <v>M2/11/2019</v>
      </c>
      <c r="J13" s="131">
        <v>2</v>
      </c>
      <c r="K13" s="131"/>
      <c r="L13" s="129" t="s">
        <v>174</v>
      </c>
      <c r="M13" s="131" t="s">
        <v>835</v>
      </c>
      <c r="N13" s="131" t="s">
        <v>836</v>
      </c>
      <c r="O13" s="129" t="s">
        <v>175</v>
      </c>
      <c r="P13" s="129" t="s">
        <v>287</v>
      </c>
      <c r="Q13" s="129" t="s">
        <v>288</v>
      </c>
      <c r="R13" s="129" t="s">
        <v>178</v>
      </c>
      <c r="S13" s="129" t="s">
        <v>289</v>
      </c>
      <c r="T13" s="129" t="s">
        <v>290</v>
      </c>
      <c r="U13" s="132">
        <v>37800</v>
      </c>
      <c r="V13" s="133" t="s">
        <v>758</v>
      </c>
      <c r="W13" s="130">
        <v>21</v>
      </c>
      <c r="X13" s="129" t="s">
        <v>291</v>
      </c>
      <c r="Y13" s="132">
        <v>37800</v>
      </c>
      <c r="Z13" s="133" t="s">
        <v>758</v>
      </c>
      <c r="AA13" s="130">
        <v>21</v>
      </c>
      <c r="AB13" s="132">
        <v>0</v>
      </c>
      <c r="AC13" s="133" t="s">
        <v>742</v>
      </c>
      <c r="AD13" s="130">
        <v>0</v>
      </c>
      <c r="AE13" s="130" t="str">
        <f>IF(dane3[[#This Row],[liczba miejsc dla dzieci niepełnosprawnych]]=0,"/–/","500,00")</f>
        <v>/–/</v>
      </c>
      <c r="AF13" s="130" t="s">
        <v>742</v>
      </c>
      <c r="AG13" s="134" t="s">
        <v>292</v>
      </c>
      <c r="AH13" s="134" t="s">
        <v>293</v>
      </c>
      <c r="AI13" s="134" t="s">
        <v>184</v>
      </c>
      <c r="AJ13" s="134" t="s">
        <v>185</v>
      </c>
      <c r="AK13" s="135" t="s">
        <v>834</v>
      </c>
      <c r="AL13" s="134" t="s">
        <v>294</v>
      </c>
      <c r="AM13" s="136">
        <v>43466</v>
      </c>
      <c r="AN13" s="133">
        <f>13-MONTH(dane3[[#This Row],[początek okresu funkcjonowania]])</f>
        <v>12</v>
      </c>
    </row>
    <row r="14" spans="1:40" ht="105" x14ac:dyDescent="0.25">
      <c r="A14" s="126">
        <v>13</v>
      </c>
      <c r="B14" s="127" t="s">
        <v>815</v>
      </c>
      <c r="C14" s="128" t="s">
        <v>295</v>
      </c>
      <c r="D14" s="128" t="s">
        <v>127</v>
      </c>
      <c r="E14" s="129" t="s">
        <v>296</v>
      </c>
      <c r="F14" s="129" t="s">
        <v>173</v>
      </c>
      <c r="G14" s="130">
        <v>12</v>
      </c>
      <c r="H14" s="130">
        <f>IFERROR(REPLACE(dane3[[#This Row],[nr z EZD]],SEARCH("/",dane3[[#This Row],[nr z EZD]]),1,"-"),dane3[[#This Row],[nr z EZD]])</f>
        <v>12</v>
      </c>
      <c r="I14" s="131" t="str">
        <f>"M"&amp;dane!$J14&amp;"/"&amp;dane!$G14&amp;"/2019"</f>
        <v>M2/12/2019</v>
      </c>
      <c r="J14" s="131">
        <v>2</v>
      </c>
      <c r="K14" s="131"/>
      <c r="L14" s="129" t="s">
        <v>174</v>
      </c>
      <c r="M14" s="131" t="s">
        <v>835</v>
      </c>
      <c r="N14" s="131" t="s">
        <v>836</v>
      </c>
      <c r="O14" s="129" t="s">
        <v>175</v>
      </c>
      <c r="P14" s="129" t="s">
        <v>297</v>
      </c>
      <c r="Q14" s="129" t="s">
        <v>298</v>
      </c>
      <c r="R14" s="129" t="s">
        <v>175</v>
      </c>
      <c r="S14" s="129" t="s">
        <v>299</v>
      </c>
      <c r="T14" s="129" t="s">
        <v>300</v>
      </c>
      <c r="U14" s="132">
        <v>135000</v>
      </c>
      <c r="V14" s="133" t="s">
        <v>759</v>
      </c>
      <c r="W14" s="130">
        <v>75</v>
      </c>
      <c r="X14" s="129" t="s">
        <v>301</v>
      </c>
      <c r="Y14" s="132">
        <v>135000</v>
      </c>
      <c r="Z14" s="133" t="s">
        <v>759</v>
      </c>
      <c r="AA14" s="130">
        <v>75</v>
      </c>
      <c r="AB14" s="132">
        <v>0</v>
      </c>
      <c r="AC14" s="133" t="s">
        <v>742</v>
      </c>
      <c r="AD14" s="130">
        <v>0</v>
      </c>
      <c r="AE14" s="130" t="str">
        <f>IF(dane3[[#This Row],[liczba miejsc dla dzieci niepełnosprawnych]]=0,"/–/","500,00")</f>
        <v>/–/</v>
      </c>
      <c r="AF14" s="130" t="s">
        <v>742</v>
      </c>
      <c r="AG14" s="134" t="s">
        <v>302</v>
      </c>
      <c r="AH14" s="134" t="s">
        <v>303</v>
      </c>
      <c r="AI14" s="134" t="s">
        <v>184</v>
      </c>
      <c r="AJ14" s="134" t="s">
        <v>185</v>
      </c>
      <c r="AK14" s="135" t="s">
        <v>834</v>
      </c>
      <c r="AL14" s="134" t="s">
        <v>274</v>
      </c>
      <c r="AM14" s="136">
        <v>43466</v>
      </c>
      <c r="AN14" s="133">
        <f>13-MONTH(dane3[[#This Row],[początek okresu funkcjonowania]])</f>
        <v>12</v>
      </c>
    </row>
    <row r="15" spans="1:40" ht="60" x14ac:dyDescent="0.25">
      <c r="A15" s="126">
        <v>14</v>
      </c>
      <c r="B15" s="127" t="s">
        <v>826</v>
      </c>
      <c r="C15" s="128" t="s">
        <v>304</v>
      </c>
      <c r="D15" s="128" t="s">
        <v>127</v>
      </c>
      <c r="E15" s="129" t="s">
        <v>305</v>
      </c>
      <c r="F15" s="129" t="s">
        <v>173</v>
      </c>
      <c r="G15" s="130" t="s">
        <v>306</v>
      </c>
      <c r="H15" s="130" t="str">
        <f>IFERROR(REPLACE(dane3[[#This Row],[nr z EZD]],SEARCH("/",dane3[[#This Row],[nr z EZD]]),1,"-"),dane3[[#This Row],[nr z EZD]])</f>
        <v>13a</v>
      </c>
      <c r="I15" s="131" t="str">
        <f>"M"&amp;dane!$J15&amp;"/"&amp;dane!$G15&amp;"/2019"</f>
        <v>M2/13a/2019</v>
      </c>
      <c r="J15" s="131">
        <v>2</v>
      </c>
      <c r="K15" s="131"/>
      <c r="L15" s="129" t="s">
        <v>174</v>
      </c>
      <c r="M15" s="131" t="s">
        <v>835</v>
      </c>
      <c r="N15" s="131" t="s">
        <v>836</v>
      </c>
      <c r="O15" s="129" t="s">
        <v>307</v>
      </c>
      <c r="P15" s="129" t="s">
        <v>308</v>
      </c>
      <c r="Q15" s="129" t="s">
        <v>309</v>
      </c>
      <c r="R15" s="129" t="s">
        <v>178</v>
      </c>
      <c r="S15" s="129" t="s">
        <v>310</v>
      </c>
      <c r="T15" s="129" t="s">
        <v>311</v>
      </c>
      <c r="U15" s="132">
        <v>54000</v>
      </c>
      <c r="V15" s="133" t="s">
        <v>756</v>
      </c>
      <c r="W15" s="130">
        <v>30</v>
      </c>
      <c r="X15" s="129" t="s">
        <v>312</v>
      </c>
      <c r="Y15" s="132">
        <v>54000</v>
      </c>
      <c r="Z15" s="133" t="s">
        <v>756</v>
      </c>
      <c r="AA15" s="130">
        <v>30</v>
      </c>
      <c r="AB15" s="132">
        <v>0</v>
      </c>
      <c r="AC15" s="133" t="s">
        <v>742</v>
      </c>
      <c r="AD15" s="130">
        <v>0</v>
      </c>
      <c r="AE15" s="130" t="str">
        <f>IF(dane3[[#This Row],[liczba miejsc dla dzieci niepełnosprawnych]]=0,"/–/","500,00")</f>
        <v>/–/</v>
      </c>
      <c r="AF15" s="130" t="s">
        <v>742</v>
      </c>
      <c r="AG15" s="134" t="s">
        <v>313</v>
      </c>
      <c r="AH15" s="134" t="s">
        <v>314</v>
      </c>
      <c r="AI15" s="134" t="s">
        <v>184</v>
      </c>
      <c r="AJ15" s="134" t="s">
        <v>185</v>
      </c>
      <c r="AK15" s="135" t="s">
        <v>834</v>
      </c>
      <c r="AL15" s="129" t="s">
        <v>247</v>
      </c>
      <c r="AM15" s="136">
        <v>43466</v>
      </c>
      <c r="AN15" s="133">
        <f>13-MONTH(dane3[[#This Row],[początek okresu funkcjonowania]])</f>
        <v>12</v>
      </c>
    </row>
    <row r="16" spans="1:40" ht="60" x14ac:dyDescent="0.25">
      <c r="A16" s="126">
        <v>15</v>
      </c>
      <c r="B16" s="127" t="s">
        <v>826</v>
      </c>
      <c r="C16" s="128" t="s">
        <v>315</v>
      </c>
      <c r="D16" s="128" t="s">
        <v>127</v>
      </c>
      <c r="E16" s="129" t="s">
        <v>305</v>
      </c>
      <c r="F16" s="129" t="s">
        <v>173</v>
      </c>
      <c r="G16" s="130" t="s">
        <v>316</v>
      </c>
      <c r="H16" s="130" t="str">
        <f>IFERROR(REPLACE(dane3[[#This Row],[nr z EZD]],SEARCH("/",dane3[[#This Row],[nr z EZD]]),1,"-"),dane3[[#This Row],[nr z EZD]])</f>
        <v>13b</v>
      </c>
      <c r="I16" s="131" t="str">
        <f>"M"&amp;dane!$J16&amp;"/"&amp;dane!$G16&amp;"/2019"</f>
        <v>M2/13b/2019</v>
      </c>
      <c r="J16" s="131">
        <v>2</v>
      </c>
      <c r="K16" s="131"/>
      <c r="L16" s="129" t="s">
        <v>174</v>
      </c>
      <c r="M16" s="131" t="s">
        <v>835</v>
      </c>
      <c r="N16" s="131" t="s">
        <v>836</v>
      </c>
      <c r="O16" s="129" t="s">
        <v>307</v>
      </c>
      <c r="P16" s="129" t="s">
        <v>308</v>
      </c>
      <c r="Q16" s="129" t="s">
        <v>309</v>
      </c>
      <c r="R16" s="129" t="s">
        <v>178</v>
      </c>
      <c r="S16" s="129" t="s">
        <v>310</v>
      </c>
      <c r="T16" s="129" t="s">
        <v>311</v>
      </c>
      <c r="U16" s="132">
        <v>68400</v>
      </c>
      <c r="V16" s="133" t="s">
        <v>760</v>
      </c>
      <c r="W16" s="130">
        <v>38</v>
      </c>
      <c r="X16" s="129" t="s">
        <v>317</v>
      </c>
      <c r="Y16" s="132">
        <v>68400</v>
      </c>
      <c r="Z16" s="133" t="s">
        <v>760</v>
      </c>
      <c r="AA16" s="130">
        <v>38</v>
      </c>
      <c r="AB16" s="132">
        <v>0</v>
      </c>
      <c r="AC16" s="133" t="s">
        <v>742</v>
      </c>
      <c r="AD16" s="130">
        <v>0</v>
      </c>
      <c r="AE16" s="130" t="str">
        <f>IF(dane3[[#This Row],[liczba miejsc dla dzieci niepełnosprawnych]]=0,"/–/","500,00")</f>
        <v>/–/</v>
      </c>
      <c r="AF16" s="130" t="s">
        <v>742</v>
      </c>
      <c r="AG16" s="134" t="s">
        <v>313</v>
      </c>
      <c r="AH16" s="134" t="s">
        <v>314</v>
      </c>
      <c r="AI16" s="134" t="s">
        <v>184</v>
      </c>
      <c r="AJ16" s="134" t="s">
        <v>185</v>
      </c>
      <c r="AK16" s="135" t="s">
        <v>834</v>
      </c>
      <c r="AL16" s="129" t="s">
        <v>247</v>
      </c>
      <c r="AM16" s="136">
        <v>43466</v>
      </c>
      <c r="AN16" s="133">
        <f>13-MONTH(dane3[[#This Row],[początek okresu funkcjonowania]])</f>
        <v>12</v>
      </c>
    </row>
    <row r="17" spans="1:40" ht="90" x14ac:dyDescent="0.25">
      <c r="A17" s="126">
        <v>16</v>
      </c>
      <c r="B17" s="127" t="s">
        <v>827</v>
      </c>
      <c r="C17" s="128" t="s">
        <v>816</v>
      </c>
      <c r="D17" s="128" t="s">
        <v>127</v>
      </c>
      <c r="E17" s="129" t="s">
        <v>318</v>
      </c>
      <c r="F17" s="129" t="s">
        <v>173</v>
      </c>
      <c r="G17" s="130">
        <v>14</v>
      </c>
      <c r="H17" s="130">
        <f>IFERROR(REPLACE(dane3[[#This Row],[nr z EZD]],SEARCH("/",dane3[[#This Row],[nr z EZD]]),1,"-"),dane3[[#This Row],[nr z EZD]])</f>
        <v>14</v>
      </c>
      <c r="I17" s="131" t="str">
        <f>"M"&amp;dane!$J17&amp;"/"&amp;dane!$G17&amp;"/2019"</f>
        <v>M2/14/2019</v>
      </c>
      <c r="J17" s="131">
        <v>2</v>
      </c>
      <c r="K17" s="131"/>
      <c r="L17" s="129" t="s">
        <v>174</v>
      </c>
      <c r="M17" s="131" t="s">
        <v>835</v>
      </c>
      <c r="N17" s="131" t="s">
        <v>836</v>
      </c>
      <c r="O17" s="129" t="s">
        <v>175</v>
      </c>
      <c r="P17" s="129" t="s">
        <v>319</v>
      </c>
      <c r="Q17" s="129" t="s">
        <v>320</v>
      </c>
      <c r="R17" s="129" t="s">
        <v>178</v>
      </c>
      <c r="S17" s="129" t="s">
        <v>321</v>
      </c>
      <c r="T17" s="129" t="s">
        <v>322</v>
      </c>
      <c r="U17" s="132">
        <v>103200</v>
      </c>
      <c r="V17" s="133" t="s">
        <v>788</v>
      </c>
      <c r="W17" s="130">
        <v>34</v>
      </c>
      <c r="X17" s="129" t="s">
        <v>323</v>
      </c>
      <c r="Y17" s="132">
        <v>43200</v>
      </c>
      <c r="Z17" s="133" t="s">
        <v>761</v>
      </c>
      <c r="AA17" s="130">
        <v>24</v>
      </c>
      <c r="AB17" s="132">
        <v>60000</v>
      </c>
      <c r="AC17" s="133" t="s">
        <v>744</v>
      </c>
      <c r="AD17" s="130">
        <v>10</v>
      </c>
      <c r="AE17" s="130" t="str">
        <f>IF(dane3[[#This Row],[liczba miejsc dla dzieci niepełnosprawnych]]=0,"/–/","500,00")</f>
        <v>500,00</v>
      </c>
      <c r="AF17" s="130" t="s">
        <v>794</v>
      </c>
      <c r="AG17" s="134" t="s">
        <v>324</v>
      </c>
      <c r="AH17" s="134" t="s">
        <v>325</v>
      </c>
      <c r="AI17" s="134" t="s">
        <v>184</v>
      </c>
      <c r="AJ17" s="134" t="s">
        <v>185</v>
      </c>
      <c r="AK17" s="135" t="s">
        <v>834</v>
      </c>
      <c r="AL17" s="134" t="s">
        <v>294</v>
      </c>
      <c r="AM17" s="136">
        <v>43466</v>
      </c>
      <c r="AN17" s="133">
        <f>13-MONTH(dane3[[#This Row],[początek okresu funkcjonowania]])</f>
        <v>12</v>
      </c>
    </row>
    <row r="18" spans="1:40" ht="90" x14ac:dyDescent="0.25">
      <c r="A18" s="126">
        <v>17</v>
      </c>
      <c r="B18" s="127" t="s">
        <v>737</v>
      </c>
      <c r="C18" s="128" t="s">
        <v>326</v>
      </c>
      <c r="D18" s="128" t="s">
        <v>127</v>
      </c>
      <c r="E18" s="129" t="s">
        <v>327</v>
      </c>
      <c r="F18" s="129" t="s">
        <v>328</v>
      </c>
      <c r="G18" s="130" t="s">
        <v>329</v>
      </c>
      <c r="H18" s="130" t="str">
        <f>IFERROR(REPLACE(dane3[[#This Row],[nr z EZD]],SEARCH("/",dane3[[#This Row],[nr z EZD]]),1,"-"),dane3[[#This Row],[nr z EZD]])</f>
        <v>15a</v>
      </c>
      <c r="I18" s="131" t="str">
        <f>"M"&amp;dane!$J18&amp;"/"&amp;dane!$G18&amp;"/2019"</f>
        <v>M2/15a/2019</v>
      </c>
      <c r="J18" s="131">
        <v>2</v>
      </c>
      <c r="K18" s="131"/>
      <c r="L18" s="129" t="s">
        <v>174</v>
      </c>
      <c r="M18" s="131" t="s">
        <v>835</v>
      </c>
      <c r="N18" s="131" t="s">
        <v>836</v>
      </c>
      <c r="O18" s="129" t="s">
        <v>175</v>
      </c>
      <c r="P18" s="129" t="s">
        <v>330</v>
      </c>
      <c r="Q18" s="129" t="s">
        <v>331</v>
      </c>
      <c r="R18" s="129" t="s">
        <v>175</v>
      </c>
      <c r="S18" s="129" t="s">
        <v>332</v>
      </c>
      <c r="T18" s="129" t="s">
        <v>333</v>
      </c>
      <c r="U18" s="132">
        <v>159600</v>
      </c>
      <c r="V18" s="133" t="s">
        <v>789</v>
      </c>
      <c r="W18" s="130">
        <v>84</v>
      </c>
      <c r="X18" s="129" t="s">
        <v>334</v>
      </c>
      <c r="Y18" s="132">
        <v>147600</v>
      </c>
      <c r="Z18" s="133" t="s">
        <v>762</v>
      </c>
      <c r="AA18" s="130">
        <v>82</v>
      </c>
      <c r="AB18" s="132">
        <v>12000</v>
      </c>
      <c r="AC18" s="133" t="s">
        <v>745</v>
      </c>
      <c r="AD18" s="130">
        <v>2</v>
      </c>
      <c r="AE18" s="130" t="str">
        <f>IF(dane3[[#This Row],[liczba miejsc dla dzieci niepełnosprawnych]]=0,"/–/","500,00")</f>
        <v>500,00</v>
      </c>
      <c r="AF18" s="130" t="s">
        <v>794</v>
      </c>
      <c r="AG18" s="134" t="s">
        <v>335</v>
      </c>
      <c r="AH18" s="134" t="s">
        <v>336</v>
      </c>
      <c r="AI18" s="134" t="s">
        <v>184</v>
      </c>
      <c r="AJ18" s="134" t="s">
        <v>185</v>
      </c>
      <c r="AK18" s="135" t="s">
        <v>834</v>
      </c>
      <c r="AL18" s="134" t="s">
        <v>294</v>
      </c>
      <c r="AM18" s="136">
        <v>43466</v>
      </c>
      <c r="AN18" s="133">
        <f>13-MONTH(dane3[[#This Row],[początek okresu funkcjonowania]])</f>
        <v>12</v>
      </c>
    </row>
    <row r="19" spans="1:40" ht="90" x14ac:dyDescent="0.25">
      <c r="A19" s="126">
        <v>18</v>
      </c>
      <c r="B19" s="127" t="s">
        <v>737</v>
      </c>
      <c r="C19" s="128" t="s">
        <v>337</v>
      </c>
      <c r="D19" s="128" t="s">
        <v>127</v>
      </c>
      <c r="E19" s="129" t="s">
        <v>327</v>
      </c>
      <c r="F19" s="129" t="s">
        <v>328</v>
      </c>
      <c r="G19" s="130" t="s">
        <v>338</v>
      </c>
      <c r="H19" s="130" t="str">
        <f>IFERROR(REPLACE(dane3[[#This Row],[nr z EZD]],SEARCH("/",dane3[[#This Row],[nr z EZD]]),1,"-"),dane3[[#This Row],[nr z EZD]])</f>
        <v>15b</v>
      </c>
      <c r="I19" s="131" t="str">
        <f>"M"&amp;dane!$J19&amp;"/"&amp;dane!$G19&amp;"/2019"</f>
        <v>M2/15b/2019</v>
      </c>
      <c r="J19" s="131">
        <v>2</v>
      </c>
      <c r="K19" s="131"/>
      <c r="L19" s="129" t="s">
        <v>174</v>
      </c>
      <c r="M19" s="131" t="s">
        <v>835</v>
      </c>
      <c r="N19" s="131" t="s">
        <v>836</v>
      </c>
      <c r="O19" s="129" t="s">
        <v>175</v>
      </c>
      <c r="P19" s="129" t="s">
        <v>330</v>
      </c>
      <c r="Q19" s="129" t="s">
        <v>339</v>
      </c>
      <c r="R19" s="129" t="s">
        <v>175</v>
      </c>
      <c r="S19" s="129" t="s">
        <v>332</v>
      </c>
      <c r="T19" s="129" t="s">
        <v>333</v>
      </c>
      <c r="U19" s="132">
        <v>6000</v>
      </c>
      <c r="V19" s="133" t="s">
        <v>743</v>
      </c>
      <c r="W19" s="130">
        <v>1</v>
      </c>
      <c r="X19" s="129" t="s">
        <v>340</v>
      </c>
      <c r="Y19" s="132">
        <v>0</v>
      </c>
      <c r="Z19" s="133" t="s">
        <v>742</v>
      </c>
      <c r="AA19" s="130">
        <v>0</v>
      </c>
      <c r="AB19" s="132">
        <v>6000</v>
      </c>
      <c r="AC19" s="133" t="s">
        <v>743</v>
      </c>
      <c r="AD19" s="130">
        <v>1</v>
      </c>
      <c r="AE19" s="130" t="str">
        <f>IF(dane3[[#This Row],[liczba miejsc dla dzieci niepełnosprawnych]]=0,"/–/","500,00")</f>
        <v>500,00</v>
      </c>
      <c r="AF19" s="130" t="s">
        <v>794</v>
      </c>
      <c r="AG19" s="134" t="s">
        <v>335</v>
      </c>
      <c r="AH19" s="134" t="s">
        <v>336</v>
      </c>
      <c r="AI19" s="134" t="s">
        <v>184</v>
      </c>
      <c r="AJ19" s="134" t="s">
        <v>185</v>
      </c>
      <c r="AK19" s="135" t="s">
        <v>834</v>
      </c>
      <c r="AL19" s="134" t="s">
        <v>294</v>
      </c>
      <c r="AM19" s="136">
        <v>43466</v>
      </c>
      <c r="AN19" s="133">
        <f>13-MONTH(dane3[[#This Row],[początek okresu funkcjonowania]])</f>
        <v>12</v>
      </c>
    </row>
    <row r="20" spans="1:40" ht="90" x14ac:dyDescent="0.25">
      <c r="A20" s="126">
        <v>19</v>
      </c>
      <c r="B20" s="127" t="s">
        <v>737</v>
      </c>
      <c r="C20" s="128" t="s">
        <v>341</v>
      </c>
      <c r="D20" s="128" t="s">
        <v>127</v>
      </c>
      <c r="E20" s="129" t="s">
        <v>327</v>
      </c>
      <c r="F20" s="129" t="s">
        <v>328</v>
      </c>
      <c r="G20" s="130" t="s">
        <v>342</v>
      </c>
      <c r="H20" s="130" t="str">
        <f>IFERROR(REPLACE(dane3[[#This Row],[nr z EZD]],SEARCH("/",dane3[[#This Row],[nr z EZD]]),1,"-"),dane3[[#This Row],[nr z EZD]])</f>
        <v>15c</v>
      </c>
      <c r="I20" s="131" t="str">
        <f>"M"&amp;dane!$J20&amp;"/"&amp;dane!$G20&amp;"/2019"</f>
        <v>M2/15c/2019</v>
      </c>
      <c r="J20" s="131">
        <v>2</v>
      </c>
      <c r="K20" s="131"/>
      <c r="L20" s="129" t="s">
        <v>174</v>
      </c>
      <c r="M20" s="131" t="s">
        <v>835</v>
      </c>
      <c r="N20" s="131" t="s">
        <v>836</v>
      </c>
      <c r="O20" s="129" t="s">
        <v>175</v>
      </c>
      <c r="P20" s="129" t="s">
        <v>330</v>
      </c>
      <c r="Q20" s="129" t="s">
        <v>339</v>
      </c>
      <c r="R20" s="129" t="s">
        <v>175</v>
      </c>
      <c r="S20" s="129" t="s">
        <v>332</v>
      </c>
      <c r="T20" s="129" t="s">
        <v>333</v>
      </c>
      <c r="U20" s="132">
        <v>61800</v>
      </c>
      <c r="V20" s="133" t="s">
        <v>790</v>
      </c>
      <c r="W20" s="130">
        <v>32</v>
      </c>
      <c r="X20" s="129" t="s">
        <v>343</v>
      </c>
      <c r="Y20" s="132">
        <v>55800</v>
      </c>
      <c r="Z20" s="133" t="s">
        <v>763</v>
      </c>
      <c r="AA20" s="130">
        <v>31</v>
      </c>
      <c r="AB20" s="132">
        <v>6000</v>
      </c>
      <c r="AC20" s="133" t="s">
        <v>743</v>
      </c>
      <c r="AD20" s="130">
        <v>1</v>
      </c>
      <c r="AE20" s="130" t="str">
        <f>IF(dane3[[#This Row],[liczba miejsc dla dzieci niepełnosprawnych]]=0,"/–/","500,00")</f>
        <v>500,00</v>
      </c>
      <c r="AF20" s="130" t="s">
        <v>794</v>
      </c>
      <c r="AG20" s="134" t="s">
        <v>335</v>
      </c>
      <c r="AH20" s="134" t="s">
        <v>336</v>
      </c>
      <c r="AI20" s="134" t="s">
        <v>184</v>
      </c>
      <c r="AJ20" s="134" t="s">
        <v>185</v>
      </c>
      <c r="AK20" s="135" t="s">
        <v>834</v>
      </c>
      <c r="AL20" s="134" t="s">
        <v>294</v>
      </c>
      <c r="AM20" s="136">
        <v>43466</v>
      </c>
      <c r="AN20" s="133">
        <f>13-MONTH(dane3[[#This Row],[początek okresu funkcjonowania]])</f>
        <v>12</v>
      </c>
    </row>
    <row r="21" spans="1:40" ht="105" x14ac:dyDescent="0.25">
      <c r="A21" s="126">
        <v>20</v>
      </c>
      <c r="B21" s="127" t="s">
        <v>738</v>
      </c>
      <c r="C21" s="128" t="s">
        <v>344</v>
      </c>
      <c r="D21" s="128" t="s">
        <v>127</v>
      </c>
      <c r="E21" s="129" t="s">
        <v>345</v>
      </c>
      <c r="F21" s="129" t="s">
        <v>173</v>
      </c>
      <c r="G21" s="130">
        <v>16</v>
      </c>
      <c r="H21" s="130">
        <f>IFERROR(REPLACE(dane3[[#This Row],[nr z EZD]],SEARCH("/",dane3[[#This Row],[nr z EZD]]),1,"-"),dane3[[#This Row],[nr z EZD]])</f>
        <v>16</v>
      </c>
      <c r="I21" s="131" t="str">
        <f>"M"&amp;dane!$J21&amp;"/"&amp;dane!$G21&amp;"/2019"</f>
        <v>M2/16/2019</v>
      </c>
      <c r="J21" s="131">
        <v>2</v>
      </c>
      <c r="K21" s="131"/>
      <c r="L21" s="129" t="s">
        <v>174</v>
      </c>
      <c r="M21" s="131" t="s">
        <v>835</v>
      </c>
      <c r="N21" s="131" t="s">
        <v>836</v>
      </c>
      <c r="O21" s="129" t="s">
        <v>175</v>
      </c>
      <c r="P21" s="129" t="s">
        <v>346</v>
      </c>
      <c r="Q21" s="129" t="s">
        <v>347</v>
      </c>
      <c r="R21" s="129" t="s">
        <v>178</v>
      </c>
      <c r="S21" s="129" t="s">
        <v>348</v>
      </c>
      <c r="T21" s="129" t="s">
        <v>349</v>
      </c>
      <c r="U21" s="132">
        <v>36000</v>
      </c>
      <c r="V21" s="133" t="s">
        <v>764</v>
      </c>
      <c r="W21" s="130">
        <v>20</v>
      </c>
      <c r="X21" s="129" t="s">
        <v>350</v>
      </c>
      <c r="Y21" s="132">
        <v>36000</v>
      </c>
      <c r="Z21" s="133" t="s">
        <v>764</v>
      </c>
      <c r="AA21" s="130">
        <v>20</v>
      </c>
      <c r="AB21" s="132">
        <v>0</v>
      </c>
      <c r="AC21" s="133" t="s">
        <v>742</v>
      </c>
      <c r="AD21" s="130">
        <v>0</v>
      </c>
      <c r="AE21" s="130" t="str">
        <f>IF(dane3[[#This Row],[liczba miejsc dla dzieci niepełnosprawnych]]=0,"/–/","500,00")</f>
        <v>/–/</v>
      </c>
      <c r="AF21" s="130" t="s">
        <v>742</v>
      </c>
      <c r="AG21" s="134" t="s">
        <v>351</v>
      </c>
      <c r="AH21" s="134" t="s">
        <v>352</v>
      </c>
      <c r="AI21" s="134" t="s">
        <v>184</v>
      </c>
      <c r="AJ21" s="134" t="s">
        <v>185</v>
      </c>
      <c r="AK21" s="135" t="s">
        <v>834</v>
      </c>
      <c r="AL21" s="129" t="s">
        <v>353</v>
      </c>
      <c r="AM21" s="136">
        <v>43466</v>
      </c>
      <c r="AN21" s="133">
        <f>13-MONTH(dane3[[#This Row],[początek okresu funkcjonowania]])</f>
        <v>12</v>
      </c>
    </row>
    <row r="22" spans="1:40" ht="60" x14ac:dyDescent="0.25">
      <c r="A22" s="126">
        <v>21</v>
      </c>
      <c r="B22" s="127" t="s">
        <v>354</v>
      </c>
      <c r="C22" s="128" t="s">
        <v>355</v>
      </c>
      <c r="D22" s="128" t="s">
        <v>127</v>
      </c>
      <c r="E22" s="129" t="s">
        <v>356</v>
      </c>
      <c r="F22" s="129" t="s">
        <v>173</v>
      </c>
      <c r="G22" s="130">
        <v>17</v>
      </c>
      <c r="H22" s="130">
        <f>IFERROR(REPLACE(dane3[[#This Row],[nr z EZD]],SEARCH("/",dane3[[#This Row],[nr z EZD]]),1,"-"),dane3[[#This Row],[nr z EZD]])</f>
        <v>17</v>
      </c>
      <c r="I22" s="131" t="str">
        <f>"M"&amp;dane!$J22&amp;"/"&amp;dane!$G22&amp;"/2019"</f>
        <v>M2/17/2019</v>
      </c>
      <c r="J22" s="131">
        <v>2</v>
      </c>
      <c r="K22" s="131"/>
      <c r="L22" s="129" t="s">
        <v>174</v>
      </c>
      <c r="M22" s="131" t="s">
        <v>835</v>
      </c>
      <c r="N22" s="131" t="s">
        <v>836</v>
      </c>
      <c r="O22" s="129" t="s">
        <v>175</v>
      </c>
      <c r="P22" s="129" t="s">
        <v>357</v>
      </c>
      <c r="Q22" s="129" t="s">
        <v>358</v>
      </c>
      <c r="R22" s="129" t="s">
        <v>178</v>
      </c>
      <c r="S22" s="129" t="s">
        <v>359</v>
      </c>
      <c r="T22" s="129" t="s">
        <v>360</v>
      </c>
      <c r="U22" s="132">
        <v>156600</v>
      </c>
      <c r="V22" s="133" t="s">
        <v>791</v>
      </c>
      <c r="W22" s="130">
        <v>80</v>
      </c>
      <c r="X22" s="129" t="s">
        <v>361</v>
      </c>
      <c r="Y22" s="132">
        <v>138600</v>
      </c>
      <c r="Z22" s="133" t="s">
        <v>765</v>
      </c>
      <c r="AA22" s="130">
        <v>77</v>
      </c>
      <c r="AB22" s="132">
        <v>18000</v>
      </c>
      <c r="AC22" s="133" t="s">
        <v>746</v>
      </c>
      <c r="AD22" s="130">
        <v>3</v>
      </c>
      <c r="AE22" s="130" t="str">
        <f>IF(dane3[[#This Row],[liczba miejsc dla dzieci niepełnosprawnych]]=0,"/–/","500,00")</f>
        <v>500,00</v>
      </c>
      <c r="AF22" s="130" t="s">
        <v>794</v>
      </c>
      <c r="AG22" s="134" t="s">
        <v>362</v>
      </c>
      <c r="AH22" s="134" t="s">
        <v>363</v>
      </c>
      <c r="AI22" s="134" t="s">
        <v>184</v>
      </c>
      <c r="AJ22" s="134" t="s">
        <v>185</v>
      </c>
      <c r="AK22" s="135" t="s">
        <v>834</v>
      </c>
      <c r="AL22" s="134" t="s">
        <v>237</v>
      </c>
      <c r="AM22" s="136">
        <v>43466</v>
      </c>
      <c r="AN22" s="133">
        <f>13-MONTH(dane3[[#This Row],[początek okresu funkcjonowania]])</f>
        <v>12</v>
      </c>
    </row>
    <row r="23" spans="1:40" ht="75" x14ac:dyDescent="0.25">
      <c r="A23" s="126">
        <v>22</v>
      </c>
      <c r="B23" s="127" t="s">
        <v>364</v>
      </c>
      <c r="C23" s="128" t="s">
        <v>365</v>
      </c>
      <c r="D23" s="128" t="s">
        <v>127</v>
      </c>
      <c r="E23" s="129" t="s">
        <v>366</v>
      </c>
      <c r="F23" s="129" t="s">
        <v>328</v>
      </c>
      <c r="G23" s="130">
        <v>18</v>
      </c>
      <c r="H23" s="130">
        <f>IFERROR(REPLACE(dane3[[#This Row],[nr z EZD]],SEARCH("/",dane3[[#This Row],[nr z EZD]]),1,"-"),dane3[[#This Row],[nr z EZD]])</f>
        <v>18</v>
      </c>
      <c r="I23" s="131" t="str">
        <f>"M"&amp;dane!$J23&amp;"/"&amp;dane!$G23&amp;"/2019"</f>
        <v>M2/18/2019</v>
      </c>
      <c r="J23" s="131">
        <v>2</v>
      </c>
      <c r="K23" s="131"/>
      <c r="L23" s="129" t="s">
        <v>174</v>
      </c>
      <c r="M23" s="131" t="s">
        <v>835</v>
      </c>
      <c r="N23" s="131" t="s">
        <v>836</v>
      </c>
      <c r="O23" s="129" t="s">
        <v>175</v>
      </c>
      <c r="P23" s="129" t="s">
        <v>367</v>
      </c>
      <c r="Q23" s="129" t="s">
        <v>368</v>
      </c>
      <c r="R23" s="129" t="s">
        <v>178</v>
      </c>
      <c r="S23" s="129" t="s">
        <v>369</v>
      </c>
      <c r="T23" s="129" t="s">
        <v>370</v>
      </c>
      <c r="U23" s="132">
        <v>36000</v>
      </c>
      <c r="V23" s="133" t="s">
        <v>764</v>
      </c>
      <c r="W23" s="130">
        <v>20</v>
      </c>
      <c r="X23" s="129" t="s">
        <v>371</v>
      </c>
      <c r="Y23" s="132">
        <v>36000</v>
      </c>
      <c r="Z23" s="133" t="s">
        <v>764</v>
      </c>
      <c r="AA23" s="130">
        <v>20</v>
      </c>
      <c r="AB23" s="132">
        <v>0</v>
      </c>
      <c r="AC23" s="133" t="s">
        <v>742</v>
      </c>
      <c r="AD23" s="130">
        <v>0</v>
      </c>
      <c r="AE23" s="130" t="str">
        <f>IF(dane3[[#This Row],[liczba miejsc dla dzieci niepełnosprawnych]]=0,"/–/","500,00")</f>
        <v>/–/</v>
      </c>
      <c r="AF23" s="130" t="s">
        <v>742</v>
      </c>
      <c r="AG23" s="134" t="s">
        <v>372</v>
      </c>
      <c r="AH23" s="134" t="s">
        <v>258</v>
      </c>
      <c r="AI23" s="134" t="s">
        <v>184</v>
      </c>
      <c r="AJ23" s="134" t="s">
        <v>185</v>
      </c>
      <c r="AK23" s="135" t="s">
        <v>834</v>
      </c>
      <c r="AL23" s="134" t="s">
        <v>237</v>
      </c>
      <c r="AM23" s="136">
        <v>43466</v>
      </c>
      <c r="AN23" s="133">
        <f>13-MONTH(dane3[[#This Row],[początek okresu funkcjonowania]])</f>
        <v>12</v>
      </c>
    </row>
    <row r="24" spans="1:40" ht="60" x14ac:dyDescent="0.25">
      <c r="A24" s="126">
        <v>23</v>
      </c>
      <c r="B24" s="127" t="s">
        <v>739</v>
      </c>
      <c r="C24" s="137" t="s">
        <v>819</v>
      </c>
      <c r="D24" s="137" t="s">
        <v>127</v>
      </c>
      <c r="E24" s="129" t="s">
        <v>373</v>
      </c>
      <c r="F24" s="129" t="s">
        <v>173</v>
      </c>
      <c r="G24" s="130">
        <v>19</v>
      </c>
      <c r="H24" s="130">
        <f>IFERROR(REPLACE(dane3[[#This Row],[nr z EZD]],SEARCH("/",dane3[[#This Row],[nr z EZD]]),1,"-"),dane3[[#This Row],[nr z EZD]])</f>
        <v>19</v>
      </c>
      <c r="I24" s="131" t="str">
        <f>"M"&amp;dane!$J24&amp;"/"&amp;dane!$G24&amp;"/2019"</f>
        <v>M2/19/2019</v>
      </c>
      <c r="J24" s="131">
        <v>2</v>
      </c>
      <c r="K24" s="131"/>
      <c r="L24" s="129" t="s">
        <v>174</v>
      </c>
      <c r="M24" s="131" t="s">
        <v>835</v>
      </c>
      <c r="N24" s="131" t="s">
        <v>836</v>
      </c>
      <c r="O24" s="129" t="s">
        <v>175</v>
      </c>
      <c r="P24" s="129" t="s">
        <v>374</v>
      </c>
      <c r="Q24" s="129" t="s">
        <v>375</v>
      </c>
      <c r="R24" s="129" t="s">
        <v>178</v>
      </c>
      <c r="S24" s="129" t="s">
        <v>376</v>
      </c>
      <c r="T24" s="129" t="s">
        <v>377</v>
      </c>
      <c r="U24" s="132">
        <v>37950</v>
      </c>
      <c r="V24" s="133" t="s">
        <v>766</v>
      </c>
      <c r="W24" s="130">
        <v>23</v>
      </c>
      <c r="X24" s="129" t="s">
        <v>378</v>
      </c>
      <c r="Y24" s="132">
        <v>37950</v>
      </c>
      <c r="Z24" s="133" t="s">
        <v>766</v>
      </c>
      <c r="AA24" s="130">
        <v>23</v>
      </c>
      <c r="AB24" s="132">
        <v>0</v>
      </c>
      <c r="AC24" s="133" t="s">
        <v>742</v>
      </c>
      <c r="AD24" s="130">
        <v>0</v>
      </c>
      <c r="AE24" s="130" t="str">
        <f>IF(dane3[[#This Row],[liczba miejsc dla dzieci niepełnosprawnych]]=0,"/–/","500,00")</f>
        <v>/–/</v>
      </c>
      <c r="AF24" s="130" t="s">
        <v>742</v>
      </c>
      <c r="AG24" s="134" t="s">
        <v>379</v>
      </c>
      <c r="AH24" s="134" t="s">
        <v>380</v>
      </c>
      <c r="AI24" s="134" t="s">
        <v>184</v>
      </c>
      <c r="AJ24" s="134" t="s">
        <v>185</v>
      </c>
      <c r="AK24" s="135" t="s">
        <v>834</v>
      </c>
      <c r="AL24" s="134" t="s">
        <v>186</v>
      </c>
      <c r="AM24" s="136">
        <v>43497</v>
      </c>
      <c r="AN24" s="133">
        <f>13-MONTH(dane3[[#This Row],[początek okresu funkcjonowania]])</f>
        <v>11</v>
      </c>
    </row>
    <row r="25" spans="1:40" ht="90" x14ac:dyDescent="0.25">
      <c r="A25" s="126">
        <v>24</v>
      </c>
      <c r="B25" s="127" t="s">
        <v>829</v>
      </c>
      <c r="C25" s="137" t="s">
        <v>381</v>
      </c>
      <c r="D25" s="137" t="s">
        <v>128</v>
      </c>
      <c r="E25" s="129" t="s">
        <v>382</v>
      </c>
      <c r="F25" s="129" t="s">
        <v>173</v>
      </c>
      <c r="G25" s="130" t="s">
        <v>383</v>
      </c>
      <c r="H25" s="130" t="str">
        <f>IFERROR(REPLACE(dane3[[#This Row],[nr z EZD]],SEARCH("/",dane3[[#This Row],[nr z EZD]]),1,"-"),dane3[[#This Row],[nr z EZD]])</f>
        <v>20a</v>
      </c>
      <c r="I25" s="131" t="str">
        <f>"M"&amp;dane!$J25&amp;"/"&amp;dane!$G25&amp;"/2019"</f>
        <v>M2/20a/2019</v>
      </c>
      <c r="J25" s="131">
        <v>2</v>
      </c>
      <c r="K25" s="131"/>
      <c r="L25" s="129" t="s">
        <v>174</v>
      </c>
      <c r="M25" s="131" t="s">
        <v>835</v>
      </c>
      <c r="N25" s="131" t="s">
        <v>836</v>
      </c>
      <c r="O25" s="129" t="s">
        <v>175</v>
      </c>
      <c r="P25" s="129" t="s">
        <v>384</v>
      </c>
      <c r="Q25" s="129" t="s">
        <v>385</v>
      </c>
      <c r="R25" s="129" t="s">
        <v>178</v>
      </c>
      <c r="S25" s="129" t="s">
        <v>386</v>
      </c>
      <c r="T25" s="129" t="s">
        <v>387</v>
      </c>
      <c r="U25" s="132">
        <v>54000</v>
      </c>
      <c r="V25" s="133" t="s">
        <v>756</v>
      </c>
      <c r="W25" s="130">
        <v>30</v>
      </c>
      <c r="X25" s="129" t="s">
        <v>388</v>
      </c>
      <c r="Y25" s="132">
        <v>54000</v>
      </c>
      <c r="Z25" s="133" t="s">
        <v>756</v>
      </c>
      <c r="AA25" s="130">
        <v>30</v>
      </c>
      <c r="AB25" s="132">
        <v>0</v>
      </c>
      <c r="AC25" s="133" t="s">
        <v>742</v>
      </c>
      <c r="AD25" s="130">
        <v>0</v>
      </c>
      <c r="AE25" s="130" t="str">
        <f>IF(dane3[[#This Row],[liczba miejsc dla dzieci niepełnosprawnych]]=0,"/–/","500,00")</f>
        <v>/–/</v>
      </c>
      <c r="AF25" s="130" t="s">
        <v>742</v>
      </c>
      <c r="AG25" s="134" t="s">
        <v>389</v>
      </c>
      <c r="AH25" s="134" t="s">
        <v>390</v>
      </c>
      <c r="AI25" s="134" t="s">
        <v>263</v>
      </c>
      <c r="AJ25" s="134" t="s">
        <v>264</v>
      </c>
      <c r="AK25" s="135" t="s">
        <v>834</v>
      </c>
      <c r="AL25" s="134" t="s">
        <v>186</v>
      </c>
      <c r="AM25" s="136">
        <v>43466</v>
      </c>
      <c r="AN25" s="133">
        <f>13-MONTH(dane3[[#This Row],[początek okresu funkcjonowania]])</f>
        <v>12</v>
      </c>
    </row>
    <row r="26" spans="1:40" ht="90" x14ac:dyDescent="0.25">
      <c r="A26" s="126">
        <v>25</v>
      </c>
      <c r="B26" s="127" t="s">
        <v>829</v>
      </c>
      <c r="C26" s="128" t="s">
        <v>391</v>
      </c>
      <c r="D26" s="128" t="s">
        <v>128</v>
      </c>
      <c r="E26" s="129" t="s">
        <v>382</v>
      </c>
      <c r="F26" s="129" t="s">
        <v>173</v>
      </c>
      <c r="G26" s="130" t="s">
        <v>392</v>
      </c>
      <c r="H26" s="130" t="str">
        <f>IFERROR(REPLACE(dane3[[#This Row],[nr z EZD]],SEARCH("/",dane3[[#This Row],[nr z EZD]]),1,"-"),dane3[[#This Row],[nr z EZD]])</f>
        <v>20b</v>
      </c>
      <c r="I26" s="131" t="str">
        <f>"M"&amp;dane!$J26&amp;"/"&amp;dane!$G26&amp;"/2019"</f>
        <v>M2/20b/2019</v>
      </c>
      <c r="J26" s="131">
        <v>2</v>
      </c>
      <c r="K26" s="131"/>
      <c r="L26" s="129" t="s">
        <v>174</v>
      </c>
      <c r="M26" s="131" t="s">
        <v>835</v>
      </c>
      <c r="N26" s="131" t="s">
        <v>836</v>
      </c>
      <c r="O26" s="129" t="s">
        <v>175</v>
      </c>
      <c r="P26" s="129" t="s">
        <v>384</v>
      </c>
      <c r="Q26" s="129" t="s">
        <v>385</v>
      </c>
      <c r="R26" s="129" t="s">
        <v>178</v>
      </c>
      <c r="S26" s="129" t="s">
        <v>386</v>
      </c>
      <c r="T26" s="129" t="s">
        <v>387</v>
      </c>
      <c r="U26" s="132">
        <v>37800</v>
      </c>
      <c r="V26" s="133" t="s">
        <v>758</v>
      </c>
      <c r="W26" s="130">
        <v>21</v>
      </c>
      <c r="X26" s="129" t="s">
        <v>393</v>
      </c>
      <c r="Y26" s="132">
        <v>37800</v>
      </c>
      <c r="Z26" s="133" t="s">
        <v>758</v>
      </c>
      <c r="AA26" s="130">
        <v>21</v>
      </c>
      <c r="AB26" s="132">
        <v>0</v>
      </c>
      <c r="AC26" s="133" t="s">
        <v>742</v>
      </c>
      <c r="AD26" s="130">
        <v>0</v>
      </c>
      <c r="AE26" s="130" t="str">
        <f>IF(dane3[[#This Row],[liczba miejsc dla dzieci niepełnosprawnych]]=0,"/–/","500,00")</f>
        <v>/–/</v>
      </c>
      <c r="AF26" s="130" t="s">
        <v>742</v>
      </c>
      <c r="AG26" s="134" t="s">
        <v>394</v>
      </c>
      <c r="AH26" s="134" t="s">
        <v>390</v>
      </c>
      <c r="AI26" s="134" t="s">
        <v>263</v>
      </c>
      <c r="AJ26" s="134" t="s">
        <v>264</v>
      </c>
      <c r="AK26" s="135" t="s">
        <v>834</v>
      </c>
      <c r="AL26" s="134" t="s">
        <v>186</v>
      </c>
      <c r="AM26" s="136">
        <v>43466</v>
      </c>
      <c r="AN26" s="133">
        <f>13-MONTH(dane3[[#This Row],[początek okresu funkcjonowania]])</f>
        <v>12</v>
      </c>
    </row>
    <row r="27" spans="1:40" ht="75" x14ac:dyDescent="0.25">
      <c r="A27" s="126">
        <v>26</v>
      </c>
      <c r="B27" s="127" t="s">
        <v>823</v>
      </c>
      <c r="C27" s="128" t="s">
        <v>814</v>
      </c>
      <c r="D27" s="128" t="s">
        <v>128</v>
      </c>
      <c r="E27" s="129" t="s">
        <v>395</v>
      </c>
      <c r="F27" s="129" t="s">
        <v>173</v>
      </c>
      <c r="G27" s="130">
        <v>21</v>
      </c>
      <c r="H27" s="130">
        <f>IFERROR(REPLACE(dane3[[#This Row],[nr z EZD]],SEARCH("/",dane3[[#This Row],[nr z EZD]]),1,"-"),dane3[[#This Row],[nr z EZD]])</f>
        <v>21</v>
      </c>
      <c r="I27" s="131" t="str">
        <f>"M"&amp;dane!$J27&amp;"/"&amp;dane!$G27&amp;"/2019"</f>
        <v>M2/21/2019</v>
      </c>
      <c r="J27" s="131">
        <v>2</v>
      </c>
      <c r="K27" s="131"/>
      <c r="L27" s="129" t="s">
        <v>174</v>
      </c>
      <c r="M27" s="131" t="s">
        <v>835</v>
      </c>
      <c r="N27" s="131" t="s">
        <v>836</v>
      </c>
      <c r="O27" s="129" t="s">
        <v>175</v>
      </c>
      <c r="P27" s="129" t="s">
        <v>396</v>
      </c>
      <c r="Q27" s="129" t="s">
        <v>397</v>
      </c>
      <c r="R27" s="129" t="s">
        <v>178</v>
      </c>
      <c r="S27" s="129" t="s">
        <v>398</v>
      </c>
      <c r="T27" s="129" t="s">
        <v>399</v>
      </c>
      <c r="U27" s="132">
        <v>28800</v>
      </c>
      <c r="V27" s="133" t="s">
        <v>753</v>
      </c>
      <c r="W27" s="130">
        <v>16</v>
      </c>
      <c r="X27" s="129" t="s">
        <v>400</v>
      </c>
      <c r="Y27" s="132">
        <v>28800</v>
      </c>
      <c r="Z27" s="133" t="s">
        <v>753</v>
      </c>
      <c r="AA27" s="130">
        <v>16</v>
      </c>
      <c r="AB27" s="132">
        <v>0</v>
      </c>
      <c r="AC27" s="133" t="s">
        <v>742</v>
      </c>
      <c r="AD27" s="130">
        <v>0</v>
      </c>
      <c r="AE27" s="130" t="str">
        <f>IF(dane3[[#This Row],[liczba miejsc dla dzieci niepełnosprawnych]]=0,"/–/","500,00")</f>
        <v>/–/</v>
      </c>
      <c r="AF27" s="130" t="s">
        <v>742</v>
      </c>
      <c r="AG27" s="134" t="s">
        <v>401</v>
      </c>
      <c r="AH27" s="134" t="s">
        <v>402</v>
      </c>
      <c r="AI27" s="134" t="s">
        <v>263</v>
      </c>
      <c r="AJ27" s="134" t="s">
        <v>264</v>
      </c>
      <c r="AK27" s="135" t="s">
        <v>834</v>
      </c>
      <c r="AL27" s="134" t="s">
        <v>259</v>
      </c>
      <c r="AM27" s="136">
        <v>43466</v>
      </c>
      <c r="AN27" s="133">
        <f>13-MONTH(dane3[[#This Row],[początek okresu funkcjonowania]])</f>
        <v>12</v>
      </c>
    </row>
    <row r="28" spans="1:40" ht="75" x14ac:dyDescent="0.25">
      <c r="A28" s="126">
        <v>27</v>
      </c>
      <c r="B28" s="127" t="s">
        <v>403</v>
      </c>
      <c r="C28" s="128" t="s">
        <v>404</v>
      </c>
      <c r="D28" s="128" t="s">
        <v>127</v>
      </c>
      <c r="E28" s="129" t="s">
        <v>405</v>
      </c>
      <c r="F28" s="129" t="s">
        <v>328</v>
      </c>
      <c r="G28" s="130">
        <v>22</v>
      </c>
      <c r="H28" s="130">
        <f>IFERROR(REPLACE(dane3[[#This Row],[nr z EZD]],SEARCH("/",dane3[[#This Row],[nr z EZD]]),1,"-"),dane3[[#This Row],[nr z EZD]])</f>
        <v>22</v>
      </c>
      <c r="I28" s="131" t="str">
        <f>"M"&amp;dane!$J28&amp;"/"&amp;dane!$G28&amp;"/2019"</f>
        <v>M2/22/2019</v>
      </c>
      <c r="J28" s="131">
        <v>2</v>
      </c>
      <c r="K28" s="131"/>
      <c r="L28" s="129" t="s">
        <v>174</v>
      </c>
      <c r="M28" s="131" t="s">
        <v>835</v>
      </c>
      <c r="N28" s="131" t="s">
        <v>836</v>
      </c>
      <c r="O28" s="129" t="s">
        <v>307</v>
      </c>
      <c r="P28" s="129" t="s">
        <v>406</v>
      </c>
      <c r="Q28" s="129" t="s">
        <v>407</v>
      </c>
      <c r="R28" s="129" t="s">
        <v>178</v>
      </c>
      <c r="S28" s="129" t="s">
        <v>408</v>
      </c>
      <c r="T28" s="129" t="s">
        <v>409</v>
      </c>
      <c r="U28" s="132">
        <v>90000</v>
      </c>
      <c r="V28" s="133" t="s">
        <v>749</v>
      </c>
      <c r="W28" s="130">
        <v>50</v>
      </c>
      <c r="X28" s="129" t="s">
        <v>410</v>
      </c>
      <c r="Y28" s="132">
        <v>90000</v>
      </c>
      <c r="Z28" s="133" t="s">
        <v>749</v>
      </c>
      <c r="AA28" s="130">
        <v>50</v>
      </c>
      <c r="AB28" s="132">
        <v>0</v>
      </c>
      <c r="AC28" s="133" t="s">
        <v>742</v>
      </c>
      <c r="AD28" s="130">
        <v>0</v>
      </c>
      <c r="AE28" s="130" t="str">
        <f>IF(dane3[[#This Row],[liczba miejsc dla dzieci niepełnosprawnych]]=0,"/–/","500,00")</f>
        <v>/–/</v>
      </c>
      <c r="AF28" s="130" t="s">
        <v>742</v>
      </c>
      <c r="AG28" s="134" t="s">
        <v>411</v>
      </c>
      <c r="AH28" s="134" t="s">
        <v>412</v>
      </c>
      <c r="AI28" s="134" t="s">
        <v>184</v>
      </c>
      <c r="AJ28" s="134" t="s">
        <v>185</v>
      </c>
      <c r="AK28" s="135" t="s">
        <v>834</v>
      </c>
      <c r="AL28" s="134" t="s">
        <v>237</v>
      </c>
      <c r="AM28" s="136">
        <v>43466</v>
      </c>
      <c r="AN28" s="133">
        <f>13-MONTH(dane3[[#This Row],[początek okresu funkcjonowania]])</f>
        <v>12</v>
      </c>
    </row>
    <row r="29" spans="1:40" ht="60" x14ac:dyDescent="0.25">
      <c r="A29" s="126">
        <v>28</v>
      </c>
      <c r="B29" s="127" t="s">
        <v>413</v>
      </c>
      <c r="C29" s="128" t="s">
        <v>414</v>
      </c>
      <c r="D29" s="128" t="s">
        <v>127</v>
      </c>
      <c r="E29" s="129" t="s">
        <v>415</v>
      </c>
      <c r="F29" s="129" t="s">
        <v>173</v>
      </c>
      <c r="G29" s="130">
        <v>23</v>
      </c>
      <c r="H29" s="130">
        <f>IFERROR(REPLACE(dane3[[#This Row],[nr z EZD]],SEARCH("/",dane3[[#This Row],[nr z EZD]]),1,"-"),dane3[[#This Row],[nr z EZD]])</f>
        <v>23</v>
      </c>
      <c r="I29" s="131" t="str">
        <f>"M"&amp;dane!$J29&amp;"/"&amp;dane!$G29&amp;"/2019"</f>
        <v>M2/23/2019</v>
      </c>
      <c r="J29" s="131">
        <v>2</v>
      </c>
      <c r="K29" s="131"/>
      <c r="L29" s="129" t="s">
        <v>174</v>
      </c>
      <c r="M29" s="131" t="s">
        <v>835</v>
      </c>
      <c r="N29" s="131" t="s">
        <v>836</v>
      </c>
      <c r="O29" s="129" t="s">
        <v>175</v>
      </c>
      <c r="P29" s="129" t="s">
        <v>416</v>
      </c>
      <c r="Q29" s="129" t="s">
        <v>417</v>
      </c>
      <c r="R29" s="129" t="s">
        <v>178</v>
      </c>
      <c r="S29" s="129" t="s">
        <v>418</v>
      </c>
      <c r="T29" s="129" t="s">
        <v>419</v>
      </c>
      <c r="U29" s="132">
        <v>27000</v>
      </c>
      <c r="V29" s="133" t="s">
        <v>750</v>
      </c>
      <c r="W29" s="130">
        <v>15</v>
      </c>
      <c r="X29" s="129" t="s">
        <v>420</v>
      </c>
      <c r="Y29" s="132">
        <v>27000</v>
      </c>
      <c r="Z29" s="133" t="s">
        <v>750</v>
      </c>
      <c r="AA29" s="130">
        <v>15</v>
      </c>
      <c r="AB29" s="132">
        <v>0</v>
      </c>
      <c r="AC29" s="133" t="s">
        <v>742</v>
      </c>
      <c r="AD29" s="130">
        <v>0</v>
      </c>
      <c r="AE29" s="130" t="str">
        <f>IF(dane3[[#This Row],[liczba miejsc dla dzieci niepełnosprawnych]]=0,"/–/","500,00")</f>
        <v>/–/</v>
      </c>
      <c r="AF29" s="130" t="s">
        <v>742</v>
      </c>
      <c r="AG29" s="134" t="s">
        <v>421</v>
      </c>
      <c r="AH29" s="134" t="s">
        <v>422</v>
      </c>
      <c r="AI29" s="134" t="s">
        <v>184</v>
      </c>
      <c r="AJ29" s="134" t="s">
        <v>185</v>
      </c>
      <c r="AK29" s="135" t="s">
        <v>834</v>
      </c>
      <c r="AL29" s="134" t="s">
        <v>274</v>
      </c>
      <c r="AM29" s="136">
        <v>43466</v>
      </c>
      <c r="AN29" s="133">
        <f>13-MONTH(dane3[[#This Row],[początek okresu funkcjonowania]])</f>
        <v>12</v>
      </c>
    </row>
    <row r="30" spans="1:40" ht="75" x14ac:dyDescent="0.25">
      <c r="A30" s="126">
        <v>29</v>
      </c>
      <c r="B30" s="127" t="s">
        <v>423</v>
      </c>
      <c r="C30" s="128" t="s">
        <v>424</v>
      </c>
      <c r="D30" s="128" t="s">
        <v>127</v>
      </c>
      <c r="E30" s="129" t="s">
        <v>425</v>
      </c>
      <c r="F30" s="129" t="s">
        <v>173</v>
      </c>
      <c r="G30" s="130">
        <v>24</v>
      </c>
      <c r="H30" s="130">
        <f>IFERROR(REPLACE(dane3[[#This Row],[nr z EZD]],SEARCH("/",dane3[[#This Row],[nr z EZD]]),1,"-"),dane3[[#This Row],[nr z EZD]])</f>
        <v>24</v>
      </c>
      <c r="I30" s="131" t="str">
        <f>"M"&amp;dane!$J30&amp;"/"&amp;dane!$G30&amp;"/2019"</f>
        <v>M2/24/2019</v>
      </c>
      <c r="J30" s="131">
        <v>2</v>
      </c>
      <c r="K30" s="131"/>
      <c r="L30" s="129" t="s">
        <v>174</v>
      </c>
      <c r="M30" s="131" t="s">
        <v>835</v>
      </c>
      <c r="N30" s="131" t="s">
        <v>836</v>
      </c>
      <c r="O30" s="129" t="s">
        <v>307</v>
      </c>
      <c r="P30" s="129" t="s">
        <v>426</v>
      </c>
      <c r="Q30" s="129" t="s">
        <v>427</v>
      </c>
      <c r="R30" s="129" t="s">
        <v>178</v>
      </c>
      <c r="S30" s="129" t="s">
        <v>428</v>
      </c>
      <c r="T30" s="129" t="s">
        <v>429</v>
      </c>
      <c r="U30" s="132">
        <v>27000</v>
      </c>
      <c r="V30" s="133" t="s">
        <v>750</v>
      </c>
      <c r="W30" s="130">
        <v>15</v>
      </c>
      <c r="X30" s="129" t="s">
        <v>430</v>
      </c>
      <c r="Y30" s="132">
        <v>27000</v>
      </c>
      <c r="Z30" s="133" t="s">
        <v>750</v>
      </c>
      <c r="AA30" s="130">
        <v>15</v>
      </c>
      <c r="AB30" s="132">
        <v>0</v>
      </c>
      <c r="AC30" s="133" t="s">
        <v>742</v>
      </c>
      <c r="AD30" s="130">
        <v>0</v>
      </c>
      <c r="AE30" s="130" t="str">
        <f>IF(dane3[[#This Row],[liczba miejsc dla dzieci niepełnosprawnych]]=0,"/–/","500,00")</f>
        <v>/–/</v>
      </c>
      <c r="AF30" s="130" t="s">
        <v>742</v>
      </c>
      <c r="AG30" s="134" t="s">
        <v>431</v>
      </c>
      <c r="AH30" s="134" t="s">
        <v>432</v>
      </c>
      <c r="AI30" s="134" t="s">
        <v>184</v>
      </c>
      <c r="AJ30" s="134" t="s">
        <v>185</v>
      </c>
      <c r="AK30" s="135" t="s">
        <v>834</v>
      </c>
      <c r="AL30" s="134" t="s">
        <v>186</v>
      </c>
      <c r="AM30" s="136">
        <v>43466</v>
      </c>
      <c r="AN30" s="133">
        <f>13-MONTH(dane3[[#This Row],[początek okresu funkcjonowania]])</f>
        <v>12</v>
      </c>
    </row>
    <row r="31" spans="1:40" ht="45" x14ac:dyDescent="0.25">
      <c r="A31" s="126">
        <v>30</v>
      </c>
      <c r="B31" s="127" t="s">
        <v>433</v>
      </c>
      <c r="C31" s="128" t="s">
        <v>434</v>
      </c>
      <c r="D31" s="128" t="s">
        <v>127</v>
      </c>
      <c r="E31" s="129" t="s">
        <v>435</v>
      </c>
      <c r="F31" s="129" t="s">
        <v>173</v>
      </c>
      <c r="G31" s="130">
        <v>25</v>
      </c>
      <c r="H31" s="130">
        <f>IFERROR(REPLACE(dane3[[#This Row],[nr z EZD]],SEARCH("/",dane3[[#This Row],[nr z EZD]]),1,"-"),dane3[[#This Row],[nr z EZD]])</f>
        <v>25</v>
      </c>
      <c r="I31" s="131" t="str">
        <f>"M"&amp;dane!$J31&amp;"/"&amp;dane!$G31&amp;"/2019"</f>
        <v>M2/25/2019</v>
      </c>
      <c r="J31" s="131">
        <v>2</v>
      </c>
      <c r="K31" s="131"/>
      <c r="L31" s="129" t="s">
        <v>174</v>
      </c>
      <c r="M31" s="131" t="s">
        <v>835</v>
      </c>
      <c r="N31" s="131" t="s">
        <v>836</v>
      </c>
      <c r="O31" s="129" t="s">
        <v>175</v>
      </c>
      <c r="P31" s="129" t="s">
        <v>436</v>
      </c>
      <c r="Q31" s="129" t="s">
        <v>437</v>
      </c>
      <c r="R31" s="129" t="s">
        <v>438</v>
      </c>
      <c r="S31" s="129" t="s">
        <v>439</v>
      </c>
      <c r="T31" s="129" t="s">
        <v>440</v>
      </c>
      <c r="U31" s="132">
        <v>49500</v>
      </c>
      <c r="V31" s="133" t="s">
        <v>757</v>
      </c>
      <c r="W31" s="130">
        <v>30</v>
      </c>
      <c r="X31" s="129" t="s">
        <v>441</v>
      </c>
      <c r="Y31" s="132">
        <v>49500</v>
      </c>
      <c r="Z31" s="133" t="s">
        <v>757</v>
      </c>
      <c r="AA31" s="130">
        <v>30</v>
      </c>
      <c r="AB31" s="132">
        <v>0</v>
      </c>
      <c r="AC31" s="133" t="s">
        <v>742</v>
      </c>
      <c r="AD31" s="130">
        <v>0</v>
      </c>
      <c r="AE31" s="130" t="str">
        <f>IF(dane3[[#This Row],[liczba miejsc dla dzieci niepełnosprawnych]]=0,"/–/","500,00")</f>
        <v>/–/</v>
      </c>
      <c r="AF31" s="130" t="s">
        <v>742</v>
      </c>
      <c r="AG31" s="134" t="s">
        <v>442</v>
      </c>
      <c r="AH31" s="134" t="s">
        <v>443</v>
      </c>
      <c r="AI31" s="134" t="s">
        <v>184</v>
      </c>
      <c r="AJ31" s="134" t="s">
        <v>185</v>
      </c>
      <c r="AK31" s="135" t="s">
        <v>834</v>
      </c>
      <c r="AL31" s="134" t="s">
        <v>274</v>
      </c>
      <c r="AM31" s="136">
        <v>43497</v>
      </c>
      <c r="AN31" s="133">
        <f>13-MONTH(dane3[[#This Row],[początek okresu funkcjonowania]])</f>
        <v>11</v>
      </c>
    </row>
    <row r="32" spans="1:40" ht="105" x14ac:dyDescent="0.25">
      <c r="A32" s="126">
        <v>31</v>
      </c>
      <c r="B32" s="127" t="s">
        <v>444</v>
      </c>
      <c r="C32" s="128" t="s">
        <v>445</v>
      </c>
      <c r="D32" s="128" t="s">
        <v>128</v>
      </c>
      <c r="E32" s="129" t="s">
        <v>446</v>
      </c>
      <c r="F32" s="129" t="s">
        <v>173</v>
      </c>
      <c r="G32" s="130">
        <v>26</v>
      </c>
      <c r="H32" s="130">
        <f>IFERROR(REPLACE(dane3[[#This Row],[nr z EZD]],SEARCH("/",dane3[[#This Row],[nr z EZD]]),1,"-"),dane3[[#This Row],[nr z EZD]])</f>
        <v>26</v>
      </c>
      <c r="I32" s="131" t="str">
        <f>"M"&amp;dane!$J32&amp;"/"&amp;dane!$G32&amp;"/2019"</f>
        <v>M2/26/2019</v>
      </c>
      <c r="J32" s="131">
        <v>2</v>
      </c>
      <c r="K32" s="131"/>
      <c r="L32" s="129" t="s">
        <v>174</v>
      </c>
      <c r="M32" s="131" t="s">
        <v>835</v>
      </c>
      <c r="N32" s="131" t="s">
        <v>836</v>
      </c>
      <c r="O32" s="129" t="s">
        <v>175</v>
      </c>
      <c r="P32" s="129" t="s">
        <v>447</v>
      </c>
      <c r="Q32" s="129" t="s">
        <v>448</v>
      </c>
      <c r="R32" s="129" t="s">
        <v>178</v>
      </c>
      <c r="S32" s="129" t="s">
        <v>449</v>
      </c>
      <c r="T32" s="129" t="s">
        <v>450</v>
      </c>
      <c r="U32" s="132">
        <v>14400</v>
      </c>
      <c r="V32" s="133" t="s">
        <v>767</v>
      </c>
      <c r="W32" s="130">
        <v>8</v>
      </c>
      <c r="X32" s="129" t="s">
        <v>451</v>
      </c>
      <c r="Y32" s="132">
        <v>14400</v>
      </c>
      <c r="Z32" s="133" t="s">
        <v>767</v>
      </c>
      <c r="AA32" s="130">
        <v>8</v>
      </c>
      <c r="AB32" s="132">
        <v>0</v>
      </c>
      <c r="AC32" s="133" t="s">
        <v>742</v>
      </c>
      <c r="AD32" s="130">
        <v>0</v>
      </c>
      <c r="AE32" s="130" t="str">
        <f>IF(dane3[[#This Row],[liczba miejsc dla dzieci niepełnosprawnych]]=0,"/–/","500,00")</f>
        <v>/–/</v>
      </c>
      <c r="AF32" s="130" t="s">
        <v>742</v>
      </c>
      <c r="AG32" s="134" t="s">
        <v>452</v>
      </c>
      <c r="AH32" s="134" t="s">
        <v>453</v>
      </c>
      <c r="AI32" s="134" t="s">
        <v>263</v>
      </c>
      <c r="AJ32" s="134" t="s">
        <v>264</v>
      </c>
      <c r="AK32" s="135" t="s">
        <v>834</v>
      </c>
      <c r="AL32" s="134" t="s">
        <v>186</v>
      </c>
      <c r="AM32" s="136">
        <v>43466</v>
      </c>
      <c r="AN32" s="133">
        <f>13-MONTH(dane3[[#This Row],[początek okresu funkcjonowania]])</f>
        <v>12</v>
      </c>
    </row>
    <row r="33" spans="1:40" ht="60" x14ac:dyDescent="0.25">
      <c r="A33" s="126">
        <v>32</v>
      </c>
      <c r="B33" s="127" t="s">
        <v>824</v>
      </c>
      <c r="C33" s="128" t="s">
        <v>454</v>
      </c>
      <c r="D33" s="128" t="s">
        <v>127</v>
      </c>
      <c r="E33" s="129" t="s">
        <v>455</v>
      </c>
      <c r="F33" s="129" t="s">
        <v>173</v>
      </c>
      <c r="G33" s="130">
        <v>27</v>
      </c>
      <c r="H33" s="130">
        <f>IFERROR(REPLACE(dane3[[#This Row],[nr z EZD]],SEARCH("/",dane3[[#This Row],[nr z EZD]]),1,"-"),dane3[[#This Row],[nr z EZD]])</f>
        <v>27</v>
      </c>
      <c r="I33" s="131" t="str">
        <f>"M"&amp;dane!$J33&amp;"/"&amp;dane!$G33&amp;"/2019"</f>
        <v>M2/27/2019</v>
      </c>
      <c r="J33" s="131">
        <v>2</v>
      </c>
      <c r="K33" s="131"/>
      <c r="L33" s="129" t="s">
        <v>174</v>
      </c>
      <c r="M33" s="131" t="s">
        <v>835</v>
      </c>
      <c r="N33" s="131" t="s">
        <v>836</v>
      </c>
      <c r="O33" s="129" t="s">
        <v>175</v>
      </c>
      <c r="P33" s="129" t="s">
        <v>456</v>
      </c>
      <c r="Q33" s="129" t="s">
        <v>457</v>
      </c>
      <c r="R33" s="129" t="s">
        <v>178</v>
      </c>
      <c r="S33" s="129" t="s">
        <v>458</v>
      </c>
      <c r="T33" s="129" t="s">
        <v>459</v>
      </c>
      <c r="U33" s="132">
        <v>36000</v>
      </c>
      <c r="V33" s="133" t="s">
        <v>764</v>
      </c>
      <c r="W33" s="130">
        <v>20</v>
      </c>
      <c r="X33" s="129" t="s">
        <v>460</v>
      </c>
      <c r="Y33" s="132">
        <v>36000</v>
      </c>
      <c r="Z33" s="133" t="s">
        <v>764</v>
      </c>
      <c r="AA33" s="130">
        <v>20</v>
      </c>
      <c r="AB33" s="132">
        <v>0</v>
      </c>
      <c r="AC33" s="133" t="s">
        <v>742</v>
      </c>
      <c r="AD33" s="130">
        <v>0</v>
      </c>
      <c r="AE33" s="130" t="str">
        <f>IF(dane3[[#This Row],[liczba miejsc dla dzieci niepełnosprawnych]]=0,"/–/","500,00")</f>
        <v>/–/</v>
      </c>
      <c r="AF33" s="130" t="s">
        <v>742</v>
      </c>
      <c r="AG33" s="134" t="s">
        <v>461</v>
      </c>
      <c r="AH33" s="134" t="s">
        <v>462</v>
      </c>
      <c r="AI33" s="134" t="s">
        <v>184</v>
      </c>
      <c r="AJ33" s="134" t="s">
        <v>185</v>
      </c>
      <c r="AK33" s="135" t="s">
        <v>834</v>
      </c>
      <c r="AL33" s="134" t="s">
        <v>186</v>
      </c>
      <c r="AM33" s="136">
        <v>43466</v>
      </c>
      <c r="AN33" s="133">
        <f>13-MONTH(dane3[[#This Row],[początek okresu funkcjonowania]])</f>
        <v>12</v>
      </c>
    </row>
    <row r="34" spans="1:40" ht="75" x14ac:dyDescent="0.25">
      <c r="A34" s="126">
        <v>33</v>
      </c>
      <c r="B34" s="127" t="s">
        <v>740</v>
      </c>
      <c r="C34" s="128" t="s">
        <v>817</v>
      </c>
      <c r="D34" s="128" t="s">
        <v>127</v>
      </c>
      <c r="E34" s="129" t="s">
        <v>463</v>
      </c>
      <c r="F34" s="129" t="s">
        <v>173</v>
      </c>
      <c r="G34" s="130">
        <v>28</v>
      </c>
      <c r="H34" s="130">
        <f>IFERROR(REPLACE(dane3[[#This Row],[nr z EZD]],SEARCH("/",dane3[[#This Row],[nr z EZD]]),1,"-"),dane3[[#This Row],[nr z EZD]])</f>
        <v>28</v>
      </c>
      <c r="I34" s="131" t="str">
        <f>"M"&amp;dane!$J34&amp;"/"&amp;dane!$G34&amp;"/2019"</f>
        <v>M2/28/2019</v>
      </c>
      <c r="J34" s="131">
        <v>2</v>
      </c>
      <c r="K34" s="131"/>
      <c r="L34" s="129" t="s">
        <v>174</v>
      </c>
      <c r="M34" s="131" t="s">
        <v>835</v>
      </c>
      <c r="N34" s="131" t="s">
        <v>836</v>
      </c>
      <c r="O34" s="129" t="s">
        <v>175</v>
      </c>
      <c r="P34" s="129" t="s">
        <v>464</v>
      </c>
      <c r="Q34" s="129" t="s">
        <v>465</v>
      </c>
      <c r="R34" s="129" t="s">
        <v>178</v>
      </c>
      <c r="S34" s="129" t="s">
        <v>466</v>
      </c>
      <c r="T34" s="129" t="s">
        <v>467</v>
      </c>
      <c r="U34" s="132">
        <v>76200</v>
      </c>
      <c r="V34" s="133" t="s">
        <v>792</v>
      </c>
      <c r="W34" s="130">
        <v>40</v>
      </c>
      <c r="X34" s="129" t="s">
        <v>468</v>
      </c>
      <c r="Y34" s="132">
        <v>70200</v>
      </c>
      <c r="Z34" s="133" t="s">
        <v>755</v>
      </c>
      <c r="AA34" s="130">
        <v>39</v>
      </c>
      <c r="AB34" s="132">
        <v>6000</v>
      </c>
      <c r="AC34" s="133" t="s">
        <v>743</v>
      </c>
      <c r="AD34" s="130">
        <v>1</v>
      </c>
      <c r="AE34" s="130" t="str">
        <f>IF(dane3[[#This Row],[liczba miejsc dla dzieci niepełnosprawnych]]=0,"/–/","500,00")</f>
        <v>500,00</v>
      </c>
      <c r="AF34" s="130" t="s">
        <v>794</v>
      </c>
      <c r="AG34" s="134" t="s">
        <v>469</v>
      </c>
      <c r="AH34" s="134" t="s">
        <v>470</v>
      </c>
      <c r="AI34" s="134" t="s">
        <v>184</v>
      </c>
      <c r="AJ34" s="134" t="s">
        <v>185</v>
      </c>
      <c r="AK34" s="135" t="s">
        <v>834</v>
      </c>
      <c r="AL34" s="134" t="s">
        <v>237</v>
      </c>
      <c r="AM34" s="136">
        <v>43466</v>
      </c>
      <c r="AN34" s="133">
        <f>13-MONTH(dane3[[#This Row],[początek okresu funkcjonowania]])</f>
        <v>12</v>
      </c>
    </row>
    <row r="35" spans="1:40" ht="60" x14ac:dyDescent="0.25">
      <c r="A35" s="126">
        <v>34</v>
      </c>
      <c r="B35" s="127" t="s">
        <v>471</v>
      </c>
      <c r="C35" s="128" t="s">
        <v>472</v>
      </c>
      <c r="D35" s="128" t="s">
        <v>127</v>
      </c>
      <c r="E35" s="129" t="s">
        <v>473</v>
      </c>
      <c r="F35" s="129" t="s">
        <v>328</v>
      </c>
      <c r="G35" s="130">
        <v>29</v>
      </c>
      <c r="H35" s="130">
        <f>IFERROR(REPLACE(dane3[[#This Row],[nr z EZD]],SEARCH("/",dane3[[#This Row],[nr z EZD]]),1,"-"),dane3[[#This Row],[nr z EZD]])</f>
        <v>29</v>
      </c>
      <c r="I35" s="131" t="str">
        <f>"M"&amp;dane!$J35&amp;"/"&amp;dane!$G35&amp;"/2019"</f>
        <v>M2/29/2019</v>
      </c>
      <c r="J35" s="131">
        <v>2</v>
      </c>
      <c r="K35" s="131"/>
      <c r="L35" s="129" t="s">
        <v>174</v>
      </c>
      <c r="M35" s="131" t="s">
        <v>835</v>
      </c>
      <c r="N35" s="131" t="s">
        <v>836</v>
      </c>
      <c r="O35" s="129" t="s">
        <v>189</v>
      </c>
      <c r="P35" s="129" t="s">
        <v>474</v>
      </c>
      <c r="Q35" s="129" t="s">
        <v>475</v>
      </c>
      <c r="R35" s="129" t="s">
        <v>178</v>
      </c>
      <c r="S35" s="129" t="s">
        <v>476</v>
      </c>
      <c r="T35" s="129" t="s">
        <v>477</v>
      </c>
      <c r="U35" s="132">
        <v>49500</v>
      </c>
      <c r="V35" s="133" t="s">
        <v>757</v>
      </c>
      <c r="W35" s="130">
        <v>30</v>
      </c>
      <c r="X35" s="129" t="s">
        <v>478</v>
      </c>
      <c r="Y35" s="132">
        <v>49500</v>
      </c>
      <c r="Z35" s="133" t="s">
        <v>757</v>
      </c>
      <c r="AA35" s="130">
        <v>30</v>
      </c>
      <c r="AB35" s="132">
        <v>0</v>
      </c>
      <c r="AC35" s="133" t="s">
        <v>742</v>
      </c>
      <c r="AD35" s="130">
        <v>0</v>
      </c>
      <c r="AE35" s="130" t="str">
        <f>IF(dane3[[#This Row],[liczba miejsc dla dzieci niepełnosprawnych]]=0,"/–/","500,00")</f>
        <v>/–/</v>
      </c>
      <c r="AF35" s="130" t="s">
        <v>742</v>
      </c>
      <c r="AG35" s="134" t="s">
        <v>479</v>
      </c>
      <c r="AH35" s="134" t="s">
        <v>325</v>
      </c>
      <c r="AI35" s="134" t="s">
        <v>184</v>
      </c>
      <c r="AJ35" s="134" t="s">
        <v>185</v>
      </c>
      <c r="AK35" s="135" t="s">
        <v>834</v>
      </c>
      <c r="AL35" s="134" t="s">
        <v>237</v>
      </c>
      <c r="AM35" s="136">
        <v>43497</v>
      </c>
      <c r="AN35" s="133">
        <f>13-MONTH(dane3[[#This Row],[początek okresu funkcjonowania]])</f>
        <v>11</v>
      </c>
    </row>
    <row r="36" spans="1:40" ht="60" x14ac:dyDescent="0.25">
      <c r="A36" s="126">
        <v>35</v>
      </c>
      <c r="B36" s="127" t="s">
        <v>480</v>
      </c>
      <c r="C36" s="137" t="s">
        <v>818</v>
      </c>
      <c r="D36" s="137" t="s">
        <v>127</v>
      </c>
      <c r="E36" s="129" t="s">
        <v>481</v>
      </c>
      <c r="F36" s="129" t="s">
        <v>173</v>
      </c>
      <c r="G36" s="130">
        <v>30</v>
      </c>
      <c r="H36" s="130">
        <f>IFERROR(REPLACE(dane3[[#This Row],[nr z EZD]],SEARCH("/",dane3[[#This Row],[nr z EZD]]),1,"-"),dane3[[#This Row],[nr z EZD]])</f>
        <v>30</v>
      </c>
      <c r="I36" s="131" t="str">
        <f>"M"&amp;dane!$J36&amp;"/"&amp;dane!$G36&amp;"/2019"</f>
        <v>M2/30/2019</v>
      </c>
      <c r="J36" s="131">
        <v>2</v>
      </c>
      <c r="K36" s="131"/>
      <c r="L36" s="129" t="s">
        <v>174</v>
      </c>
      <c r="M36" s="131" t="s">
        <v>835</v>
      </c>
      <c r="N36" s="131" t="s">
        <v>836</v>
      </c>
      <c r="O36" s="129" t="s">
        <v>175</v>
      </c>
      <c r="P36" s="129" t="s">
        <v>482</v>
      </c>
      <c r="Q36" s="129" t="s">
        <v>483</v>
      </c>
      <c r="R36" s="129" t="s">
        <v>178</v>
      </c>
      <c r="S36" s="129" t="s">
        <v>484</v>
      </c>
      <c r="T36" s="129" t="s">
        <v>485</v>
      </c>
      <c r="U36" s="132">
        <v>135000</v>
      </c>
      <c r="V36" s="133" t="s">
        <v>759</v>
      </c>
      <c r="W36" s="130">
        <v>100</v>
      </c>
      <c r="X36" s="129" t="s">
        <v>486</v>
      </c>
      <c r="Y36" s="132">
        <v>135000</v>
      </c>
      <c r="Z36" s="133" t="s">
        <v>759</v>
      </c>
      <c r="AA36" s="130">
        <v>100</v>
      </c>
      <c r="AB36" s="132">
        <v>0</v>
      </c>
      <c r="AC36" s="133" t="s">
        <v>742</v>
      </c>
      <c r="AD36" s="130">
        <v>0</v>
      </c>
      <c r="AE36" s="130" t="str">
        <f>IF(dane3[[#This Row],[liczba miejsc dla dzieci niepełnosprawnych]]=0,"/–/","500,00")</f>
        <v>/–/</v>
      </c>
      <c r="AF36" s="130" t="s">
        <v>742</v>
      </c>
      <c r="AG36" s="134" t="s">
        <v>487</v>
      </c>
      <c r="AH36" s="134" t="s">
        <v>488</v>
      </c>
      <c r="AI36" s="134" t="s">
        <v>184</v>
      </c>
      <c r="AJ36" s="134" t="s">
        <v>185</v>
      </c>
      <c r="AK36" s="135" t="s">
        <v>834</v>
      </c>
      <c r="AL36" s="134" t="s">
        <v>274</v>
      </c>
      <c r="AM36" s="136">
        <v>43556</v>
      </c>
      <c r="AN36" s="133">
        <f>13-MONTH(dane3[[#This Row],[początek okresu funkcjonowania]])</f>
        <v>9</v>
      </c>
    </row>
    <row r="37" spans="1:40" ht="105" x14ac:dyDescent="0.25">
      <c r="A37" s="126">
        <v>36</v>
      </c>
      <c r="B37" s="127" t="s">
        <v>489</v>
      </c>
      <c r="C37" s="137" t="s">
        <v>490</v>
      </c>
      <c r="D37" s="137" t="s">
        <v>127</v>
      </c>
      <c r="E37" s="129" t="s">
        <v>491</v>
      </c>
      <c r="F37" s="129" t="s">
        <v>328</v>
      </c>
      <c r="G37" s="130">
        <v>31</v>
      </c>
      <c r="H37" s="130">
        <f>IFERROR(REPLACE(dane3[[#This Row],[nr z EZD]],SEARCH("/",dane3[[#This Row],[nr z EZD]]),1,"-"),dane3[[#This Row],[nr z EZD]])</f>
        <v>31</v>
      </c>
      <c r="I37" s="131" t="str">
        <f>"M"&amp;dane!$J37&amp;"/"&amp;dane!$G37&amp;"/2019"</f>
        <v>M2/31/2019</v>
      </c>
      <c r="J37" s="131">
        <v>2</v>
      </c>
      <c r="K37" s="131"/>
      <c r="L37" s="129" t="s">
        <v>174</v>
      </c>
      <c r="M37" s="131" t="s">
        <v>835</v>
      </c>
      <c r="N37" s="131" t="s">
        <v>836</v>
      </c>
      <c r="O37" s="129" t="s">
        <v>175</v>
      </c>
      <c r="P37" s="129" t="s">
        <v>492</v>
      </c>
      <c r="Q37" s="129" t="s">
        <v>493</v>
      </c>
      <c r="R37" s="129" t="s">
        <v>178</v>
      </c>
      <c r="S37" s="129" t="s">
        <v>494</v>
      </c>
      <c r="T37" s="129" t="s">
        <v>495</v>
      </c>
      <c r="U37" s="132">
        <v>43200</v>
      </c>
      <c r="V37" s="133" t="s">
        <v>761</v>
      </c>
      <c r="W37" s="130">
        <v>24</v>
      </c>
      <c r="X37" s="129" t="s">
        <v>496</v>
      </c>
      <c r="Y37" s="132">
        <v>43200</v>
      </c>
      <c r="Z37" s="133" t="s">
        <v>761</v>
      </c>
      <c r="AA37" s="130">
        <v>24</v>
      </c>
      <c r="AB37" s="132">
        <v>0</v>
      </c>
      <c r="AC37" s="133" t="s">
        <v>742</v>
      </c>
      <c r="AD37" s="130">
        <v>0</v>
      </c>
      <c r="AE37" s="130" t="str">
        <f>IF(dane3[[#This Row],[liczba miejsc dla dzieci niepełnosprawnych]]=0,"/–/","500,00")</f>
        <v>/–/</v>
      </c>
      <c r="AF37" s="130" t="s">
        <v>742</v>
      </c>
      <c r="AG37" s="134" t="s">
        <v>497</v>
      </c>
      <c r="AH37" s="134" t="s">
        <v>498</v>
      </c>
      <c r="AI37" s="134" t="s">
        <v>184</v>
      </c>
      <c r="AJ37" s="134" t="s">
        <v>185</v>
      </c>
      <c r="AK37" s="135" t="s">
        <v>834</v>
      </c>
      <c r="AL37" s="134" t="s">
        <v>237</v>
      </c>
      <c r="AM37" s="136">
        <v>43466</v>
      </c>
      <c r="AN37" s="133">
        <f>13-MONTH(dane3[[#This Row],[początek okresu funkcjonowania]])</f>
        <v>12</v>
      </c>
    </row>
    <row r="38" spans="1:40" ht="75" x14ac:dyDescent="0.25">
      <c r="A38" s="126">
        <v>37</v>
      </c>
      <c r="B38" s="127" t="s">
        <v>499</v>
      </c>
      <c r="C38" s="128" t="s">
        <v>500</v>
      </c>
      <c r="D38" s="128" t="s">
        <v>128</v>
      </c>
      <c r="E38" s="129" t="s">
        <v>501</v>
      </c>
      <c r="F38" s="129" t="s">
        <v>173</v>
      </c>
      <c r="G38" s="130">
        <v>32</v>
      </c>
      <c r="H38" s="130">
        <f>IFERROR(REPLACE(dane3[[#This Row],[nr z EZD]],SEARCH("/",dane3[[#This Row],[nr z EZD]]),1,"-"),dane3[[#This Row],[nr z EZD]])</f>
        <v>32</v>
      </c>
      <c r="I38" s="131" t="str">
        <f>"M"&amp;dane!$J38&amp;"/"&amp;dane!$G38&amp;"/2019"</f>
        <v>M2/32/2019</v>
      </c>
      <c r="J38" s="131">
        <v>2</v>
      </c>
      <c r="K38" s="131"/>
      <c r="L38" s="129" t="s">
        <v>174</v>
      </c>
      <c r="M38" s="131" t="s">
        <v>835</v>
      </c>
      <c r="N38" s="131" t="s">
        <v>836</v>
      </c>
      <c r="O38" s="129" t="s">
        <v>175</v>
      </c>
      <c r="P38" s="129" t="s">
        <v>502</v>
      </c>
      <c r="Q38" s="129" t="s">
        <v>503</v>
      </c>
      <c r="R38" s="129" t="s">
        <v>178</v>
      </c>
      <c r="S38" s="129" t="s">
        <v>504</v>
      </c>
      <c r="T38" s="129" t="s">
        <v>505</v>
      </c>
      <c r="U38" s="132">
        <v>32400</v>
      </c>
      <c r="V38" s="133" t="s">
        <v>768</v>
      </c>
      <c r="W38" s="130">
        <v>18</v>
      </c>
      <c r="X38" s="129" t="s">
        <v>506</v>
      </c>
      <c r="Y38" s="132">
        <v>32400</v>
      </c>
      <c r="Z38" s="133" t="s">
        <v>768</v>
      </c>
      <c r="AA38" s="130">
        <v>18</v>
      </c>
      <c r="AB38" s="132">
        <v>0</v>
      </c>
      <c r="AC38" s="133" t="s">
        <v>742</v>
      </c>
      <c r="AD38" s="130">
        <v>0</v>
      </c>
      <c r="AE38" s="130" t="str">
        <f>IF(dane3[[#This Row],[liczba miejsc dla dzieci niepełnosprawnych]]=0,"/–/","500,00")</f>
        <v>/–/</v>
      </c>
      <c r="AF38" s="130" t="s">
        <v>742</v>
      </c>
      <c r="AG38" s="134" t="s">
        <v>507</v>
      </c>
      <c r="AH38" s="134" t="s">
        <v>508</v>
      </c>
      <c r="AI38" s="134" t="s">
        <v>263</v>
      </c>
      <c r="AJ38" s="134" t="s">
        <v>264</v>
      </c>
      <c r="AK38" s="135" t="s">
        <v>834</v>
      </c>
      <c r="AL38" s="134" t="s">
        <v>186</v>
      </c>
      <c r="AM38" s="136">
        <v>43466</v>
      </c>
      <c r="AN38" s="133">
        <f>13-MONTH(dane3[[#This Row],[początek okresu funkcjonowania]])</f>
        <v>12</v>
      </c>
    </row>
    <row r="39" spans="1:40" ht="90" x14ac:dyDescent="0.25">
      <c r="A39" s="126">
        <v>38</v>
      </c>
      <c r="B39" s="127" t="s">
        <v>808</v>
      </c>
      <c r="C39" s="128" t="s">
        <v>806</v>
      </c>
      <c r="D39" s="128" t="s">
        <v>795</v>
      </c>
      <c r="E39" s="129" t="s">
        <v>509</v>
      </c>
      <c r="F39" s="129" t="s">
        <v>173</v>
      </c>
      <c r="G39" s="130" t="s">
        <v>510</v>
      </c>
      <c r="H39" s="130" t="str">
        <f>IFERROR(REPLACE(dane3[[#This Row],[nr z EZD]],SEARCH("/",dane3[[#This Row],[nr z EZD]]),1,"-"),dane3[[#This Row],[nr z EZD]])</f>
        <v>33a</v>
      </c>
      <c r="I39" s="131" t="str">
        <f>"M"&amp;dane!$J39&amp;"/"&amp;dane!$G39&amp;"/2019"</f>
        <v>M2/33a/2019</v>
      </c>
      <c r="J39" s="131">
        <v>2</v>
      </c>
      <c r="K39" s="131"/>
      <c r="L39" s="129" t="s">
        <v>174</v>
      </c>
      <c r="M39" s="131" t="s">
        <v>835</v>
      </c>
      <c r="N39" s="131" t="s">
        <v>836</v>
      </c>
      <c r="O39" s="129" t="s">
        <v>175</v>
      </c>
      <c r="P39" s="129" t="s">
        <v>511</v>
      </c>
      <c r="Q39" s="129" t="s">
        <v>512</v>
      </c>
      <c r="R39" s="129" t="s">
        <v>178</v>
      </c>
      <c r="S39" s="129" t="s">
        <v>513</v>
      </c>
      <c r="T39" s="129" t="s">
        <v>514</v>
      </c>
      <c r="U39" s="132">
        <v>9000</v>
      </c>
      <c r="V39" s="133" t="s">
        <v>769</v>
      </c>
      <c r="W39" s="130">
        <v>5</v>
      </c>
      <c r="X39" s="129" t="s">
        <v>515</v>
      </c>
      <c r="Y39" s="132">
        <v>9000</v>
      </c>
      <c r="Z39" s="133" t="s">
        <v>769</v>
      </c>
      <c r="AA39" s="130">
        <v>5</v>
      </c>
      <c r="AB39" s="132">
        <v>0</v>
      </c>
      <c r="AC39" s="133" t="s">
        <v>742</v>
      </c>
      <c r="AD39" s="130">
        <v>0</v>
      </c>
      <c r="AE39" s="130" t="str">
        <f>IF(dane3[[#This Row],[liczba miejsc dla dzieci niepełnosprawnych]]=0,"/–/","500,00")</f>
        <v>/–/</v>
      </c>
      <c r="AF39" s="130" t="s">
        <v>742</v>
      </c>
      <c r="AG39" s="134" t="s">
        <v>516</v>
      </c>
      <c r="AH39" s="134" t="s">
        <v>517</v>
      </c>
      <c r="AI39" s="134" t="s">
        <v>518</v>
      </c>
      <c r="AJ39" s="134" t="s">
        <v>519</v>
      </c>
      <c r="AK39" s="135" t="s">
        <v>833</v>
      </c>
      <c r="AL39" s="134" t="s">
        <v>186</v>
      </c>
      <c r="AM39" s="136">
        <v>43466</v>
      </c>
      <c r="AN39" s="133">
        <f>13-MONTH(dane3[[#This Row],[początek okresu funkcjonowania]])</f>
        <v>12</v>
      </c>
    </row>
    <row r="40" spans="1:40" ht="90" x14ac:dyDescent="0.25">
      <c r="A40" s="126">
        <v>39</v>
      </c>
      <c r="B40" s="127" t="s">
        <v>808</v>
      </c>
      <c r="C40" s="128" t="s">
        <v>807</v>
      </c>
      <c r="D40" s="128" t="s">
        <v>795</v>
      </c>
      <c r="E40" s="129" t="s">
        <v>509</v>
      </c>
      <c r="F40" s="129" t="s">
        <v>173</v>
      </c>
      <c r="G40" s="130" t="s">
        <v>520</v>
      </c>
      <c r="H40" s="130" t="str">
        <f>IFERROR(REPLACE(dane3[[#This Row],[nr z EZD]],SEARCH("/",dane3[[#This Row],[nr z EZD]]),1,"-"),dane3[[#This Row],[nr z EZD]])</f>
        <v>33b</v>
      </c>
      <c r="I40" s="131" t="str">
        <f>"M"&amp;dane!$J40&amp;"/"&amp;dane!$G40&amp;"/2019"</f>
        <v>M2/33b/2019</v>
      </c>
      <c r="J40" s="131">
        <v>2</v>
      </c>
      <c r="K40" s="131"/>
      <c r="L40" s="129" t="s">
        <v>174</v>
      </c>
      <c r="M40" s="131" t="s">
        <v>835</v>
      </c>
      <c r="N40" s="131" t="s">
        <v>836</v>
      </c>
      <c r="O40" s="129" t="s">
        <v>175</v>
      </c>
      <c r="P40" s="129" t="s">
        <v>511</v>
      </c>
      <c r="Q40" s="129" t="s">
        <v>512</v>
      </c>
      <c r="R40" s="129" t="s">
        <v>178</v>
      </c>
      <c r="S40" s="129" t="s">
        <v>513</v>
      </c>
      <c r="T40" s="129" t="s">
        <v>514</v>
      </c>
      <c r="U40" s="132">
        <v>9000</v>
      </c>
      <c r="V40" s="133" t="s">
        <v>769</v>
      </c>
      <c r="W40" s="130">
        <v>5</v>
      </c>
      <c r="X40" s="129" t="s">
        <v>521</v>
      </c>
      <c r="Y40" s="132">
        <v>9000</v>
      </c>
      <c r="Z40" s="133" t="s">
        <v>769</v>
      </c>
      <c r="AA40" s="130">
        <v>5</v>
      </c>
      <c r="AB40" s="132">
        <v>0</v>
      </c>
      <c r="AC40" s="133" t="s">
        <v>742</v>
      </c>
      <c r="AD40" s="130">
        <v>0</v>
      </c>
      <c r="AE40" s="130" t="str">
        <f>IF(dane3[[#This Row],[liczba miejsc dla dzieci niepełnosprawnych]]=0,"/–/","500,00")</f>
        <v>/–/</v>
      </c>
      <c r="AF40" s="130" t="s">
        <v>742</v>
      </c>
      <c r="AG40" s="134" t="s">
        <v>516</v>
      </c>
      <c r="AH40" s="134" t="s">
        <v>517</v>
      </c>
      <c r="AI40" s="134" t="s">
        <v>518</v>
      </c>
      <c r="AJ40" s="134" t="s">
        <v>519</v>
      </c>
      <c r="AK40" s="135" t="s">
        <v>833</v>
      </c>
      <c r="AL40" s="134" t="s">
        <v>186</v>
      </c>
      <c r="AM40" s="136">
        <v>43466</v>
      </c>
      <c r="AN40" s="133">
        <f>13-MONTH(dane3[[#This Row],[początek okresu funkcjonowania]])</f>
        <v>12</v>
      </c>
    </row>
    <row r="41" spans="1:40" ht="45" x14ac:dyDescent="0.25">
      <c r="A41" s="126">
        <v>40</v>
      </c>
      <c r="B41" s="127" t="s">
        <v>809</v>
      </c>
      <c r="C41" s="128" t="s">
        <v>522</v>
      </c>
      <c r="D41" s="128" t="s">
        <v>127</v>
      </c>
      <c r="E41" s="129" t="s">
        <v>523</v>
      </c>
      <c r="F41" s="129" t="s">
        <v>173</v>
      </c>
      <c r="G41" s="130">
        <v>34</v>
      </c>
      <c r="H41" s="130">
        <f>IFERROR(REPLACE(dane3[[#This Row],[nr z EZD]],SEARCH("/",dane3[[#This Row],[nr z EZD]]),1,"-"),dane3[[#This Row],[nr z EZD]])</f>
        <v>34</v>
      </c>
      <c r="I41" s="131" t="str">
        <f>"M"&amp;dane!$J41&amp;"/"&amp;dane!$G41&amp;"/2019"</f>
        <v>M2/34/2019</v>
      </c>
      <c r="J41" s="131">
        <v>2</v>
      </c>
      <c r="K41" s="131"/>
      <c r="L41" s="129" t="s">
        <v>174</v>
      </c>
      <c r="M41" s="131" t="s">
        <v>835</v>
      </c>
      <c r="N41" s="131" t="s">
        <v>836</v>
      </c>
      <c r="O41" s="129" t="s">
        <v>175</v>
      </c>
      <c r="P41" s="129" t="s">
        <v>524</v>
      </c>
      <c r="Q41" s="129" t="s">
        <v>525</v>
      </c>
      <c r="R41" s="129" t="s">
        <v>178</v>
      </c>
      <c r="S41" s="129" t="s">
        <v>526</v>
      </c>
      <c r="T41" s="129" t="s">
        <v>527</v>
      </c>
      <c r="U41" s="132">
        <v>18000</v>
      </c>
      <c r="V41" s="133" t="s">
        <v>746</v>
      </c>
      <c r="W41" s="130">
        <v>10</v>
      </c>
      <c r="X41" s="129" t="s">
        <v>528</v>
      </c>
      <c r="Y41" s="132">
        <v>18000</v>
      </c>
      <c r="Z41" s="133" t="s">
        <v>746</v>
      </c>
      <c r="AA41" s="130">
        <v>10</v>
      </c>
      <c r="AB41" s="132">
        <v>0</v>
      </c>
      <c r="AC41" s="133" t="s">
        <v>742</v>
      </c>
      <c r="AD41" s="130">
        <v>0</v>
      </c>
      <c r="AE41" s="130" t="str">
        <f>IF(dane3[[#This Row],[liczba miejsc dla dzieci niepełnosprawnych]]=0,"/–/","500,00")</f>
        <v>/–/</v>
      </c>
      <c r="AF41" s="130" t="s">
        <v>742</v>
      </c>
      <c r="AG41" s="134" t="s">
        <v>529</v>
      </c>
      <c r="AH41" s="134" t="s">
        <v>530</v>
      </c>
      <c r="AI41" s="134" t="s">
        <v>184</v>
      </c>
      <c r="AJ41" s="134" t="s">
        <v>185</v>
      </c>
      <c r="AK41" s="135" t="s">
        <v>834</v>
      </c>
      <c r="AL41" s="134" t="s">
        <v>186</v>
      </c>
      <c r="AM41" s="136">
        <v>43466</v>
      </c>
      <c r="AN41" s="133">
        <f>13-MONTH(dane3[[#This Row],[początek okresu funkcjonowania]])</f>
        <v>12</v>
      </c>
    </row>
    <row r="42" spans="1:40" ht="75" x14ac:dyDescent="0.25">
      <c r="A42" s="126">
        <v>41</v>
      </c>
      <c r="B42" s="127" t="s">
        <v>531</v>
      </c>
      <c r="C42" s="128" t="s">
        <v>532</v>
      </c>
      <c r="D42" s="128" t="s">
        <v>128</v>
      </c>
      <c r="E42" s="129" t="s">
        <v>533</v>
      </c>
      <c r="F42" s="129" t="s">
        <v>173</v>
      </c>
      <c r="G42" s="130">
        <v>35</v>
      </c>
      <c r="H42" s="130">
        <f>IFERROR(REPLACE(dane3[[#This Row],[nr z EZD]],SEARCH("/",dane3[[#This Row],[nr z EZD]]),1,"-"),dane3[[#This Row],[nr z EZD]])</f>
        <v>35</v>
      </c>
      <c r="I42" s="131" t="str">
        <f>"M"&amp;dane!$J42&amp;"/"&amp;dane!$G42&amp;"/2019"</f>
        <v>M2/35/2019</v>
      </c>
      <c r="J42" s="131">
        <v>2</v>
      </c>
      <c r="K42" s="131"/>
      <c r="L42" s="129" t="s">
        <v>174</v>
      </c>
      <c r="M42" s="131" t="s">
        <v>835</v>
      </c>
      <c r="N42" s="131" t="s">
        <v>836</v>
      </c>
      <c r="O42" s="129" t="s">
        <v>175</v>
      </c>
      <c r="P42" s="129" t="s">
        <v>534</v>
      </c>
      <c r="Q42" s="129" t="s">
        <v>535</v>
      </c>
      <c r="R42" s="129" t="s">
        <v>178</v>
      </c>
      <c r="S42" s="129" t="s">
        <v>536</v>
      </c>
      <c r="T42" s="129" t="s">
        <v>537</v>
      </c>
      <c r="U42" s="132">
        <v>25200</v>
      </c>
      <c r="V42" s="133" t="s">
        <v>770</v>
      </c>
      <c r="W42" s="130">
        <v>14</v>
      </c>
      <c r="X42" s="129" t="s">
        <v>538</v>
      </c>
      <c r="Y42" s="132">
        <v>25200</v>
      </c>
      <c r="Z42" s="133" t="s">
        <v>770</v>
      </c>
      <c r="AA42" s="130">
        <v>14</v>
      </c>
      <c r="AB42" s="132">
        <v>0</v>
      </c>
      <c r="AC42" s="133" t="s">
        <v>742</v>
      </c>
      <c r="AD42" s="130">
        <v>0</v>
      </c>
      <c r="AE42" s="130" t="str">
        <f>IF(dane3[[#This Row],[liczba miejsc dla dzieci niepełnosprawnych]]=0,"/–/","500,00")</f>
        <v>/–/</v>
      </c>
      <c r="AF42" s="130" t="s">
        <v>742</v>
      </c>
      <c r="AG42" s="134" t="s">
        <v>539</v>
      </c>
      <c r="AH42" s="134" t="s">
        <v>540</v>
      </c>
      <c r="AI42" s="134" t="s">
        <v>263</v>
      </c>
      <c r="AJ42" s="134" t="s">
        <v>264</v>
      </c>
      <c r="AK42" s="135" t="s">
        <v>834</v>
      </c>
      <c r="AL42" s="134" t="s">
        <v>274</v>
      </c>
      <c r="AM42" s="136">
        <v>43466</v>
      </c>
      <c r="AN42" s="133">
        <f>13-MONTH(dane3[[#This Row],[początek okresu funkcjonowania]])</f>
        <v>12</v>
      </c>
    </row>
    <row r="43" spans="1:40" ht="75" x14ac:dyDescent="0.25">
      <c r="A43" s="126">
        <v>42</v>
      </c>
      <c r="B43" s="127" t="s">
        <v>735</v>
      </c>
      <c r="C43" s="128" t="s">
        <v>541</v>
      </c>
      <c r="D43" s="128" t="s">
        <v>127</v>
      </c>
      <c r="E43" s="129" t="s">
        <v>542</v>
      </c>
      <c r="F43" s="129" t="s">
        <v>173</v>
      </c>
      <c r="G43" s="130">
        <v>36</v>
      </c>
      <c r="H43" s="130">
        <f>IFERROR(REPLACE(dane3[[#This Row],[nr z EZD]],SEARCH("/",dane3[[#This Row],[nr z EZD]]),1,"-"),dane3[[#This Row],[nr z EZD]])</f>
        <v>36</v>
      </c>
      <c r="I43" s="131" t="str">
        <f>"M"&amp;dane!$J43&amp;"/"&amp;dane!$G43&amp;"/2019"</f>
        <v>M2/36/2019</v>
      </c>
      <c r="J43" s="131">
        <v>2</v>
      </c>
      <c r="K43" s="131"/>
      <c r="L43" s="129" t="s">
        <v>174</v>
      </c>
      <c r="M43" s="131" t="s">
        <v>835</v>
      </c>
      <c r="N43" s="131" t="s">
        <v>836</v>
      </c>
      <c r="O43" s="129" t="s">
        <v>175</v>
      </c>
      <c r="P43" s="129" t="s">
        <v>543</v>
      </c>
      <c r="Q43" s="129" t="s">
        <v>544</v>
      </c>
      <c r="R43" s="129" t="s">
        <v>178</v>
      </c>
      <c r="S43" s="129" t="s">
        <v>545</v>
      </c>
      <c r="T43" s="129" t="s">
        <v>546</v>
      </c>
      <c r="U43" s="132">
        <v>45000</v>
      </c>
      <c r="V43" s="133" t="s">
        <v>771</v>
      </c>
      <c r="W43" s="130">
        <v>25</v>
      </c>
      <c r="X43" s="129" t="s">
        <v>547</v>
      </c>
      <c r="Y43" s="132">
        <v>45000</v>
      </c>
      <c r="Z43" s="133" t="s">
        <v>771</v>
      </c>
      <c r="AA43" s="130">
        <v>25</v>
      </c>
      <c r="AB43" s="132">
        <v>0</v>
      </c>
      <c r="AC43" s="133" t="s">
        <v>742</v>
      </c>
      <c r="AD43" s="130">
        <v>0</v>
      </c>
      <c r="AE43" s="130" t="str">
        <f>IF(dane3[[#This Row],[liczba miejsc dla dzieci niepełnosprawnych]]=0,"/–/","500,00")</f>
        <v>/–/</v>
      </c>
      <c r="AF43" s="130" t="s">
        <v>742</v>
      </c>
      <c r="AG43" s="134" t="s">
        <v>548</v>
      </c>
      <c r="AH43" s="134" t="s">
        <v>549</v>
      </c>
      <c r="AI43" s="134" t="s">
        <v>184</v>
      </c>
      <c r="AJ43" s="134" t="s">
        <v>185</v>
      </c>
      <c r="AK43" s="135" t="s">
        <v>834</v>
      </c>
      <c r="AL43" s="134" t="s">
        <v>186</v>
      </c>
      <c r="AM43" s="136">
        <v>43466</v>
      </c>
      <c r="AN43" s="133">
        <f>13-MONTH(dane3[[#This Row],[początek okresu funkcjonowania]])</f>
        <v>12</v>
      </c>
    </row>
    <row r="44" spans="1:40" ht="105" x14ac:dyDescent="0.25">
      <c r="A44" s="126">
        <v>43</v>
      </c>
      <c r="B44" s="127" t="s">
        <v>550</v>
      </c>
      <c r="C44" s="128" t="s">
        <v>551</v>
      </c>
      <c r="D44" s="128" t="s">
        <v>128</v>
      </c>
      <c r="E44" s="129" t="s">
        <v>552</v>
      </c>
      <c r="F44" s="129" t="s">
        <v>173</v>
      </c>
      <c r="G44" s="130">
        <v>37</v>
      </c>
      <c r="H44" s="130">
        <f>IFERROR(REPLACE(dane3[[#This Row],[nr z EZD]],SEARCH("/",dane3[[#This Row],[nr z EZD]]),1,"-"),dane3[[#This Row],[nr z EZD]])</f>
        <v>37</v>
      </c>
      <c r="I44" s="131" t="str">
        <f>"M"&amp;dane!$J44&amp;"/"&amp;dane!$G44&amp;"/2019"</f>
        <v>M2/37/2019</v>
      </c>
      <c r="J44" s="131">
        <v>2</v>
      </c>
      <c r="K44" s="131"/>
      <c r="L44" s="129" t="s">
        <v>174</v>
      </c>
      <c r="M44" s="131" t="s">
        <v>835</v>
      </c>
      <c r="N44" s="131" t="s">
        <v>836</v>
      </c>
      <c r="O44" s="129" t="s">
        <v>175</v>
      </c>
      <c r="P44" s="129" t="s">
        <v>553</v>
      </c>
      <c r="Q44" s="129" t="s">
        <v>554</v>
      </c>
      <c r="R44" s="129" t="s">
        <v>178</v>
      </c>
      <c r="S44" s="129" t="s">
        <v>555</v>
      </c>
      <c r="T44" s="129" t="s">
        <v>556</v>
      </c>
      <c r="U44" s="132">
        <v>27000</v>
      </c>
      <c r="V44" s="133" t="s">
        <v>750</v>
      </c>
      <c r="W44" s="130">
        <v>15</v>
      </c>
      <c r="X44" s="129" t="s">
        <v>557</v>
      </c>
      <c r="Y44" s="132">
        <v>27000</v>
      </c>
      <c r="Z44" s="133" t="s">
        <v>750</v>
      </c>
      <c r="AA44" s="130">
        <v>15</v>
      </c>
      <c r="AB44" s="132">
        <v>0</v>
      </c>
      <c r="AC44" s="133" t="s">
        <v>742</v>
      </c>
      <c r="AD44" s="130">
        <v>0</v>
      </c>
      <c r="AE44" s="130" t="str">
        <f>IF(dane3[[#This Row],[liczba miejsc dla dzieci niepełnosprawnych]]=0,"/–/","500,00")</f>
        <v>/–/</v>
      </c>
      <c r="AF44" s="130" t="s">
        <v>742</v>
      </c>
      <c r="AG44" s="134" t="s">
        <v>558</v>
      </c>
      <c r="AH44" s="134" t="s">
        <v>559</v>
      </c>
      <c r="AI44" s="134" t="s">
        <v>263</v>
      </c>
      <c r="AJ44" s="134" t="s">
        <v>264</v>
      </c>
      <c r="AK44" s="135" t="s">
        <v>834</v>
      </c>
      <c r="AL44" s="134" t="s">
        <v>186</v>
      </c>
      <c r="AM44" s="136">
        <v>43466</v>
      </c>
      <c r="AN44" s="133">
        <f>13-MONTH(dane3[[#This Row],[początek okresu funkcjonowania]])</f>
        <v>12</v>
      </c>
    </row>
    <row r="45" spans="1:40" ht="75" x14ac:dyDescent="0.25">
      <c r="A45" s="126">
        <v>44</v>
      </c>
      <c r="B45" s="127" t="s">
        <v>560</v>
      </c>
      <c r="C45" s="128" t="s">
        <v>561</v>
      </c>
      <c r="D45" s="128" t="s">
        <v>127</v>
      </c>
      <c r="E45" s="129" t="s">
        <v>562</v>
      </c>
      <c r="F45" s="129" t="s">
        <v>173</v>
      </c>
      <c r="G45" s="130" t="s">
        <v>563</v>
      </c>
      <c r="H45" s="130" t="str">
        <f>IFERROR(REPLACE(dane3[[#This Row],[nr z EZD]],SEARCH("/",dane3[[#This Row],[nr z EZD]]),1,"-"),dane3[[#This Row],[nr z EZD]])</f>
        <v>38a</v>
      </c>
      <c r="I45" s="131" t="str">
        <f>"M"&amp;dane!$J45&amp;"/"&amp;dane!$G45&amp;"/2019"</f>
        <v>M2/38a/2019</v>
      </c>
      <c r="J45" s="131">
        <v>2</v>
      </c>
      <c r="K45" s="131"/>
      <c r="L45" s="129" t="s">
        <v>174</v>
      </c>
      <c r="M45" s="131" t="s">
        <v>835</v>
      </c>
      <c r="N45" s="131" t="s">
        <v>836</v>
      </c>
      <c r="O45" s="129" t="s">
        <v>564</v>
      </c>
      <c r="P45" s="129" t="s">
        <v>565</v>
      </c>
      <c r="Q45" s="129" t="s">
        <v>566</v>
      </c>
      <c r="R45" s="129" t="s">
        <v>178</v>
      </c>
      <c r="S45" s="129" t="s">
        <v>567</v>
      </c>
      <c r="T45" s="129" t="s">
        <v>568</v>
      </c>
      <c r="U45" s="132">
        <v>39600</v>
      </c>
      <c r="V45" s="133" t="s">
        <v>772</v>
      </c>
      <c r="W45" s="130">
        <v>22</v>
      </c>
      <c r="X45" s="129" t="s">
        <v>569</v>
      </c>
      <c r="Y45" s="132">
        <v>39600</v>
      </c>
      <c r="Z45" s="133" t="s">
        <v>772</v>
      </c>
      <c r="AA45" s="130">
        <v>22</v>
      </c>
      <c r="AB45" s="132">
        <v>0</v>
      </c>
      <c r="AC45" s="133" t="s">
        <v>742</v>
      </c>
      <c r="AD45" s="130">
        <v>0</v>
      </c>
      <c r="AE45" s="130" t="str">
        <f>IF(dane3[[#This Row],[liczba miejsc dla dzieci niepełnosprawnych]]=0,"/–/","500,00")</f>
        <v>/–/</v>
      </c>
      <c r="AF45" s="130" t="s">
        <v>742</v>
      </c>
      <c r="AG45" s="134" t="s">
        <v>570</v>
      </c>
      <c r="AH45" s="134" t="s">
        <v>571</v>
      </c>
      <c r="AI45" s="134" t="s">
        <v>184</v>
      </c>
      <c r="AJ45" s="134" t="s">
        <v>185</v>
      </c>
      <c r="AK45" s="135" t="s">
        <v>834</v>
      </c>
      <c r="AL45" s="134" t="s">
        <v>572</v>
      </c>
      <c r="AM45" s="136">
        <v>43466</v>
      </c>
      <c r="AN45" s="133">
        <f>13-MONTH(dane3[[#This Row],[początek okresu funkcjonowania]])</f>
        <v>12</v>
      </c>
    </row>
    <row r="46" spans="1:40" ht="75" x14ac:dyDescent="0.25">
      <c r="A46" s="126">
        <v>45</v>
      </c>
      <c r="B46" s="127" t="s">
        <v>560</v>
      </c>
      <c r="C46" s="128" t="s">
        <v>573</v>
      </c>
      <c r="D46" s="128" t="s">
        <v>15</v>
      </c>
      <c r="E46" s="129" t="s">
        <v>562</v>
      </c>
      <c r="F46" s="129" t="s">
        <v>173</v>
      </c>
      <c r="G46" s="130" t="s">
        <v>574</v>
      </c>
      <c r="H46" s="130" t="str">
        <f>IFERROR(REPLACE(dane3[[#This Row],[nr z EZD]],SEARCH("/",dane3[[#This Row],[nr z EZD]]),1,"-"),dane3[[#This Row],[nr z EZD]])</f>
        <v>38b</v>
      </c>
      <c r="I46" s="131" t="str">
        <f>"M"&amp;dane!$J46&amp;"/"&amp;dane!$G46&amp;"/2019"</f>
        <v>M2/38b/2019</v>
      </c>
      <c r="J46" s="131">
        <v>2</v>
      </c>
      <c r="K46" s="131"/>
      <c r="L46" s="129" t="s">
        <v>174</v>
      </c>
      <c r="M46" s="131" t="s">
        <v>835</v>
      </c>
      <c r="N46" s="131" t="s">
        <v>836</v>
      </c>
      <c r="O46" s="129" t="s">
        <v>175</v>
      </c>
      <c r="P46" s="129" t="s">
        <v>565</v>
      </c>
      <c r="Q46" s="129" t="s">
        <v>566</v>
      </c>
      <c r="R46" s="129" t="s">
        <v>438</v>
      </c>
      <c r="S46" s="129" t="s">
        <v>567</v>
      </c>
      <c r="T46" s="129" t="s">
        <v>568</v>
      </c>
      <c r="U46" s="132">
        <v>33000</v>
      </c>
      <c r="V46" s="133" t="s">
        <v>773</v>
      </c>
      <c r="W46" s="130">
        <v>20</v>
      </c>
      <c r="X46" s="129" t="s">
        <v>575</v>
      </c>
      <c r="Y46" s="132">
        <v>33000</v>
      </c>
      <c r="Z46" s="133" t="s">
        <v>773</v>
      </c>
      <c r="AA46" s="130">
        <v>20</v>
      </c>
      <c r="AB46" s="132">
        <v>0</v>
      </c>
      <c r="AC46" s="133" t="s">
        <v>742</v>
      </c>
      <c r="AD46" s="130">
        <v>0</v>
      </c>
      <c r="AE46" s="130" t="str">
        <f>IF(dane3[[#This Row],[liczba miejsc dla dzieci niepełnosprawnych]]=0,"/–/","500,00")</f>
        <v>/–/</v>
      </c>
      <c r="AF46" s="130" t="s">
        <v>742</v>
      </c>
      <c r="AG46" s="134" t="s">
        <v>570</v>
      </c>
      <c r="AH46" s="134" t="s">
        <v>571</v>
      </c>
      <c r="AI46" s="134" t="s">
        <v>184</v>
      </c>
      <c r="AJ46" s="134" t="s">
        <v>185</v>
      </c>
      <c r="AK46" s="135" t="s">
        <v>834</v>
      </c>
      <c r="AL46" s="134" t="s">
        <v>572</v>
      </c>
      <c r="AM46" s="136">
        <v>43497</v>
      </c>
      <c r="AN46" s="133">
        <f>13-MONTH(dane3[[#This Row],[początek okresu funkcjonowania]])</f>
        <v>11</v>
      </c>
    </row>
    <row r="47" spans="1:40" ht="75" x14ac:dyDescent="0.25">
      <c r="A47" s="126">
        <v>46</v>
      </c>
      <c r="B47" s="127" t="s">
        <v>576</v>
      </c>
      <c r="C47" s="128" t="s">
        <v>831</v>
      </c>
      <c r="D47" s="128" t="s">
        <v>795</v>
      </c>
      <c r="E47" s="129" t="s">
        <v>577</v>
      </c>
      <c r="F47" s="129" t="s">
        <v>173</v>
      </c>
      <c r="G47" s="130" t="s">
        <v>578</v>
      </c>
      <c r="H47" s="130" t="str">
        <f>IFERROR(REPLACE(dane3[[#This Row],[nr z EZD]],SEARCH("/",dane3[[#This Row],[nr z EZD]]),1,"-"),dane3[[#This Row],[nr z EZD]])</f>
        <v>39a</v>
      </c>
      <c r="I47" s="131" t="str">
        <f>"M"&amp;dane!$J47&amp;"/"&amp;dane!$G47&amp;"/2019"</f>
        <v>M2/39a/2019</v>
      </c>
      <c r="J47" s="131">
        <v>2</v>
      </c>
      <c r="K47" s="131"/>
      <c r="L47" s="129" t="s">
        <v>174</v>
      </c>
      <c r="M47" s="131" t="s">
        <v>835</v>
      </c>
      <c r="N47" s="131" t="s">
        <v>836</v>
      </c>
      <c r="O47" s="129" t="s">
        <v>175</v>
      </c>
      <c r="P47" s="129" t="s">
        <v>579</v>
      </c>
      <c r="Q47" s="129" t="s">
        <v>580</v>
      </c>
      <c r="R47" s="129" t="s">
        <v>178</v>
      </c>
      <c r="S47" s="129" t="s">
        <v>581</v>
      </c>
      <c r="T47" s="129" t="s">
        <v>582</v>
      </c>
      <c r="U47" s="132">
        <v>72000</v>
      </c>
      <c r="V47" s="133" t="s">
        <v>748</v>
      </c>
      <c r="W47" s="130">
        <v>40</v>
      </c>
      <c r="X47" s="129" t="s">
        <v>583</v>
      </c>
      <c r="Y47" s="132">
        <v>72000</v>
      </c>
      <c r="Z47" s="133" t="s">
        <v>748</v>
      </c>
      <c r="AA47" s="130">
        <v>40</v>
      </c>
      <c r="AB47" s="132">
        <v>0</v>
      </c>
      <c r="AC47" s="133" t="s">
        <v>742</v>
      </c>
      <c r="AD47" s="130">
        <v>0</v>
      </c>
      <c r="AE47" s="130" t="str">
        <f>IF(dane3[[#This Row],[liczba miejsc dla dzieci niepełnosprawnych]]=0,"/–/","500,00")</f>
        <v>/–/</v>
      </c>
      <c r="AF47" s="130" t="s">
        <v>742</v>
      </c>
      <c r="AG47" s="134" t="s">
        <v>584</v>
      </c>
      <c r="AH47" s="134" t="s">
        <v>585</v>
      </c>
      <c r="AI47" s="134" t="s">
        <v>518</v>
      </c>
      <c r="AJ47" s="134" t="s">
        <v>519</v>
      </c>
      <c r="AK47" s="135" t="s">
        <v>833</v>
      </c>
      <c r="AL47" s="134" t="s">
        <v>586</v>
      </c>
      <c r="AM47" s="136">
        <v>43466</v>
      </c>
      <c r="AN47" s="133">
        <f>13-MONTH(dane3[[#This Row],[początek okresu funkcjonowania]])</f>
        <v>12</v>
      </c>
    </row>
    <row r="48" spans="1:40" ht="75" x14ac:dyDescent="0.25">
      <c r="A48" s="126">
        <v>47</v>
      </c>
      <c r="B48" s="127" t="s">
        <v>576</v>
      </c>
      <c r="C48" s="128" t="s">
        <v>832</v>
      </c>
      <c r="D48" s="128" t="s">
        <v>795</v>
      </c>
      <c r="E48" s="129" t="s">
        <v>577</v>
      </c>
      <c r="F48" s="129" t="s">
        <v>173</v>
      </c>
      <c r="G48" s="130" t="s">
        <v>587</v>
      </c>
      <c r="H48" s="130" t="str">
        <f>IFERROR(REPLACE(dane3[[#This Row],[nr z EZD]],SEARCH("/",dane3[[#This Row],[nr z EZD]]),1,"-"),dane3[[#This Row],[nr z EZD]])</f>
        <v>39b</v>
      </c>
      <c r="I48" s="131" t="str">
        <f>"M"&amp;dane!$J48&amp;"/"&amp;dane!$G48&amp;"/2019"</f>
        <v>M2/39b/2019</v>
      </c>
      <c r="J48" s="131">
        <v>2</v>
      </c>
      <c r="K48" s="131"/>
      <c r="L48" s="129" t="s">
        <v>174</v>
      </c>
      <c r="M48" s="131" t="s">
        <v>835</v>
      </c>
      <c r="N48" s="131" t="s">
        <v>836</v>
      </c>
      <c r="O48" s="129" t="s">
        <v>175</v>
      </c>
      <c r="P48" s="129" t="s">
        <v>579</v>
      </c>
      <c r="Q48" s="129" t="s">
        <v>580</v>
      </c>
      <c r="R48" s="129" t="s">
        <v>178</v>
      </c>
      <c r="S48" s="129" t="s">
        <v>581</v>
      </c>
      <c r="T48" s="129" t="s">
        <v>582</v>
      </c>
      <c r="U48" s="132">
        <v>72000</v>
      </c>
      <c r="V48" s="133" t="s">
        <v>748</v>
      </c>
      <c r="W48" s="130">
        <v>40</v>
      </c>
      <c r="X48" s="129" t="s">
        <v>588</v>
      </c>
      <c r="Y48" s="132">
        <v>72000</v>
      </c>
      <c r="Z48" s="133" t="s">
        <v>748</v>
      </c>
      <c r="AA48" s="130">
        <v>40</v>
      </c>
      <c r="AB48" s="132">
        <v>0</v>
      </c>
      <c r="AC48" s="133" t="s">
        <v>742</v>
      </c>
      <c r="AD48" s="130">
        <v>0</v>
      </c>
      <c r="AE48" s="130" t="str">
        <f>IF(dane3[[#This Row],[liczba miejsc dla dzieci niepełnosprawnych]]=0,"/–/","500,00")</f>
        <v>/–/</v>
      </c>
      <c r="AF48" s="130" t="s">
        <v>742</v>
      </c>
      <c r="AG48" s="134" t="s">
        <v>584</v>
      </c>
      <c r="AH48" s="134" t="s">
        <v>585</v>
      </c>
      <c r="AI48" s="134" t="s">
        <v>518</v>
      </c>
      <c r="AJ48" s="134" t="s">
        <v>519</v>
      </c>
      <c r="AK48" s="135" t="s">
        <v>833</v>
      </c>
      <c r="AL48" s="134" t="s">
        <v>586</v>
      </c>
      <c r="AM48" s="136">
        <v>43466</v>
      </c>
      <c r="AN48" s="133">
        <f>13-MONTH(dane3[[#This Row],[początek okresu funkcjonowania]])</f>
        <v>12</v>
      </c>
    </row>
    <row r="49" spans="1:40" ht="60" x14ac:dyDescent="0.25">
      <c r="A49" s="126">
        <v>48</v>
      </c>
      <c r="B49" s="127" t="s">
        <v>576</v>
      </c>
      <c r="C49" s="128" t="s">
        <v>811</v>
      </c>
      <c r="D49" s="128" t="s">
        <v>128</v>
      </c>
      <c r="E49" s="129" t="s">
        <v>577</v>
      </c>
      <c r="F49" s="129" t="s">
        <v>173</v>
      </c>
      <c r="G49" s="130" t="s">
        <v>589</v>
      </c>
      <c r="H49" s="130" t="str">
        <f>IFERROR(REPLACE(dane3[[#This Row],[nr z EZD]],SEARCH("/",dane3[[#This Row],[nr z EZD]]),1,"-"),dane3[[#This Row],[nr z EZD]])</f>
        <v>39c</v>
      </c>
      <c r="I49" s="131" t="str">
        <f>"M"&amp;dane!$J49&amp;"/"&amp;dane!$G49&amp;"/2019"</f>
        <v>M2/39c/2019</v>
      </c>
      <c r="J49" s="131">
        <v>2</v>
      </c>
      <c r="K49" s="131"/>
      <c r="L49" s="129" t="s">
        <v>174</v>
      </c>
      <c r="M49" s="131" t="s">
        <v>835</v>
      </c>
      <c r="N49" s="131" t="s">
        <v>836</v>
      </c>
      <c r="O49" s="129" t="s">
        <v>175</v>
      </c>
      <c r="P49" s="129" t="s">
        <v>579</v>
      </c>
      <c r="Q49" s="129" t="s">
        <v>580</v>
      </c>
      <c r="R49" s="129" t="s">
        <v>178</v>
      </c>
      <c r="S49" s="129" t="s">
        <v>581</v>
      </c>
      <c r="T49" s="129" t="s">
        <v>582</v>
      </c>
      <c r="U49" s="132">
        <v>54000</v>
      </c>
      <c r="V49" s="133" t="s">
        <v>756</v>
      </c>
      <c r="W49" s="130">
        <v>30</v>
      </c>
      <c r="X49" s="129" t="s">
        <v>590</v>
      </c>
      <c r="Y49" s="132">
        <v>54000</v>
      </c>
      <c r="Z49" s="133" t="s">
        <v>756</v>
      </c>
      <c r="AA49" s="130">
        <v>30</v>
      </c>
      <c r="AB49" s="132">
        <v>0</v>
      </c>
      <c r="AC49" s="133" t="s">
        <v>742</v>
      </c>
      <c r="AD49" s="130">
        <v>0</v>
      </c>
      <c r="AE49" s="130" t="str">
        <f>IF(dane3[[#This Row],[liczba miejsc dla dzieci niepełnosprawnych]]=0,"/–/","500,00")</f>
        <v>/–/</v>
      </c>
      <c r="AF49" s="130" t="s">
        <v>742</v>
      </c>
      <c r="AG49" s="134" t="s">
        <v>584</v>
      </c>
      <c r="AH49" s="134" t="s">
        <v>585</v>
      </c>
      <c r="AI49" s="134" t="s">
        <v>263</v>
      </c>
      <c r="AJ49" s="134" t="s">
        <v>264</v>
      </c>
      <c r="AK49" s="135" t="s">
        <v>834</v>
      </c>
      <c r="AL49" s="134" t="s">
        <v>586</v>
      </c>
      <c r="AM49" s="136">
        <v>43466</v>
      </c>
      <c r="AN49" s="133">
        <f>13-MONTH(dane3[[#This Row],[początek okresu funkcjonowania]])</f>
        <v>12</v>
      </c>
    </row>
    <row r="50" spans="1:40" ht="90" x14ac:dyDescent="0.25">
      <c r="A50" s="126">
        <v>49</v>
      </c>
      <c r="B50" s="127" t="s">
        <v>741</v>
      </c>
      <c r="C50" s="128" t="s">
        <v>591</v>
      </c>
      <c r="D50" s="128" t="s">
        <v>127</v>
      </c>
      <c r="E50" s="129" t="s">
        <v>592</v>
      </c>
      <c r="F50" s="129" t="s">
        <v>173</v>
      </c>
      <c r="G50" s="130">
        <v>41</v>
      </c>
      <c r="H50" s="130">
        <f>IFERROR(REPLACE(dane3[[#This Row],[nr z EZD]],SEARCH("/",dane3[[#This Row],[nr z EZD]]),1,"-"),dane3[[#This Row],[nr z EZD]])</f>
        <v>41</v>
      </c>
      <c r="I50" s="131" t="str">
        <f>"M"&amp;dane!$J50&amp;"/"&amp;dane!$G50&amp;"/2019"</f>
        <v>M2/41/2019</v>
      </c>
      <c r="J50" s="131">
        <v>2</v>
      </c>
      <c r="K50" s="131"/>
      <c r="L50" s="129" t="s">
        <v>174</v>
      </c>
      <c r="M50" s="131" t="s">
        <v>835</v>
      </c>
      <c r="N50" s="131" t="s">
        <v>836</v>
      </c>
      <c r="O50" s="129" t="s">
        <v>189</v>
      </c>
      <c r="P50" s="129" t="s">
        <v>593</v>
      </c>
      <c r="Q50" s="129" t="s">
        <v>594</v>
      </c>
      <c r="R50" s="129" t="s">
        <v>178</v>
      </c>
      <c r="S50" s="129" t="s">
        <v>595</v>
      </c>
      <c r="T50" s="129" t="s">
        <v>596</v>
      </c>
      <c r="U50" s="132">
        <v>30600</v>
      </c>
      <c r="V50" s="133" t="s">
        <v>774</v>
      </c>
      <c r="W50" s="130">
        <v>17</v>
      </c>
      <c r="X50" s="129" t="s">
        <v>597</v>
      </c>
      <c r="Y50" s="132">
        <v>30600</v>
      </c>
      <c r="Z50" s="133" t="s">
        <v>774</v>
      </c>
      <c r="AA50" s="130">
        <v>17</v>
      </c>
      <c r="AB50" s="132">
        <v>0</v>
      </c>
      <c r="AC50" s="133" t="s">
        <v>742</v>
      </c>
      <c r="AD50" s="130">
        <v>0</v>
      </c>
      <c r="AE50" s="130" t="str">
        <f>IF(dane3[[#This Row],[liczba miejsc dla dzieci niepełnosprawnych]]=0,"/–/","500,00")</f>
        <v>/–/</v>
      </c>
      <c r="AF50" s="130" t="s">
        <v>742</v>
      </c>
      <c r="AG50" s="134" t="s">
        <v>598</v>
      </c>
      <c r="AH50" s="134" t="s">
        <v>599</v>
      </c>
      <c r="AI50" s="134" t="s">
        <v>184</v>
      </c>
      <c r="AJ50" s="134" t="s">
        <v>185</v>
      </c>
      <c r="AK50" s="135" t="s">
        <v>834</v>
      </c>
      <c r="AL50" s="134" t="s">
        <v>186</v>
      </c>
      <c r="AM50" s="136">
        <v>43497</v>
      </c>
      <c r="AN50" s="133">
        <f>13-MONTH(dane3[[#This Row],[początek okresu funkcjonowania]])</f>
        <v>11</v>
      </c>
    </row>
    <row r="51" spans="1:40" ht="45" x14ac:dyDescent="0.25">
      <c r="A51" s="126">
        <v>50</v>
      </c>
      <c r="B51" s="127" t="s">
        <v>600</v>
      </c>
      <c r="C51" s="128" t="s">
        <v>601</v>
      </c>
      <c r="D51" s="128" t="s">
        <v>127</v>
      </c>
      <c r="E51" s="129" t="s">
        <v>602</v>
      </c>
      <c r="F51" s="129" t="s">
        <v>328</v>
      </c>
      <c r="G51" s="130">
        <v>42</v>
      </c>
      <c r="H51" s="130">
        <f>IFERROR(REPLACE(dane3[[#This Row],[nr z EZD]],SEARCH("/",dane3[[#This Row],[nr z EZD]]),1,"-"),dane3[[#This Row],[nr z EZD]])</f>
        <v>42</v>
      </c>
      <c r="I51" s="131" t="str">
        <f>"M"&amp;dane!$J51&amp;"/"&amp;dane!$G51&amp;"/2019"</f>
        <v>M2/42/2019</v>
      </c>
      <c r="J51" s="131">
        <v>2</v>
      </c>
      <c r="K51" s="131"/>
      <c r="L51" s="129" t="s">
        <v>174</v>
      </c>
      <c r="M51" s="131" t="s">
        <v>835</v>
      </c>
      <c r="N51" s="131" t="s">
        <v>836</v>
      </c>
      <c r="O51" s="129" t="s">
        <v>175</v>
      </c>
      <c r="P51" s="129" t="s">
        <v>603</v>
      </c>
      <c r="Q51" s="129" t="s">
        <v>604</v>
      </c>
      <c r="R51" s="129" t="s">
        <v>178</v>
      </c>
      <c r="S51" s="129" t="s">
        <v>605</v>
      </c>
      <c r="T51" s="129" t="s">
        <v>606</v>
      </c>
      <c r="U51" s="132">
        <v>36000</v>
      </c>
      <c r="V51" s="133" t="s">
        <v>764</v>
      </c>
      <c r="W51" s="130">
        <v>20</v>
      </c>
      <c r="X51" s="129" t="s">
        <v>607</v>
      </c>
      <c r="Y51" s="132">
        <v>36000</v>
      </c>
      <c r="Z51" s="133" t="s">
        <v>764</v>
      </c>
      <c r="AA51" s="130">
        <v>20</v>
      </c>
      <c r="AB51" s="132">
        <v>0</v>
      </c>
      <c r="AC51" s="133" t="s">
        <v>742</v>
      </c>
      <c r="AD51" s="130">
        <v>0</v>
      </c>
      <c r="AE51" s="130" t="str">
        <f>IF(dane3[[#This Row],[liczba miejsc dla dzieci niepełnosprawnych]]=0,"/–/","500,00")</f>
        <v>/–/</v>
      </c>
      <c r="AF51" s="130" t="s">
        <v>742</v>
      </c>
      <c r="AG51" s="134" t="s">
        <v>608</v>
      </c>
      <c r="AH51" s="134" t="s">
        <v>609</v>
      </c>
      <c r="AI51" s="134" t="s">
        <v>184</v>
      </c>
      <c r="AJ51" s="134" t="s">
        <v>185</v>
      </c>
      <c r="AK51" s="135" t="s">
        <v>834</v>
      </c>
      <c r="AL51" s="134" t="s">
        <v>237</v>
      </c>
      <c r="AM51" s="136">
        <v>43466</v>
      </c>
      <c r="AN51" s="133">
        <f>13-MONTH(dane3[[#This Row],[początek okresu funkcjonowania]])</f>
        <v>12</v>
      </c>
    </row>
    <row r="52" spans="1:40" ht="75" x14ac:dyDescent="0.25">
      <c r="A52" s="126">
        <v>51</v>
      </c>
      <c r="B52" s="127" t="s">
        <v>610</v>
      </c>
      <c r="C52" s="128" t="s">
        <v>611</v>
      </c>
      <c r="D52" s="128" t="s">
        <v>127</v>
      </c>
      <c r="E52" s="129" t="s">
        <v>612</v>
      </c>
      <c r="F52" s="129" t="s">
        <v>328</v>
      </c>
      <c r="G52" s="130">
        <v>43</v>
      </c>
      <c r="H52" s="130">
        <f>IFERROR(REPLACE(dane3[[#This Row],[nr z EZD]],SEARCH("/",dane3[[#This Row],[nr z EZD]]),1,"-"),dane3[[#This Row],[nr z EZD]])</f>
        <v>43</v>
      </c>
      <c r="I52" s="131" t="str">
        <f>"M"&amp;dane!$J52&amp;"/"&amp;dane!$G52&amp;"/2019"</f>
        <v>M2/43/2019</v>
      </c>
      <c r="J52" s="131">
        <v>2</v>
      </c>
      <c r="K52" s="131"/>
      <c r="L52" s="129" t="s">
        <v>174</v>
      </c>
      <c r="M52" s="131" t="s">
        <v>835</v>
      </c>
      <c r="N52" s="131" t="s">
        <v>836</v>
      </c>
      <c r="O52" s="129" t="s">
        <v>189</v>
      </c>
      <c r="P52" s="129" t="s">
        <v>613</v>
      </c>
      <c r="Q52" s="129" t="s">
        <v>614</v>
      </c>
      <c r="R52" s="129" t="s">
        <v>178</v>
      </c>
      <c r="S52" s="129" t="s">
        <v>615</v>
      </c>
      <c r="T52" s="129" t="s">
        <v>616</v>
      </c>
      <c r="U52" s="132">
        <v>214800</v>
      </c>
      <c r="V52" s="133" t="s">
        <v>793</v>
      </c>
      <c r="W52" s="130">
        <v>117</v>
      </c>
      <c r="X52" s="129" t="s">
        <v>617</v>
      </c>
      <c r="Y52" s="132">
        <v>208800</v>
      </c>
      <c r="Z52" s="133" t="s">
        <v>775</v>
      </c>
      <c r="AA52" s="130">
        <v>116</v>
      </c>
      <c r="AB52" s="132">
        <v>6000</v>
      </c>
      <c r="AC52" s="133" t="s">
        <v>743</v>
      </c>
      <c r="AD52" s="130">
        <v>1</v>
      </c>
      <c r="AE52" s="130" t="str">
        <f>IF(dane3[[#This Row],[liczba miejsc dla dzieci niepełnosprawnych]]=0,"/–/","500,00")</f>
        <v>500,00</v>
      </c>
      <c r="AF52" s="130" t="s">
        <v>794</v>
      </c>
      <c r="AG52" s="134" t="s">
        <v>618</v>
      </c>
      <c r="AH52" s="134" t="s">
        <v>619</v>
      </c>
      <c r="AI52" s="134" t="s">
        <v>184</v>
      </c>
      <c r="AJ52" s="134" t="s">
        <v>185</v>
      </c>
      <c r="AK52" s="135" t="s">
        <v>834</v>
      </c>
      <c r="AL52" s="134" t="s">
        <v>294</v>
      </c>
      <c r="AM52" s="136">
        <v>43466</v>
      </c>
      <c r="AN52" s="133">
        <f>13-MONTH(dane3[[#This Row],[początek okresu funkcjonowania]])</f>
        <v>12</v>
      </c>
    </row>
    <row r="53" spans="1:40" ht="90" x14ac:dyDescent="0.25">
      <c r="A53" s="126">
        <v>52</v>
      </c>
      <c r="B53" s="127" t="s">
        <v>805</v>
      </c>
      <c r="C53" s="128" t="s">
        <v>620</v>
      </c>
      <c r="D53" s="128" t="s">
        <v>127</v>
      </c>
      <c r="E53" s="129" t="s">
        <v>621</v>
      </c>
      <c r="F53" s="129" t="s">
        <v>328</v>
      </c>
      <c r="G53" s="131" t="s">
        <v>622</v>
      </c>
      <c r="H53" s="130" t="str">
        <f>IFERROR(REPLACE(dane3[[#This Row],[nr z EZD]],SEARCH("/",dane3[[#This Row],[nr z EZD]]),1,"-"),dane3[[#This Row],[nr z EZD]])</f>
        <v>44-1</v>
      </c>
      <c r="I53" s="131" t="str">
        <f>"M"&amp;dane!$J53&amp;"/"&amp;dane!$G53&amp;"/2019"</f>
        <v>M2/44/1/2019</v>
      </c>
      <c r="J53" s="131">
        <v>2</v>
      </c>
      <c r="K53" s="131"/>
      <c r="L53" s="129" t="s">
        <v>174</v>
      </c>
      <c r="M53" s="131" t="s">
        <v>835</v>
      </c>
      <c r="N53" s="131" t="s">
        <v>836</v>
      </c>
      <c r="O53" s="129" t="s">
        <v>175</v>
      </c>
      <c r="P53" s="129" t="s">
        <v>623</v>
      </c>
      <c r="Q53" s="129" t="s">
        <v>624</v>
      </c>
      <c r="R53" s="129" t="s">
        <v>175</v>
      </c>
      <c r="S53" s="129" t="s">
        <v>625</v>
      </c>
      <c r="T53" s="129" t="s">
        <v>626</v>
      </c>
      <c r="U53" s="132">
        <v>28800</v>
      </c>
      <c r="V53" s="133" t="s">
        <v>753</v>
      </c>
      <c r="W53" s="130">
        <v>16</v>
      </c>
      <c r="X53" s="138" t="s">
        <v>627</v>
      </c>
      <c r="Y53" s="132">
        <v>28800</v>
      </c>
      <c r="Z53" s="133" t="s">
        <v>753</v>
      </c>
      <c r="AA53" s="130">
        <v>16</v>
      </c>
      <c r="AB53" s="132">
        <v>0</v>
      </c>
      <c r="AC53" s="133" t="s">
        <v>742</v>
      </c>
      <c r="AD53" s="130">
        <v>0</v>
      </c>
      <c r="AE53" s="130" t="str">
        <f>IF(dane3[[#This Row],[liczba miejsc dla dzieci niepełnosprawnych]]=0,"/–/","500,00")</f>
        <v>/–/</v>
      </c>
      <c r="AF53" s="130" t="s">
        <v>742</v>
      </c>
      <c r="AG53" s="134" t="s">
        <v>628</v>
      </c>
      <c r="AH53" s="134" t="s">
        <v>629</v>
      </c>
      <c r="AI53" s="134" t="s">
        <v>184</v>
      </c>
      <c r="AJ53" s="134" t="s">
        <v>185</v>
      </c>
      <c r="AK53" s="135" t="s">
        <v>834</v>
      </c>
      <c r="AL53" s="134" t="s">
        <v>294</v>
      </c>
      <c r="AM53" s="136">
        <v>43466</v>
      </c>
      <c r="AN53" s="133">
        <f>13-MONTH(dane3[[#This Row],[początek okresu funkcjonowania]])</f>
        <v>12</v>
      </c>
    </row>
    <row r="54" spans="1:40" ht="90" x14ac:dyDescent="0.25">
      <c r="A54" s="126">
        <v>53</v>
      </c>
      <c r="B54" s="127" t="s">
        <v>805</v>
      </c>
      <c r="C54" s="128" t="s">
        <v>630</v>
      </c>
      <c r="D54" s="128" t="s">
        <v>127</v>
      </c>
      <c r="E54" s="129" t="s">
        <v>621</v>
      </c>
      <c r="F54" s="129" t="s">
        <v>328</v>
      </c>
      <c r="G54" s="131" t="s">
        <v>631</v>
      </c>
      <c r="H54" s="130" t="str">
        <f>IFERROR(REPLACE(dane3[[#This Row],[nr z EZD]],SEARCH("/",dane3[[#This Row],[nr z EZD]]),1,"-"),dane3[[#This Row],[nr z EZD]])</f>
        <v>44-2</v>
      </c>
      <c r="I54" s="131" t="str">
        <f>"M"&amp;dane!$J54&amp;"/"&amp;dane!$G54&amp;"/2019"</f>
        <v>M2/44/2/2019</v>
      </c>
      <c r="J54" s="131">
        <v>2</v>
      </c>
      <c r="K54" s="131"/>
      <c r="L54" s="129" t="s">
        <v>174</v>
      </c>
      <c r="M54" s="131" t="s">
        <v>835</v>
      </c>
      <c r="N54" s="131" t="s">
        <v>836</v>
      </c>
      <c r="O54" s="129" t="s">
        <v>175</v>
      </c>
      <c r="P54" s="129" t="s">
        <v>623</v>
      </c>
      <c r="Q54" s="129" t="s">
        <v>624</v>
      </c>
      <c r="R54" s="129" t="s">
        <v>175</v>
      </c>
      <c r="S54" s="129" t="s">
        <v>625</v>
      </c>
      <c r="T54" s="129" t="s">
        <v>626</v>
      </c>
      <c r="U54" s="132">
        <v>61200</v>
      </c>
      <c r="V54" s="133" t="s">
        <v>776</v>
      </c>
      <c r="W54" s="130">
        <v>34</v>
      </c>
      <c r="X54" s="138" t="s">
        <v>632</v>
      </c>
      <c r="Y54" s="132">
        <v>61200</v>
      </c>
      <c r="Z54" s="133" t="s">
        <v>776</v>
      </c>
      <c r="AA54" s="130">
        <v>34</v>
      </c>
      <c r="AB54" s="132">
        <v>0</v>
      </c>
      <c r="AC54" s="133" t="s">
        <v>742</v>
      </c>
      <c r="AD54" s="130">
        <v>0</v>
      </c>
      <c r="AE54" s="130" t="str">
        <f>IF(dane3[[#This Row],[liczba miejsc dla dzieci niepełnosprawnych]]=0,"/–/","500,00")</f>
        <v>/–/</v>
      </c>
      <c r="AF54" s="130" t="s">
        <v>742</v>
      </c>
      <c r="AG54" s="134" t="s">
        <v>628</v>
      </c>
      <c r="AH54" s="134" t="s">
        <v>629</v>
      </c>
      <c r="AI54" s="134" t="s">
        <v>184</v>
      </c>
      <c r="AJ54" s="134" t="s">
        <v>185</v>
      </c>
      <c r="AK54" s="135" t="s">
        <v>834</v>
      </c>
      <c r="AL54" s="134" t="s">
        <v>294</v>
      </c>
      <c r="AM54" s="136">
        <v>43466</v>
      </c>
      <c r="AN54" s="133">
        <f>13-MONTH(dane3[[#This Row],[początek okresu funkcjonowania]])</f>
        <v>12</v>
      </c>
    </row>
    <row r="55" spans="1:40" ht="90" x14ac:dyDescent="0.25">
      <c r="A55" s="126">
        <v>54</v>
      </c>
      <c r="B55" s="127" t="s">
        <v>805</v>
      </c>
      <c r="C55" s="128" t="s">
        <v>633</v>
      </c>
      <c r="D55" s="128" t="s">
        <v>127</v>
      </c>
      <c r="E55" s="129" t="s">
        <v>621</v>
      </c>
      <c r="F55" s="129" t="s">
        <v>328</v>
      </c>
      <c r="G55" s="131" t="s">
        <v>634</v>
      </c>
      <c r="H55" s="130" t="str">
        <f>IFERROR(REPLACE(dane3[[#This Row],[nr z EZD]],SEARCH("/",dane3[[#This Row],[nr z EZD]]),1,"-"),dane3[[#This Row],[nr z EZD]])</f>
        <v>44-3</v>
      </c>
      <c r="I55" s="131" t="str">
        <f>"M"&amp;dane!$J55&amp;"/"&amp;dane!$G55&amp;"/2019"</f>
        <v>M2/44/3/2019</v>
      </c>
      <c r="J55" s="131">
        <v>2</v>
      </c>
      <c r="K55" s="131"/>
      <c r="L55" s="129" t="s">
        <v>174</v>
      </c>
      <c r="M55" s="131" t="s">
        <v>835</v>
      </c>
      <c r="N55" s="131" t="s">
        <v>836</v>
      </c>
      <c r="O55" s="129" t="s">
        <v>175</v>
      </c>
      <c r="P55" s="129" t="s">
        <v>623</v>
      </c>
      <c r="Q55" s="129" t="s">
        <v>624</v>
      </c>
      <c r="R55" s="129" t="s">
        <v>175</v>
      </c>
      <c r="S55" s="129" t="s">
        <v>625</v>
      </c>
      <c r="T55" s="129" t="s">
        <v>626</v>
      </c>
      <c r="U55" s="132">
        <v>72000</v>
      </c>
      <c r="V55" s="133" t="s">
        <v>748</v>
      </c>
      <c r="W55" s="130">
        <v>40</v>
      </c>
      <c r="X55" s="138" t="s">
        <v>635</v>
      </c>
      <c r="Y55" s="132">
        <v>72000</v>
      </c>
      <c r="Z55" s="133" t="s">
        <v>748</v>
      </c>
      <c r="AA55" s="130">
        <v>40</v>
      </c>
      <c r="AB55" s="132">
        <v>0</v>
      </c>
      <c r="AC55" s="133" t="s">
        <v>742</v>
      </c>
      <c r="AD55" s="130">
        <v>0</v>
      </c>
      <c r="AE55" s="130" t="str">
        <f>IF(dane3[[#This Row],[liczba miejsc dla dzieci niepełnosprawnych]]=0,"/–/","500,00")</f>
        <v>/–/</v>
      </c>
      <c r="AF55" s="130" t="s">
        <v>742</v>
      </c>
      <c r="AG55" s="134" t="s">
        <v>628</v>
      </c>
      <c r="AH55" s="134" t="s">
        <v>629</v>
      </c>
      <c r="AI55" s="134" t="s">
        <v>184</v>
      </c>
      <c r="AJ55" s="134" t="s">
        <v>185</v>
      </c>
      <c r="AK55" s="135" t="s">
        <v>834</v>
      </c>
      <c r="AL55" s="134" t="s">
        <v>294</v>
      </c>
      <c r="AM55" s="136">
        <v>43466</v>
      </c>
      <c r="AN55" s="133">
        <f>13-MONTH(dane3[[#This Row],[początek okresu funkcjonowania]])</f>
        <v>12</v>
      </c>
    </row>
    <row r="56" spans="1:40" ht="90" x14ac:dyDescent="0.25">
      <c r="A56" s="126">
        <v>55</v>
      </c>
      <c r="B56" s="127" t="s">
        <v>805</v>
      </c>
      <c r="C56" s="128" t="s">
        <v>636</v>
      </c>
      <c r="D56" s="128" t="s">
        <v>127</v>
      </c>
      <c r="E56" s="129" t="s">
        <v>621</v>
      </c>
      <c r="F56" s="129" t="s">
        <v>328</v>
      </c>
      <c r="G56" s="131" t="s">
        <v>637</v>
      </c>
      <c r="H56" s="130" t="str">
        <f>IFERROR(REPLACE(dane3[[#This Row],[nr z EZD]],SEARCH("/",dane3[[#This Row],[nr z EZD]]),1,"-"),dane3[[#This Row],[nr z EZD]])</f>
        <v>44-4</v>
      </c>
      <c r="I56" s="131" t="str">
        <f>"M"&amp;dane!$J56&amp;"/"&amp;dane!$G56&amp;"/2019"</f>
        <v>M2/44/4/2019</v>
      </c>
      <c r="J56" s="131">
        <v>2</v>
      </c>
      <c r="K56" s="131"/>
      <c r="L56" s="129" t="s">
        <v>174</v>
      </c>
      <c r="M56" s="131" t="s">
        <v>835</v>
      </c>
      <c r="N56" s="131" t="s">
        <v>836</v>
      </c>
      <c r="O56" s="129" t="s">
        <v>175</v>
      </c>
      <c r="P56" s="129" t="s">
        <v>623</v>
      </c>
      <c r="Q56" s="129" t="s">
        <v>624</v>
      </c>
      <c r="R56" s="129" t="s">
        <v>175</v>
      </c>
      <c r="S56" s="129" t="s">
        <v>625</v>
      </c>
      <c r="T56" s="129" t="s">
        <v>626</v>
      </c>
      <c r="U56" s="132">
        <v>106200</v>
      </c>
      <c r="V56" s="133" t="s">
        <v>777</v>
      </c>
      <c r="W56" s="130">
        <v>59</v>
      </c>
      <c r="X56" s="138" t="s">
        <v>638</v>
      </c>
      <c r="Y56" s="132">
        <v>106200</v>
      </c>
      <c r="Z56" s="133" t="s">
        <v>777</v>
      </c>
      <c r="AA56" s="130">
        <v>59</v>
      </c>
      <c r="AB56" s="132">
        <v>0</v>
      </c>
      <c r="AC56" s="133" t="s">
        <v>742</v>
      </c>
      <c r="AD56" s="130">
        <v>0</v>
      </c>
      <c r="AE56" s="130" t="str">
        <f>IF(dane3[[#This Row],[liczba miejsc dla dzieci niepełnosprawnych]]=0,"/–/","500,00")</f>
        <v>/–/</v>
      </c>
      <c r="AF56" s="130" t="s">
        <v>742</v>
      </c>
      <c r="AG56" s="134" t="s">
        <v>628</v>
      </c>
      <c r="AH56" s="134" t="s">
        <v>629</v>
      </c>
      <c r="AI56" s="134" t="s">
        <v>184</v>
      </c>
      <c r="AJ56" s="134" t="s">
        <v>185</v>
      </c>
      <c r="AK56" s="135" t="s">
        <v>834</v>
      </c>
      <c r="AL56" s="134" t="s">
        <v>294</v>
      </c>
      <c r="AM56" s="136">
        <v>43466</v>
      </c>
      <c r="AN56" s="133">
        <f>13-MONTH(dane3[[#This Row],[początek okresu funkcjonowania]])</f>
        <v>12</v>
      </c>
    </row>
    <row r="57" spans="1:40" ht="90" x14ac:dyDescent="0.25">
      <c r="A57" s="126">
        <v>56</v>
      </c>
      <c r="B57" s="127" t="s">
        <v>805</v>
      </c>
      <c r="C57" s="128" t="s">
        <v>639</v>
      </c>
      <c r="D57" s="128" t="s">
        <v>127</v>
      </c>
      <c r="E57" s="129" t="s">
        <v>621</v>
      </c>
      <c r="F57" s="129" t="s">
        <v>328</v>
      </c>
      <c r="G57" s="131" t="s">
        <v>640</v>
      </c>
      <c r="H57" s="130" t="str">
        <f>IFERROR(REPLACE(dane3[[#This Row],[nr z EZD]],SEARCH("/",dane3[[#This Row],[nr z EZD]]),1,"-"),dane3[[#This Row],[nr z EZD]])</f>
        <v>44-5</v>
      </c>
      <c r="I57" s="131" t="str">
        <f>"M"&amp;dane!$J57&amp;"/"&amp;dane!$G57&amp;"/2019"</f>
        <v>M2/44/5/2019</v>
      </c>
      <c r="J57" s="131">
        <v>2</v>
      </c>
      <c r="K57" s="131"/>
      <c r="L57" s="129" t="s">
        <v>174</v>
      </c>
      <c r="M57" s="131" t="s">
        <v>835</v>
      </c>
      <c r="N57" s="131" t="s">
        <v>836</v>
      </c>
      <c r="O57" s="129" t="s">
        <v>175</v>
      </c>
      <c r="P57" s="129" t="s">
        <v>623</v>
      </c>
      <c r="Q57" s="129" t="s">
        <v>624</v>
      </c>
      <c r="R57" s="129" t="s">
        <v>175</v>
      </c>
      <c r="S57" s="129" t="s">
        <v>625</v>
      </c>
      <c r="T57" s="129" t="s">
        <v>626</v>
      </c>
      <c r="U57" s="132">
        <v>41400</v>
      </c>
      <c r="V57" s="133" t="s">
        <v>778</v>
      </c>
      <c r="W57" s="130">
        <v>23</v>
      </c>
      <c r="X57" s="138" t="s">
        <v>641</v>
      </c>
      <c r="Y57" s="132">
        <v>41400</v>
      </c>
      <c r="Z57" s="133" t="s">
        <v>778</v>
      </c>
      <c r="AA57" s="130">
        <v>23</v>
      </c>
      <c r="AB57" s="132">
        <v>0</v>
      </c>
      <c r="AC57" s="133" t="s">
        <v>742</v>
      </c>
      <c r="AD57" s="130">
        <v>0</v>
      </c>
      <c r="AE57" s="130" t="str">
        <f>IF(dane3[[#This Row],[liczba miejsc dla dzieci niepełnosprawnych]]=0,"/–/","500,00")</f>
        <v>/–/</v>
      </c>
      <c r="AF57" s="130" t="s">
        <v>742</v>
      </c>
      <c r="AG57" s="134" t="s">
        <v>628</v>
      </c>
      <c r="AH57" s="134" t="s">
        <v>629</v>
      </c>
      <c r="AI57" s="134" t="s">
        <v>184</v>
      </c>
      <c r="AJ57" s="134" t="s">
        <v>185</v>
      </c>
      <c r="AK57" s="135" t="s">
        <v>834</v>
      </c>
      <c r="AL57" s="134" t="s">
        <v>294</v>
      </c>
      <c r="AM57" s="136">
        <v>43466</v>
      </c>
      <c r="AN57" s="133">
        <f>13-MONTH(dane3[[#This Row],[początek okresu funkcjonowania]])</f>
        <v>12</v>
      </c>
    </row>
    <row r="58" spans="1:40" ht="90" x14ac:dyDescent="0.25">
      <c r="A58" s="126">
        <v>57</v>
      </c>
      <c r="B58" s="127" t="s">
        <v>805</v>
      </c>
      <c r="C58" s="128" t="s">
        <v>642</v>
      </c>
      <c r="D58" s="128" t="s">
        <v>127</v>
      </c>
      <c r="E58" s="129" t="s">
        <v>621</v>
      </c>
      <c r="F58" s="129" t="s">
        <v>328</v>
      </c>
      <c r="G58" s="131" t="s">
        <v>643</v>
      </c>
      <c r="H58" s="130" t="str">
        <f>IFERROR(REPLACE(dane3[[#This Row],[nr z EZD]],SEARCH("/",dane3[[#This Row],[nr z EZD]]),1,"-"),dane3[[#This Row],[nr z EZD]])</f>
        <v>44-6</v>
      </c>
      <c r="I58" s="131" t="str">
        <f>"M"&amp;dane!$J58&amp;"/"&amp;dane!$G58&amp;"/2019"</f>
        <v>M2/44/6/2019</v>
      </c>
      <c r="J58" s="131">
        <v>2</v>
      </c>
      <c r="K58" s="131"/>
      <c r="L58" s="129" t="s">
        <v>174</v>
      </c>
      <c r="M58" s="131" t="s">
        <v>835</v>
      </c>
      <c r="N58" s="131" t="s">
        <v>836</v>
      </c>
      <c r="O58" s="129" t="s">
        <v>175</v>
      </c>
      <c r="P58" s="129" t="s">
        <v>623</v>
      </c>
      <c r="Q58" s="129" t="s">
        <v>624</v>
      </c>
      <c r="R58" s="129" t="s">
        <v>175</v>
      </c>
      <c r="S58" s="129" t="s">
        <v>625</v>
      </c>
      <c r="T58" s="129" t="s">
        <v>626</v>
      </c>
      <c r="U58" s="132">
        <v>72000</v>
      </c>
      <c r="V58" s="133" t="s">
        <v>748</v>
      </c>
      <c r="W58" s="130">
        <v>40</v>
      </c>
      <c r="X58" s="138" t="s">
        <v>644</v>
      </c>
      <c r="Y58" s="132">
        <v>72000</v>
      </c>
      <c r="Z58" s="133" t="s">
        <v>748</v>
      </c>
      <c r="AA58" s="130">
        <v>40</v>
      </c>
      <c r="AB58" s="132">
        <v>0</v>
      </c>
      <c r="AC58" s="133" t="s">
        <v>742</v>
      </c>
      <c r="AD58" s="130">
        <v>0</v>
      </c>
      <c r="AE58" s="130" t="str">
        <f>IF(dane3[[#This Row],[liczba miejsc dla dzieci niepełnosprawnych]]=0,"/–/","500,00")</f>
        <v>/–/</v>
      </c>
      <c r="AF58" s="130" t="s">
        <v>742</v>
      </c>
      <c r="AG58" s="134" t="s">
        <v>628</v>
      </c>
      <c r="AH58" s="134" t="s">
        <v>629</v>
      </c>
      <c r="AI58" s="134" t="s">
        <v>184</v>
      </c>
      <c r="AJ58" s="134" t="s">
        <v>185</v>
      </c>
      <c r="AK58" s="135" t="s">
        <v>834</v>
      </c>
      <c r="AL58" s="134" t="s">
        <v>294</v>
      </c>
      <c r="AM58" s="136">
        <v>43466</v>
      </c>
      <c r="AN58" s="133">
        <f>13-MONTH(dane3[[#This Row],[początek okresu funkcjonowania]])</f>
        <v>12</v>
      </c>
    </row>
    <row r="59" spans="1:40" ht="90" x14ac:dyDescent="0.25">
      <c r="A59" s="126">
        <v>58</v>
      </c>
      <c r="B59" s="127" t="s">
        <v>805</v>
      </c>
      <c r="C59" s="128" t="s">
        <v>645</v>
      </c>
      <c r="D59" s="128" t="s">
        <v>127</v>
      </c>
      <c r="E59" s="129" t="s">
        <v>621</v>
      </c>
      <c r="F59" s="129" t="s">
        <v>328</v>
      </c>
      <c r="G59" s="131" t="s">
        <v>646</v>
      </c>
      <c r="H59" s="130" t="str">
        <f>IFERROR(REPLACE(dane3[[#This Row],[nr z EZD]],SEARCH("/",dane3[[#This Row],[nr z EZD]]),1,"-"),dane3[[#This Row],[nr z EZD]])</f>
        <v>44-7</v>
      </c>
      <c r="I59" s="131" t="str">
        <f>"M"&amp;dane!$J59&amp;"/"&amp;dane!$G59&amp;"/2019"</f>
        <v>M2/44/7/2019</v>
      </c>
      <c r="J59" s="131">
        <v>2</v>
      </c>
      <c r="K59" s="131"/>
      <c r="L59" s="129" t="s">
        <v>174</v>
      </c>
      <c r="M59" s="131" t="s">
        <v>835</v>
      </c>
      <c r="N59" s="131" t="s">
        <v>836</v>
      </c>
      <c r="O59" s="129" t="s">
        <v>175</v>
      </c>
      <c r="P59" s="129" t="s">
        <v>623</v>
      </c>
      <c r="Q59" s="129" t="s">
        <v>624</v>
      </c>
      <c r="R59" s="129" t="s">
        <v>175</v>
      </c>
      <c r="S59" s="129" t="s">
        <v>625</v>
      </c>
      <c r="T59" s="129" t="s">
        <v>626</v>
      </c>
      <c r="U59" s="132">
        <v>45000</v>
      </c>
      <c r="V59" s="133" t="s">
        <v>771</v>
      </c>
      <c r="W59" s="130">
        <v>25</v>
      </c>
      <c r="X59" s="138" t="s">
        <v>647</v>
      </c>
      <c r="Y59" s="132">
        <v>45000</v>
      </c>
      <c r="Z59" s="133" t="s">
        <v>771</v>
      </c>
      <c r="AA59" s="130">
        <v>25</v>
      </c>
      <c r="AB59" s="132">
        <v>0</v>
      </c>
      <c r="AC59" s="133" t="s">
        <v>742</v>
      </c>
      <c r="AD59" s="130">
        <v>0</v>
      </c>
      <c r="AE59" s="130" t="str">
        <f>IF(dane3[[#This Row],[liczba miejsc dla dzieci niepełnosprawnych]]=0,"/–/","500,00")</f>
        <v>/–/</v>
      </c>
      <c r="AF59" s="130" t="s">
        <v>742</v>
      </c>
      <c r="AG59" s="134" t="s">
        <v>628</v>
      </c>
      <c r="AH59" s="134" t="s">
        <v>629</v>
      </c>
      <c r="AI59" s="134" t="s">
        <v>184</v>
      </c>
      <c r="AJ59" s="134" t="s">
        <v>185</v>
      </c>
      <c r="AK59" s="135" t="s">
        <v>834</v>
      </c>
      <c r="AL59" s="134" t="s">
        <v>294</v>
      </c>
      <c r="AM59" s="136">
        <v>43466</v>
      </c>
      <c r="AN59" s="133">
        <f>13-MONTH(dane3[[#This Row],[początek okresu funkcjonowania]])</f>
        <v>12</v>
      </c>
    </row>
    <row r="60" spans="1:40" ht="90" x14ac:dyDescent="0.25">
      <c r="A60" s="126">
        <v>59</v>
      </c>
      <c r="B60" s="127" t="s">
        <v>805</v>
      </c>
      <c r="C60" s="128" t="s">
        <v>648</v>
      </c>
      <c r="D60" s="128" t="s">
        <v>127</v>
      </c>
      <c r="E60" s="129" t="s">
        <v>621</v>
      </c>
      <c r="F60" s="129" t="s">
        <v>328</v>
      </c>
      <c r="G60" s="131" t="s">
        <v>649</v>
      </c>
      <c r="H60" s="130" t="str">
        <f>IFERROR(REPLACE(dane3[[#This Row],[nr z EZD]],SEARCH("/",dane3[[#This Row],[nr z EZD]]),1,"-"),dane3[[#This Row],[nr z EZD]])</f>
        <v>44-8</v>
      </c>
      <c r="I60" s="131" t="str">
        <f>"M"&amp;dane!$J60&amp;"/"&amp;dane!$G60&amp;"/2019"</f>
        <v>M2/44/8/2019</v>
      </c>
      <c r="J60" s="131">
        <v>2</v>
      </c>
      <c r="K60" s="131"/>
      <c r="L60" s="129" t="s">
        <v>174</v>
      </c>
      <c r="M60" s="131" t="s">
        <v>835</v>
      </c>
      <c r="N60" s="131" t="s">
        <v>836</v>
      </c>
      <c r="O60" s="129" t="s">
        <v>175</v>
      </c>
      <c r="P60" s="129" t="s">
        <v>623</v>
      </c>
      <c r="Q60" s="129" t="s">
        <v>624</v>
      </c>
      <c r="R60" s="129" t="s">
        <v>175</v>
      </c>
      <c r="S60" s="129" t="s">
        <v>625</v>
      </c>
      <c r="T60" s="129" t="s">
        <v>626</v>
      </c>
      <c r="U60" s="132">
        <v>32400</v>
      </c>
      <c r="V60" s="133" t="s">
        <v>768</v>
      </c>
      <c r="W60" s="130">
        <v>18</v>
      </c>
      <c r="X60" s="138" t="s">
        <v>650</v>
      </c>
      <c r="Y60" s="132">
        <v>32400</v>
      </c>
      <c r="Z60" s="133" t="s">
        <v>768</v>
      </c>
      <c r="AA60" s="130">
        <v>18</v>
      </c>
      <c r="AB60" s="132">
        <v>0</v>
      </c>
      <c r="AC60" s="133" t="s">
        <v>742</v>
      </c>
      <c r="AD60" s="130">
        <v>0</v>
      </c>
      <c r="AE60" s="130" t="str">
        <f>IF(dane3[[#This Row],[liczba miejsc dla dzieci niepełnosprawnych]]=0,"/–/","500,00")</f>
        <v>/–/</v>
      </c>
      <c r="AF60" s="130" t="s">
        <v>742</v>
      </c>
      <c r="AG60" s="134" t="s">
        <v>628</v>
      </c>
      <c r="AH60" s="134" t="s">
        <v>629</v>
      </c>
      <c r="AI60" s="134" t="s">
        <v>184</v>
      </c>
      <c r="AJ60" s="134" t="s">
        <v>185</v>
      </c>
      <c r="AK60" s="135" t="s">
        <v>834</v>
      </c>
      <c r="AL60" s="134" t="s">
        <v>294</v>
      </c>
      <c r="AM60" s="136">
        <v>43466</v>
      </c>
      <c r="AN60" s="133">
        <f>13-MONTH(dane3[[#This Row],[początek okresu funkcjonowania]])</f>
        <v>12</v>
      </c>
    </row>
    <row r="61" spans="1:40" ht="90" x14ac:dyDescent="0.25">
      <c r="A61" s="126">
        <v>60</v>
      </c>
      <c r="B61" s="127" t="s">
        <v>805</v>
      </c>
      <c r="C61" s="128" t="s">
        <v>651</v>
      </c>
      <c r="D61" s="128" t="s">
        <v>127</v>
      </c>
      <c r="E61" s="129" t="s">
        <v>621</v>
      </c>
      <c r="F61" s="129" t="s">
        <v>328</v>
      </c>
      <c r="G61" s="131" t="s">
        <v>652</v>
      </c>
      <c r="H61" s="130" t="str">
        <f>IFERROR(REPLACE(dane3[[#This Row],[nr z EZD]],SEARCH("/",dane3[[#This Row],[nr z EZD]]),1,"-"),dane3[[#This Row],[nr z EZD]])</f>
        <v>44-9</v>
      </c>
      <c r="I61" s="131" t="str">
        <f>"M"&amp;dane!$J61&amp;"/"&amp;dane!$G61&amp;"/2019"</f>
        <v>M2/44/9/2019</v>
      </c>
      <c r="J61" s="131">
        <v>2</v>
      </c>
      <c r="K61" s="131"/>
      <c r="L61" s="129" t="s">
        <v>174</v>
      </c>
      <c r="M61" s="131" t="s">
        <v>835</v>
      </c>
      <c r="N61" s="131" t="s">
        <v>836</v>
      </c>
      <c r="O61" s="129" t="s">
        <v>175</v>
      </c>
      <c r="P61" s="129" t="s">
        <v>623</v>
      </c>
      <c r="Q61" s="129" t="s">
        <v>624</v>
      </c>
      <c r="R61" s="129" t="s">
        <v>175</v>
      </c>
      <c r="S61" s="129" t="s">
        <v>625</v>
      </c>
      <c r="T61" s="129" t="s">
        <v>626</v>
      </c>
      <c r="U61" s="132">
        <v>19800</v>
      </c>
      <c r="V61" s="133" t="s">
        <v>779</v>
      </c>
      <c r="W61" s="130">
        <v>11</v>
      </c>
      <c r="X61" s="138" t="s">
        <v>653</v>
      </c>
      <c r="Y61" s="132">
        <v>19800</v>
      </c>
      <c r="Z61" s="133" t="s">
        <v>779</v>
      </c>
      <c r="AA61" s="130">
        <v>11</v>
      </c>
      <c r="AB61" s="132">
        <v>0</v>
      </c>
      <c r="AC61" s="133" t="s">
        <v>742</v>
      </c>
      <c r="AD61" s="130">
        <v>0</v>
      </c>
      <c r="AE61" s="130" t="str">
        <f>IF(dane3[[#This Row],[liczba miejsc dla dzieci niepełnosprawnych]]=0,"/–/","500,00")</f>
        <v>/–/</v>
      </c>
      <c r="AF61" s="130" t="s">
        <v>742</v>
      </c>
      <c r="AG61" s="134" t="s">
        <v>628</v>
      </c>
      <c r="AH61" s="134" t="s">
        <v>629</v>
      </c>
      <c r="AI61" s="134" t="s">
        <v>184</v>
      </c>
      <c r="AJ61" s="134" t="s">
        <v>185</v>
      </c>
      <c r="AK61" s="135" t="s">
        <v>834</v>
      </c>
      <c r="AL61" s="134" t="s">
        <v>294</v>
      </c>
      <c r="AM61" s="136">
        <v>43466</v>
      </c>
      <c r="AN61" s="133">
        <f>13-MONTH(dane3[[#This Row],[początek okresu funkcjonowania]])</f>
        <v>12</v>
      </c>
    </row>
    <row r="62" spans="1:40" ht="90" x14ac:dyDescent="0.25">
      <c r="A62" s="126">
        <v>61</v>
      </c>
      <c r="B62" s="127" t="s">
        <v>805</v>
      </c>
      <c r="C62" s="128" t="s">
        <v>654</v>
      </c>
      <c r="D62" s="128" t="s">
        <v>127</v>
      </c>
      <c r="E62" s="129" t="s">
        <v>621</v>
      </c>
      <c r="F62" s="129" t="s">
        <v>328</v>
      </c>
      <c r="G62" s="131" t="s">
        <v>655</v>
      </c>
      <c r="H62" s="130" t="str">
        <f>IFERROR(REPLACE(dane3[[#This Row],[nr z EZD]],SEARCH("/",dane3[[#This Row],[nr z EZD]]),1,"-"),dane3[[#This Row],[nr z EZD]])</f>
        <v>44-10</v>
      </c>
      <c r="I62" s="131" t="str">
        <f>"M"&amp;dane!$J62&amp;"/"&amp;dane!$G62&amp;"/2019"</f>
        <v>M2/44/10/2019</v>
      </c>
      <c r="J62" s="131">
        <v>2</v>
      </c>
      <c r="K62" s="131"/>
      <c r="L62" s="129" t="s">
        <v>174</v>
      </c>
      <c r="M62" s="131" t="s">
        <v>835</v>
      </c>
      <c r="N62" s="131" t="s">
        <v>836</v>
      </c>
      <c r="O62" s="129" t="s">
        <v>175</v>
      </c>
      <c r="P62" s="129" t="s">
        <v>623</v>
      </c>
      <c r="Q62" s="129" t="s">
        <v>624</v>
      </c>
      <c r="R62" s="129" t="s">
        <v>175</v>
      </c>
      <c r="S62" s="129" t="s">
        <v>625</v>
      </c>
      <c r="T62" s="129" t="s">
        <v>626</v>
      </c>
      <c r="U62" s="132">
        <v>82800</v>
      </c>
      <c r="V62" s="133" t="s">
        <v>780</v>
      </c>
      <c r="W62" s="130">
        <v>46</v>
      </c>
      <c r="X62" s="138" t="s">
        <v>656</v>
      </c>
      <c r="Y62" s="132">
        <v>82800</v>
      </c>
      <c r="Z62" s="133" t="s">
        <v>780</v>
      </c>
      <c r="AA62" s="130">
        <v>46</v>
      </c>
      <c r="AB62" s="132">
        <v>0</v>
      </c>
      <c r="AC62" s="133" t="s">
        <v>742</v>
      </c>
      <c r="AD62" s="130">
        <v>0</v>
      </c>
      <c r="AE62" s="130" t="str">
        <f>IF(dane3[[#This Row],[liczba miejsc dla dzieci niepełnosprawnych]]=0,"/–/","500,00")</f>
        <v>/–/</v>
      </c>
      <c r="AF62" s="130" t="s">
        <v>742</v>
      </c>
      <c r="AG62" s="134" t="s">
        <v>628</v>
      </c>
      <c r="AH62" s="134" t="s">
        <v>629</v>
      </c>
      <c r="AI62" s="134" t="s">
        <v>184</v>
      </c>
      <c r="AJ62" s="134" t="s">
        <v>185</v>
      </c>
      <c r="AK62" s="135" t="s">
        <v>834</v>
      </c>
      <c r="AL62" s="134" t="s">
        <v>294</v>
      </c>
      <c r="AM62" s="136">
        <v>43466</v>
      </c>
      <c r="AN62" s="133">
        <f>13-MONTH(dane3[[#This Row],[początek okresu funkcjonowania]])</f>
        <v>12</v>
      </c>
    </row>
    <row r="63" spans="1:40" ht="90" x14ac:dyDescent="0.25">
      <c r="A63" s="126">
        <v>62</v>
      </c>
      <c r="B63" s="127" t="s">
        <v>805</v>
      </c>
      <c r="C63" s="128" t="s">
        <v>657</v>
      </c>
      <c r="D63" s="128" t="s">
        <v>127</v>
      </c>
      <c r="E63" s="129" t="s">
        <v>621</v>
      </c>
      <c r="F63" s="129" t="s">
        <v>328</v>
      </c>
      <c r="G63" s="131" t="s">
        <v>658</v>
      </c>
      <c r="H63" s="130" t="str">
        <f>IFERROR(REPLACE(dane3[[#This Row],[nr z EZD]],SEARCH("/",dane3[[#This Row],[nr z EZD]]),1,"-"),dane3[[#This Row],[nr z EZD]])</f>
        <v>44-11</v>
      </c>
      <c r="I63" s="131" t="str">
        <f>"M"&amp;dane!$J63&amp;"/"&amp;dane!$G63&amp;"/2019"</f>
        <v>M2/44/11/2019</v>
      </c>
      <c r="J63" s="131">
        <v>2</v>
      </c>
      <c r="K63" s="131"/>
      <c r="L63" s="129" t="s">
        <v>174</v>
      </c>
      <c r="M63" s="131" t="s">
        <v>835</v>
      </c>
      <c r="N63" s="131" t="s">
        <v>836</v>
      </c>
      <c r="O63" s="129" t="s">
        <v>175</v>
      </c>
      <c r="P63" s="129" t="s">
        <v>623</v>
      </c>
      <c r="Q63" s="129" t="s">
        <v>624</v>
      </c>
      <c r="R63" s="129" t="s">
        <v>175</v>
      </c>
      <c r="S63" s="129" t="s">
        <v>625</v>
      </c>
      <c r="T63" s="129" t="s">
        <v>626</v>
      </c>
      <c r="U63" s="132">
        <v>68400</v>
      </c>
      <c r="V63" s="133" t="s">
        <v>760</v>
      </c>
      <c r="W63" s="130">
        <v>38</v>
      </c>
      <c r="X63" s="138" t="s">
        <v>659</v>
      </c>
      <c r="Y63" s="132">
        <v>68400</v>
      </c>
      <c r="Z63" s="133" t="s">
        <v>760</v>
      </c>
      <c r="AA63" s="130">
        <v>38</v>
      </c>
      <c r="AB63" s="132">
        <v>0</v>
      </c>
      <c r="AC63" s="133" t="s">
        <v>742</v>
      </c>
      <c r="AD63" s="130">
        <v>0</v>
      </c>
      <c r="AE63" s="130" t="str">
        <f>IF(dane3[[#This Row],[liczba miejsc dla dzieci niepełnosprawnych]]=0,"/–/","500,00")</f>
        <v>/–/</v>
      </c>
      <c r="AF63" s="130" t="s">
        <v>742</v>
      </c>
      <c r="AG63" s="134" t="s">
        <v>628</v>
      </c>
      <c r="AH63" s="134" t="s">
        <v>629</v>
      </c>
      <c r="AI63" s="134" t="s">
        <v>184</v>
      </c>
      <c r="AJ63" s="134" t="s">
        <v>185</v>
      </c>
      <c r="AK63" s="135" t="s">
        <v>834</v>
      </c>
      <c r="AL63" s="134" t="s">
        <v>294</v>
      </c>
      <c r="AM63" s="136">
        <v>43466</v>
      </c>
      <c r="AN63" s="133">
        <f>13-MONTH(dane3[[#This Row],[początek okresu funkcjonowania]])</f>
        <v>12</v>
      </c>
    </row>
    <row r="64" spans="1:40" ht="90" x14ac:dyDescent="0.25">
      <c r="A64" s="126">
        <v>63</v>
      </c>
      <c r="B64" s="127" t="s">
        <v>805</v>
      </c>
      <c r="C64" s="128" t="s">
        <v>660</v>
      </c>
      <c r="D64" s="128" t="s">
        <v>127</v>
      </c>
      <c r="E64" s="129" t="s">
        <v>621</v>
      </c>
      <c r="F64" s="129" t="s">
        <v>328</v>
      </c>
      <c r="G64" s="131" t="s">
        <v>661</v>
      </c>
      <c r="H64" s="130" t="str">
        <f>IFERROR(REPLACE(dane3[[#This Row],[nr z EZD]],SEARCH("/",dane3[[#This Row],[nr z EZD]]),1,"-"),dane3[[#This Row],[nr z EZD]])</f>
        <v>44-12</v>
      </c>
      <c r="I64" s="131" t="str">
        <f>"M"&amp;dane!$J64&amp;"/"&amp;dane!$G64&amp;"/2019"</f>
        <v>M2/44/12/2019</v>
      </c>
      <c r="J64" s="131">
        <v>2</v>
      </c>
      <c r="K64" s="131"/>
      <c r="L64" s="129" t="s">
        <v>174</v>
      </c>
      <c r="M64" s="131" t="s">
        <v>835</v>
      </c>
      <c r="N64" s="131" t="s">
        <v>836</v>
      </c>
      <c r="O64" s="129" t="s">
        <v>175</v>
      </c>
      <c r="P64" s="129" t="s">
        <v>623</v>
      </c>
      <c r="Q64" s="129" t="s">
        <v>624</v>
      </c>
      <c r="R64" s="129" t="s">
        <v>175</v>
      </c>
      <c r="S64" s="129" t="s">
        <v>625</v>
      </c>
      <c r="T64" s="129" t="s">
        <v>626</v>
      </c>
      <c r="U64" s="132">
        <v>140400</v>
      </c>
      <c r="V64" s="133" t="s">
        <v>781</v>
      </c>
      <c r="W64" s="130">
        <v>78</v>
      </c>
      <c r="X64" s="138" t="s">
        <v>662</v>
      </c>
      <c r="Y64" s="132">
        <v>140400</v>
      </c>
      <c r="Z64" s="133" t="s">
        <v>781</v>
      </c>
      <c r="AA64" s="130">
        <v>78</v>
      </c>
      <c r="AB64" s="132">
        <v>0</v>
      </c>
      <c r="AC64" s="133" t="s">
        <v>742</v>
      </c>
      <c r="AD64" s="130">
        <v>0</v>
      </c>
      <c r="AE64" s="130" t="str">
        <f>IF(dane3[[#This Row],[liczba miejsc dla dzieci niepełnosprawnych]]=0,"/–/","500,00")</f>
        <v>/–/</v>
      </c>
      <c r="AF64" s="130" t="s">
        <v>742</v>
      </c>
      <c r="AG64" s="134" t="s">
        <v>628</v>
      </c>
      <c r="AH64" s="134" t="s">
        <v>629</v>
      </c>
      <c r="AI64" s="134" t="s">
        <v>184</v>
      </c>
      <c r="AJ64" s="134" t="s">
        <v>185</v>
      </c>
      <c r="AK64" s="135" t="s">
        <v>834</v>
      </c>
      <c r="AL64" s="134" t="s">
        <v>294</v>
      </c>
      <c r="AM64" s="136">
        <v>43466</v>
      </c>
      <c r="AN64" s="133">
        <f>13-MONTH(dane3[[#This Row],[początek okresu funkcjonowania]])</f>
        <v>12</v>
      </c>
    </row>
    <row r="65" spans="1:40" ht="90" x14ac:dyDescent="0.25">
      <c r="A65" s="126">
        <v>64</v>
      </c>
      <c r="B65" s="127" t="s">
        <v>805</v>
      </c>
      <c r="C65" s="128" t="s">
        <v>813</v>
      </c>
      <c r="D65" s="128" t="s">
        <v>127</v>
      </c>
      <c r="E65" s="129" t="s">
        <v>621</v>
      </c>
      <c r="F65" s="129" t="s">
        <v>328</v>
      </c>
      <c r="G65" s="131" t="s">
        <v>663</v>
      </c>
      <c r="H65" s="130" t="str">
        <f>IFERROR(REPLACE(dane3[[#This Row],[nr z EZD]],SEARCH("/",dane3[[#This Row],[nr z EZD]]),1,"-"),dane3[[#This Row],[nr z EZD]])</f>
        <v>44-13</v>
      </c>
      <c r="I65" s="131" t="str">
        <f>"M"&amp;dane!$J65&amp;"/"&amp;dane!$G65&amp;"/2019"</f>
        <v>M2/44/13/2019</v>
      </c>
      <c r="J65" s="131">
        <v>2</v>
      </c>
      <c r="K65" s="131"/>
      <c r="L65" s="129" t="s">
        <v>174</v>
      </c>
      <c r="M65" s="131" t="s">
        <v>835</v>
      </c>
      <c r="N65" s="131" t="s">
        <v>836</v>
      </c>
      <c r="O65" s="129" t="s">
        <v>175</v>
      </c>
      <c r="P65" s="129" t="s">
        <v>623</v>
      </c>
      <c r="Q65" s="129" t="s">
        <v>624</v>
      </c>
      <c r="R65" s="129" t="s">
        <v>175</v>
      </c>
      <c r="S65" s="129" t="s">
        <v>625</v>
      </c>
      <c r="T65" s="129" t="s">
        <v>626</v>
      </c>
      <c r="U65" s="132">
        <v>180000</v>
      </c>
      <c r="V65" s="133" t="s">
        <v>782</v>
      </c>
      <c r="W65" s="130">
        <v>100</v>
      </c>
      <c r="X65" s="138" t="s">
        <v>664</v>
      </c>
      <c r="Y65" s="132">
        <v>180000</v>
      </c>
      <c r="Z65" s="133" t="s">
        <v>782</v>
      </c>
      <c r="AA65" s="130">
        <v>100</v>
      </c>
      <c r="AB65" s="132">
        <v>0</v>
      </c>
      <c r="AC65" s="133" t="s">
        <v>742</v>
      </c>
      <c r="AD65" s="130">
        <v>0</v>
      </c>
      <c r="AE65" s="130" t="str">
        <f>IF(dane3[[#This Row],[liczba miejsc dla dzieci niepełnosprawnych]]=0,"/–/","500,00")</f>
        <v>/–/</v>
      </c>
      <c r="AF65" s="130" t="s">
        <v>742</v>
      </c>
      <c r="AG65" s="134" t="s">
        <v>628</v>
      </c>
      <c r="AH65" s="134" t="s">
        <v>629</v>
      </c>
      <c r="AI65" s="134" t="s">
        <v>184</v>
      </c>
      <c r="AJ65" s="134" t="s">
        <v>185</v>
      </c>
      <c r="AK65" s="135" t="s">
        <v>834</v>
      </c>
      <c r="AL65" s="134" t="s">
        <v>294</v>
      </c>
      <c r="AM65" s="136">
        <v>43466</v>
      </c>
      <c r="AN65" s="133">
        <f>13-MONTH(dane3[[#This Row],[początek okresu funkcjonowania]])</f>
        <v>12</v>
      </c>
    </row>
    <row r="66" spans="1:40" ht="90" x14ac:dyDescent="0.25">
      <c r="A66" s="126">
        <v>65</v>
      </c>
      <c r="B66" s="127" t="s">
        <v>805</v>
      </c>
      <c r="C66" s="128" t="s">
        <v>665</v>
      </c>
      <c r="D66" s="128" t="s">
        <v>127</v>
      </c>
      <c r="E66" s="129" t="s">
        <v>621</v>
      </c>
      <c r="F66" s="129" t="s">
        <v>328</v>
      </c>
      <c r="G66" s="131" t="s">
        <v>666</v>
      </c>
      <c r="H66" s="130" t="str">
        <f>IFERROR(REPLACE(dane3[[#This Row],[nr z EZD]],SEARCH("/",dane3[[#This Row],[nr z EZD]]),1,"-"),dane3[[#This Row],[nr z EZD]])</f>
        <v>44-14</v>
      </c>
      <c r="I66" s="131" t="str">
        <f>"M"&amp;dane!$J66&amp;"/"&amp;dane!$G66&amp;"/2019"</f>
        <v>M2/44/14/2019</v>
      </c>
      <c r="J66" s="131">
        <v>2</v>
      </c>
      <c r="K66" s="131"/>
      <c r="L66" s="129" t="s">
        <v>174</v>
      </c>
      <c r="M66" s="131" t="s">
        <v>835</v>
      </c>
      <c r="N66" s="131" t="s">
        <v>836</v>
      </c>
      <c r="O66" s="129" t="s">
        <v>175</v>
      </c>
      <c r="P66" s="129" t="s">
        <v>623</v>
      </c>
      <c r="Q66" s="129" t="s">
        <v>624</v>
      </c>
      <c r="R66" s="129" t="s">
        <v>175</v>
      </c>
      <c r="S66" s="129" t="s">
        <v>625</v>
      </c>
      <c r="T66" s="129" t="s">
        <v>626</v>
      </c>
      <c r="U66" s="132">
        <v>144000</v>
      </c>
      <c r="V66" s="133" t="s">
        <v>783</v>
      </c>
      <c r="W66" s="130">
        <v>80</v>
      </c>
      <c r="X66" s="138" t="s">
        <v>667</v>
      </c>
      <c r="Y66" s="132">
        <v>144000</v>
      </c>
      <c r="Z66" s="133" t="s">
        <v>783</v>
      </c>
      <c r="AA66" s="130">
        <v>80</v>
      </c>
      <c r="AB66" s="132">
        <v>0</v>
      </c>
      <c r="AC66" s="133" t="s">
        <v>742</v>
      </c>
      <c r="AD66" s="130">
        <v>0</v>
      </c>
      <c r="AE66" s="130" t="str">
        <f>IF(dane3[[#This Row],[liczba miejsc dla dzieci niepełnosprawnych]]=0,"/–/","500,00")</f>
        <v>/–/</v>
      </c>
      <c r="AF66" s="130" t="s">
        <v>742</v>
      </c>
      <c r="AG66" s="134" t="s">
        <v>628</v>
      </c>
      <c r="AH66" s="134" t="s">
        <v>629</v>
      </c>
      <c r="AI66" s="134" t="s">
        <v>184</v>
      </c>
      <c r="AJ66" s="134" t="s">
        <v>185</v>
      </c>
      <c r="AK66" s="135" t="s">
        <v>834</v>
      </c>
      <c r="AL66" s="134" t="s">
        <v>294</v>
      </c>
      <c r="AM66" s="136">
        <v>43466</v>
      </c>
      <c r="AN66" s="133">
        <f>13-MONTH(dane3[[#This Row],[początek okresu funkcjonowania]])</f>
        <v>12</v>
      </c>
    </row>
    <row r="67" spans="1:40" ht="90" x14ac:dyDescent="0.25">
      <c r="A67" s="126">
        <v>66</v>
      </c>
      <c r="B67" s="127" t="s">
        <v>805</v>
      </c>
      <c r="C67" s="128" t="s">
        <v>668</v>
      </c>
      <c r="D67" s="128" t="s">
        <v>127</v>
      </c>
      <c r="E67" s="129" t="s">
        <v>621</v>
      </c>
      <c r="F67" s="129" t="s">
        <v>328</v>
      </c>
      <c r="G67" s="131" t="s">
        <v>669</v>
      </c>
      <c r="H67" s="130" t="str">
        <f>IFERROR(REPLACE(dane3[[#This Row],[nr z EZD]],SEARCH("/",dane3[[#This Row],[nr z EZD]]),1,"-"),dane3[[#This Row],[nr z EZD]])</f>
        <v>44-15</v>
      </c>
      <c r="I67" s="131" t="str">
        <f>"M"&amp;dane!$J67&amp;"/"&amp;dane!$G67&amp;"/2019"</f>
        <v>M2/44/15/2019</v>
      </c>
      <c r="J67" s="131">
        <v>2</v>
      </c>
      <c r="K67" s="131"/>
      <c r="L67" s="129" t="s">
        <v>174</v>
      </c>
      <c r="M67" s="131" t="s">
        <v>835</v>
      </c>
      <c r="N67" s="131" t="s">
        <v>836</v>
      </c>
      <c r="O67" s="129" t="s">
        <v>175</v>
      </c>
      <c r="P67" s="129" t="s">
        <v>623</v>
      </c>
      <c r="Q67" s="129" t="s">
        <v>624</v>
      </c>
      <c r="R67" s="129" t="s">
        <v>175</v>
      </c>
      <c r="S67" s="129" t="s">
        <v>625</v>
      </c>
      <c r="T67" s="129" t="s">
        <v>626</v>
      </c>
      <c r="U67" s="132">
        <v>185400</v>
      </c>
      <c r="V67" s="133" t="s">
        <v>784</v>
      </c>
      <c r="W67" s="130">
        <v>103</v>
      </c>
      <c r="X67" s="138" t="s">
        <v>670</v>
      </c>
      <c r="Y67" s="132">
        <v>185400</v>
      </c>
      <c r="Z67" s="133" t="s">
        <v>784</v>
      </c>
      <c r="AA67" s="130">
        <v>103</v>
      </c>
      <c r="AB67" s="132">
        <v>0</v>
      </c>
      <c r="AC67" s="133" t="s">
        <v>742</v>
      </c>
      <c r="AD67" s="130">
        <v>0</v>
      </c>
      <c r="AE67" s="130" t="str">
        <f>IF(dane3[[#This Row],[liczba miejsc dla dzieci niepełnosprawnych]]=0,"/–/","500,00")</f>
        <v>/–/</v>
      </c>
      <c r="AF67" s="130" t="s">
        <v>742</v>
      </c>
      <c r="AG67" s="134" t="s">
        <v>628</v>
      </c>
      <c r="AH67" s="134" t="s">
        <v>629</v>
      </c>
      <c r="AI67" s="134" t="s">
        <v>184</v>
      </c>
      <c r="AJ67" s="134" t="s">
        <v>185</v>
      </c>
      <c r="AK67" s="135" t="s">
        <v>834</v>
      </c>
      <c r="AL67" s="134" t="s">
        <v>294</v>
      </c>
      <c r="AM67" s="136">
        <v>43466</v>
      </c>
      <c r="AN67" s="133">
        <f>13-MONTH(dane3[[#This Row],[początek okresu funkcjonowania]])</f>
        <v>12</v>
      </c>
    </row>
    <row r="68" spans="1:40" ht="90" x14ac:dyDescent="0.25">
      <c r="A68" s="126">
        <v>67</v>
      </c>
      <c r="B68" s="127" t="s">
        <v>805</v>
      </c>
      <c r="C68" s="128" t="s">
        <v>671</v>
      </c>
      <c r="D68" s="128" t="s">
        <v>127</v>
      </c>
      <c r="E68" s="129" t="s">
        <v>621</v>
      </c>
      <c r="F68" s="129" t="s">
        <v>328</v>
      </c>
      <c r="G68" s="131" t="s">
        <v>672</v>
      </c>
      <c r="H68" s="130" t="str">
        <f>IFERROR(REPLACE(dane3[[#This Row],[nr z EZD]],SEARCH("/",dane3[[#This Row],[nr z EZD]]),1,"-"),dane3[[#This Row],[nr z EZD]])</f>
        <v>44-16</v>
      </c>
      <c r="I68" s="131" t="str">
        <f>"M"&amp;dane!$J68&amp;"/"&amp;dane!$G68&amp;"/2019"</f>
        <v>M2/44/16/2019</v>
      </c>
      <c r="J68" s="131">
        <v>2</v>
      </c>
      <c r="K68" s="131"/>
      <c r="L68" s="129" t="s">
        <v>174</v>
      </c>
      <c r="M68" s="131" t="s">
        <v>835</v>
      </c>
      <c r="N68" s="131" t="s">
        <v>836</v>
      </c>
      <c r="O68" s="129" t="s">
        <v>175</v>
      </c>
      <c r="P68" s="129" t="s">
        <v>623</v>
      </c>
      <c r="Q68" s="129" t="s">
        <v>624</v>
      </c>
      <c r="R68" s="129" t="s">
        <v>175</v>
      </c>
      <c r="S68" s="129" t="s">
        <v>625</v>
      </c>
      <c r="T68" s="129" t="s">
        <v>626</v>
      </c>
      <c r="U68" s="132">
        <v>72000</v>
      </c>
      <c r="V68" s="133" t="s">
        <v>748</v>
      </c>
      <c r="W68" s="130">
        <v>40</v>
      </c>
      <c r="X68" s="138" t="s">
        <v>673</v>
      </c>
      <c r="Y68" s="132">
        <v>72000</v>
      </c>
      <c r="Z68" s="133" t="s">
        <v>748</v>
      </c>
      <c r="AA68" s="130">
        <v>40</v>
      </c>
      <c r="AB68" s="132">
        <v>0</v>
      </c>
      <c r="AC68" s="133" t="s">
        <v>742</v>
      </c>
      <c r="AD68" s="130">
        <v>0</v>
      </c>
      <c r="AE68" s="130" t="str">
        <f>IF(dane3[[#This Row],[liczba miejsc dla dzieci niepełnosprawnych]]=0,"/–/","500,00")</f>
        <v>/–/</v>
      </c>
      <c r="AF68" s="130" t="s">
        <v>742</v>
      </c>
      <c r="AG68" s="134" t="s">
        <v>628</v>
      </c>
      <c r="AH68" s="134" t="s">
        <v>629</v>
      </c>
      <c r="AI68" s="134" t="s">
        <v>184</v>
      </c>
      <c r="AJ68" s="134" t="s">
        <v>185</v>
      </c>
      <c r="AK68" s="135" t="s">
        <v>834</v>
      </c>
      <c r="AL68" s="134" t="s">
        <v>294</v>
      </c>
      <c r="AM68" s="136">
        <v>43466</v>
      </c>
      <c r="AN68" s="133">
        <f>13-MONTH(dane3[[#This Row],[początek okresu funkcjonowania]])</f>
        <v>12</v>
      </c>
    </row>
    <row r="69" spans="1:40" ht="90" x14ac:dyDescent="0.25">
      <c r="A69" s="126">
        <v>68</v>
      </c>
      <c r="B69" s="127" t="s">
        <v>805</v>
      </c>
      <c r="C69" s="128" t="s">
        <v>674</v>
      </c>
      <c r="D69" s="128" t="s">
        <v>127</v>
      </c>
      <c r="E69" s="129" t="s">
        <v>621</v>
      </c>
      <c r="F69" s="129" t="s">
        <v>328</v>
      </c>
      <c r="G69" s="131" t="s">
        <v>675</v>
      </c>
      <c r="H69" s="130" t="str">
        <f>IFERROR(REPLACE(dane3[[#This Row],[nr z EZD]],SEARCH("/",dane3[[#This Row],[nr z EZD]]),1,"-"),dane3[[#This Row],[nr z EZD]])</f>
        <v>44-17</v>
      </c>
      <c r="I69" s="131" t="str">
        <f>"M"&amp;dane!$J69&amp;"/"&amp;dane!$G69&amp;"/2019"</f>
        <v>M2/44/17/2019</v>
      </c>
      <c r="J69" s="131">
        <v>2</v>
      </c>
      <c r="K69" s="131"/>
      <c r="L69" s="129" t="s">
        <v>174</v>
      </c>
      <c r="M69" s="131" t="s">
        <v>835</v>
      </c>
      <c r="N69" s="131" t="s">
        <v>836</v>
      </c>
      <c r="O69" s="129" t="s">
        <v>175</v>
      </c>
      <c r="P69" s="129" t="s">
        <v>623</v>
      </c>
      <c r="Q69" s="129" t="s">
        <v>624</v>
      </c>
      <c r="R69" s="129" t="s">
        <v>175</v>
      </c>
      <c r="S69" s="129" t="s">
        <v>625</v>
      </c>
      <c r="T69" s="129" t="s">
        <v>626</v>
      </c>
      <c r="U69" s="132">
        <v>270000</v>
      </c>
      <c r="V69" s="133" t="s">
        <v>785</v>
      </c>
      <c r="W69" s="130">
        <v>150</v>
      </c>
      <c r="X69" s="138" t="s">
        <v>676</v>
      </c>
      <c r="Y69" s="132">
        <v>270000</v>
      </c>
      <c r="Z69" s="133" t="s">
        <v>785</v>
      </c>
      <c r="AA69" s="130">
        <v>150</v>
      </c>
      <c r="AB69" s="132">
        <v>0</v>
      </c>
      <c r="AC69" s="133" t="s">
        <v>742</v>
      </c>
      <c r="AD69" s="130">
        <v>0</v>
      </c>
      <c r="AE69" s="130" t="str">
        <f>IF(dane3[[#This Row],[liczba miejsc dla dzieci niepełnosprawnych]]=0,"/–/","500,00")</f>
        <v>/–/</v>
      </c>
      <c r="AF69" s="130" t="s">
        <v>742</v>
      </c>
      <c r="AG69" s="134" t="s">
        <v>628</v>
      </c>
      <c r="AH69" s="134" t="s">
        <v>629</v>
      </c>
      <c r="AI69" s="134" t="s">
        <v>184</v>
      </c>
      <c r="AJ69" s="134" t="s">
        <v>185</v>
      </c>
      <c r="AK69" s="135" t="s">
        <v>834</v>
      </c>
      <c r="AL69" s="134" t="s">
        <v>294</v>
      </c>
      <c r="AM69" s="136">
        <v>43466</v>
      </c>
      <c r="AN69" s="133">
        <f>13-MONTH(dane3[[#This Row],[początek okresu funkcjonowania]])</f>
        <v>12</v>
      </c>
    </row>
    <row r="70" spans="1:40" ht="90" x14ac:dyDescent="0.25">
      <c r="A70" s="126">
        <v>69</v>
      </c>
      <c r="B70" s="127" t="s">
        <v>805</v>
      </c>
      <c r="C70" s="128" t="s">
        <v>677</v>
      </c>
      <c r="D70" s="128" t="s">
        <v>127</v>
      </c>
      <c r="E70" s="129" t="s">
        <v>621</v>
      </c>
      <c r="F70" s="129" t="s">
        <v>328</v>
      </c>
      <c r="G70" s="131" t="s">
        <v>678</v>
      </c>
      <c r="H70" s="130" t="str">
        <f>IFERROR(REPLACE(dane3[[#This Row],[nr z EZD]],SEARCH("/",dane3[[#This Row],[nr z EZD]]),1,"-"),dane3[[#This Row],[nr z EZD]])</f>
        <v>44-18</v>
      </c>
      <c r="I70" s="131" t="str">
        <f>"M"&amp;dane!$J70&amp;"/"&amp;dane!$G70&amp;"/2019"</f>
        <v>M2/44/18/2019</v>
      </c>
      <c r="J70" s="131">
        <v>2</v>
      </c>
      <c r="K70" s="131"/>
      <c r="L70" s="129" t="s">
        <v>174</v>
      </c>
      <c r="M70" s="131" t="s">
        <v>835</v>
      </c>
      <c r="N70" s="131" t="s">
        <v>836</v>
      </c>
      <c r="O70" s="129" t="s">
        <v>175</v>
      </c>
      <c r="P70" s="129" t="s">
        <v>623</v>
      </c>
      <c r="Q70" s="129" t="s">
        <v>624</v>
      </c>
      <c r="R70" s="129" t="s">
        <v>175</v>
      </c>
      <c r="S70" s="129" t="s">
        <v>625</v>
      </c>
      <c r="T70" s="129" t="s">
        <v>626</v>
      </c>
      <c r="U70" s="132">
        <v>54000</v>
      </c>
      <c r="V70" s="133" t="s">
        <v>756</v>
      </c>
      <c r="W70" s="130">
        <v>30</v>
      </c>
      <c r="X70" s="138" t="s">
        <v>679</v>
      </c>
      <c r="Y70" s="132">
        <v>54000</v>
      </c>
      <c r="Z70" s="133" t="s">
        <v>756</v>
      </c>
      <c r="AA70" s="130">
        <v>30</v>
      </c>
      <c r="AB70" s="132">
        <v>0</v>
      </c>
      <c r="AC70" s="133" t="s">
        <v>742</v>
      </c>
      <c r="AD70" s="130">
        <v>0</v>
      </c>
      <c r="AE70" s="130" t="str">
        <f>IF(dane3[[#This Row],[liczba miejsc dla dzieci niepełnosprawnych]]=0,"/–/","500,00")</f>
        <v>/–/</v>
      </c>
      <c r="AF70" s="130" t="s">
        <v>742</v>
      </c>
      <c r="AG70" s="134" t="s">
        <v>628</v>
      </c>
      <c r="AH70" s="134" t="s">
        <v>629</v>
      </c>
      <c r="AI70" s="134" t="s">
        <v>184</v>
      </c>
      <c r="AJ70" s="134" t="s">
        <v>185</v>
      </c>
      <c r="AK70" s="135" t="s">
        <v>834</v>
      </c>
      <c r="AL70" s="134" t="s">
        <v>294</v>
      </c>
      <c r="AM70" s="136">
        <v>43466</v>
      </c>
      <c r="AN70" s="133">
        <f>13-MONTH(dane3[[#This Row],[początek okresu funkcjonowania]])</f>
        <v>12</v>
      </c>
    </row>
    <row r="71" spans="1:40" ht="90" x14ac:dyDescent="0.25">
      <c r="A71" s="126">
        <v>70</v>
      </c>
      <c r="B71" s="127" t="s">
        <v>805</v>
      </c>
      <c r="C71" s="128" t="s">
        <v>680</v>
      </c>
      <c r="D71" s="128" t="s">
        <v>127</v>
      </c>
      <c r="E71" s="129" t="s">
        <v>621</v>
      </c>
      <c r="F71" s="129" t="s">
        <v>328</v>
      </c>
      <c r="G71" s="131" t="s">
        <v>681</v>
      </c>
      <c r="H71" s="130" t="str">
        <f>IFERROR(REPLACE(dane3[[#This Row],[nr z EZD]],SEARCH("/",dane3[[#This Row],[nr z EZD]]),1,"-"),dane3[[#This Row],[nr z EZD]])</f>
        <v>44-19</v>
      </c>
      <c r="I71" s="131" t="str">
        <f>"M"&amp;dane!$J71&amp;"/"&amp;dane!$G71&amp;"/2019"</f>
        <v>M2/44/19/2019</v>
      </c>
      <c r="J71" s="131">
        <v>2</v>
      </c>
      <c r="K71" s="131"/>
      <c r="L71" s="129" t="s">
        <v>174</v>
      </c>
      <c r="M71" s="131" t="s">
        <v>835</v>
      </c>
      <c r="N71" s="131" t="s">
        <v>836</v>
      </c>
      <c r="O71" s="129" t="s">
        <v>175</v>
      </c>
      <c r="P71" s="129" t="s">
        <v>623</v>
      </c>
      <c r="Q71" s="129" t="s">
        <v>624</v>
      </c>
      <c r="R71" s="129" t="s">
        <v>175</v>
      </c>
      <c r="S71" s="129" t="s">
        <v>625</v>
      </c>
      <c r="T71" s="129" t="s">
        <v>626</v>
      </c>
      <c r="U71" s="132">
        <v>132000</v>
      </c>
      <c r="V71" s="133" t="s">
        <v>747</v>
      </c>
      <c r="W71" s="130">
        <v>22</v>
      </c>
      <c r="X71" s="138" t="s">
        <v>682</v>
      </c>
      <c r="Y71" s="132">
        <v>0</v>
      </c>
      <c r="Z71" s="133" t="s">
        <v>742</v>
      </c>
      <c r="AA71" s="130">
        <v>0</v>
      </c>
      <c r="AB71" s="132">
        <v>132000</v>
      </c>
      <c r="AC71" s="133" t="s">
        <v>747</v>
      </c>
      <c r="AD71" s="130">
        <v>22</v>
      </c>
      <c r="AE71" s="130" t="str">
        <f>IF(dane3[[#This Row],[liczba miejsc dla dzieci niepełnosprawnych]]=0,"/–/","500,00")</f>
        <v>500,00</v>
      </c>
      <c r="AF71" s="130" t="s">
        <v>794</v>
      </c>
      <c r="AG71" s="134" t="s">
        <v>628</v>
      </c>
      <c r="AH71" s="134" t="s">
        <v>629</v>
      </c>
      <c r="AI71" s="134" t="s">
        <v>184</v>
      </c>
      <c r="AJ71" s="134" t="s">
        <v>185</v>
      </c>
      <c r="AK71" s="135" t="s">
        <v>834</v>
      </c>
      <c r="AL71" s="134" t="s">
        <v>294</v>
      </c>
      <c r="AM71" s="136">
        <v>43466</v>
      </c>
      <c r="AN71" s="133">
        <f>13-MONTH(dane3[[#This Row],[początek okresu funkcjonowania]])</f>
        <v>12</v>
      </c>
    </row>
    <row r="72" spans="1:40" ht="90" x14ac:dyDescent="0.25">
      <c r="A72" s="126">
        <v>71</v>
      </c>
      <c r="B72" s="127" t="s">
        <v>805</v>
      </c>
      <c r="C72" s="128" t="s">
        <v>683</v>
      </c>
      <c r="D72" s="128" t="s">
        <v>127</v>
      </c>
      <c r="E72" s="129" t="s">
        <v>621</v>
      </c>
      <c r="F72" s="129" t="s">
        <v>328</v>
      </c>
      <c r="G72" s="131" t="s">
        <v>684</v>
      </c>
      <c r="H72" s="130" t="str">
        <f>IFERROR(REPLACE(dane3[[#This Row],[nr z EZD]],SEARCH("/",dane3[[#This Row],[nr z EZD]]),1,"-"),dane3[[#This Row],[nr z EZD]])</f>
        <v>44-20</v>
      </c>
      <c r="I72" s="131" t="str">
        <f>"M"&amp;dane!$J72&amp;"/"&amp;dane!$G72&amp;"/2019"</f>
        <v>M2/44/20/2019</v>
      </c>
      <c r="J72" s="131">
        <v>2</v>
      </c>
      <c r="K72" s="131"/>
      <c r="L72" s="129" t="s">
        <v>174</v>
      </c>
      <c r="M72" s="131" t="s">
        <v>835</v>
      </c>
      <c r="N72" s="131" t="s">
        <v>836</v>
      </c>
      <c r="O72" s="129" t="s">
        <v>175</v>
      </c>
      <c r="P72" s="129" t="s">
        <v>623</v>
      </c>
      <c r="Q72" s="129" t="s">
        <v>624</v>
      </c>
      <c r="R72" s="129" t="s">
        <v>175</v>
      </c>
      <c r="S72" s="129" t="s">
        <v>625</v>
      </c>
      <c r="T72" s="129" t="s">
        <v>626</v>
      </c>
      <c r="U72" s="132">
        <v>72000</v>
      </c>
      <c r="V72" s="133" t="s">
        <v>748</v>
      </c>
      <c r="W72" s="130">
        <v>12</v>
      </c>
      <c r="X72" s="138" t="s">
        <v>685</v>
      </c>
      <c r="Y72" s="132">
        <v>0</v>
      </c>
      <c r="Z72" s="133" t="s">
        <v>742</v>
      </c>
      <c r="AA72" s="130">
        <v>0</v>
      </c>
      <c r="AB72" s="132">
        <v>72000</v>
      </c>
      <c r="AC72" s="133" t="s">
        <v>748</v>
      </c>
      <c r="AD72" s="130">
        <v>12</v>
      </c>
      <c r="AE72" s="130" t="str">
        <f>IF(dane3[[#This Row],[liczba miejsc dla dzieci niepełnosprawnych]]=0,"/–/","500,00")</f>
        <v>500,00</v>
      </c>
      <c r="AF72" s="130" t="s">
        <v>794</v>
      </c>
      <c r="AG72" s="134" t="s">
        <v>628</v>
      </c>
      <c r="AH72" s="134" t="s">
        <v>629</v>
      </c>
      <c r="AI72" s="134" t="s">
        <v>184</v>
      </c>
      <c r="AJ72" s="134" t="s">
        <v>185</v>
      </c>
      <c r="AK72" s="135" t="s">
        <v>834</v>
      </c>
      <c r="AL72" s="134" t="s">
        <v>294</v>
      </c>
      <c r="AM72" s="136">
        <v>43466</v>
      </c>
      <c r="AN72" s="133">
        <f>13-MONTH(dane3[[#This Row],[początek okresu funkcjonowania]])</f>
        <v>12</v>
      </c>
    </row>
    <row r="73" spans="1:40" ht="90" x14ac:dyDescent="0.25">
      <c r="A73" s="126">
        <v>72</v>
      </c>
      <c r="B73" s="127" t="s">
        <v>805</v>
      </c>
      <c r="C73" s="128" t="s">
        <v>796</v>
      </c>
      <c r="D73" s="128" t="s">
        <v>795</v>
      </c>
      <c r="E73" s="129" t="s">
        <v>621</v>
      </c>
      <c r="F73" s="129" t="s">
        <v>328</v>
      </c>
      <c r="G73" s="131" t="s">
        <v>686</v>
      </c>
      <c r="H73" s="130" t="str">
        <f>IFERROR(REPLACE(dane3[[#This Row],[nr z EZD]],SEARCH("/",dane3[[#This Row],[nr z EZD]]),1,"-"),dane3[[#This Row],[nr z EZD]])</f>
        <v>44-21</v>
      </c>
      <c r="I73" s="131" t="str">
        <f>"M"&amp;dane!$J73&amp;"/"&amp;dane!$G73&amp;"/2019"</f>
        <v>M2/44/21/2019</v>
      </c>
      <c r="J73" s="131">
        <v>2</v>
      </c>
      <c r="K73" s="131"/>
      <c r="L73" s="129" t="s">
        <v>174</v>
      </c>
      <c r="M73" s="131" t="s">
        <v>835</v>
      </c>
      <c r="N73" s="131" t="s">
        <v>836</v>
      </c>
      <c r="O73" s="129" t="s">
        <v>175</v>
      </c>
      <c r="P73" s="129" t="s">
        <v>623</v>
      </c>
      <c r="Q73" s="129" t="s">
        <v>624</v>
      </c>
      <c r="R73" s="129" t="s">
        <v>175</v>
      </c>
      <c r="S73" s="129" t="s">
        <v>625</v>
      </c>
      <c r="T73" s="129" t="s">
        <v>626</v>
      </c>
      <c r="U73" s="132">
        <v>9000</v>
      </c>
      <c r="V73" s="133" t="s">
        <v>769</v>
      </c>
      <c r="W73" s="130">
        <v>5</v>
      </c>
      <c r="X73" s="138" t="s">
        <v>687</v>
      </c>
      <c r="Y73" s="132">
        <v>9000</v>
      </c>
      <c r="Z73" s="133" t="s">
        <v>769</v>
      </c>
      <c r="AA73" s="130">
        <v>5</v>
      </c>
      <c r="AB73" s="132">
        <v>0</v>
      </c>
      <c r="AC73" s="133" t="s">
        <v>742</v>
      </c>
      <c r="AD73" s="130">
        <v>0</v>
      </c>
      <c r="AE73" s="130" t="str">
        <f>IF(dane3[[#This Row],[liczba miejsc dla dzieci niepełnosprawnych]]=0,"/–/","500,00")</f>
        <v>/–/</v>
      </c>
      <c r="AF73" s="130" t="s">
        <v>742</v>
      </c>
      <c r="AG73" s="134" t="s">
        <v>628</v>
      </c>
      <c r="AH73" s="134" t="s">
        <v>629</v>
      </c>
      <c r="AI73" s="134" t="s">
        <v>518</v>
      </c>
      <c r="AJ73" s="134" t="s">
        <v>519</v>
      </c>
      <c r="AK73" s="135" t="s">
        <v>833</v>
      </c>
      <c r="AL73" s="134" t="s">
        <v>294</v>
      </c>
      <c r="AM73" s="136">
        <v>43466</v>
      </c>
      <c r="AN73" s="133">
        <f>13-MONTH(dane3[[#This Row],[początek okresu funkcjonowania]])</f>
        <v>12</v>
      </c>
    </row>
    <row r="74" spans="1:40" ht="90" x14ac:dyDescent="0.25">
      <c r="A74" s="126">
        <v>73</v>
      </c>
      <c r="B74" s="127" t="s">
        <v>805</v>
      </c>
      <c r="C74" s="128" t="s">
        <v>797</v>
      </c>
      <c r="D74" s="128" t="s">
        <v>795</v>
      </c>
      <c r="E74" s="129" t="s">
        <v>621</v>
      </c>
      <c r="F74" s="129" t="s">
        <v>328</v>
      </c>
      <c r="G74" s="131" t="s">
        <v>688</v>
      </c>
      <c r="H74" s="130" t="str">
        <f>IFERROR(REPLACE(dane3[[#This Row],[nr z EZD]],SEARCH("/",dane3[[#This Row],[nr z EZD]]),1,"-"),dane3[[#This Row],[nr z EZD]])</f>
        <v>44-22</v>
      </c>
      <c r="I74" s="131" t="str">
        <f>"M"&amp;dane!$J74&amp;"/"&amp;dane!$G74&amp;"/2019"</f>
        <v>M2/44/22/2019</v>
      </c>
      <c r="J74" s="131">
        <v>2</v>
      </c>
      <c r="K74" s="131"/>
      <c r="L74" s="129" t="s">
        <v>174</v>
      </c>
      <c r="M74" s="131" t="s">
        <v>835</v>
      </c>
      <c r="N74" s="131" t="s">
        <v>836</v>
      </c>
      <c r="O74" s="129" t="s">
        <v>175</v>
      </c>
      <c r="P74" s="129" t="s">
        <v>623</v>
      </c>
      <c r="Q74" s="129" t="s">
        <v>624</v>
      </c>
      <c r="R74" s="129" t="s">
        <v>175</v>
      </c>
      <c r="S74" s="129" t="s">
        <v>625</v>
      </c>
      <c r="T74" s="129" t="s">
        <v>626</v>
      </c>
      <c r="U74" s="132">
        <v>9000</v>
      </c>
      <c r="V74" s="133" t="s">
        <v>769</v>
      </c>
      <c r="W74" s="130">
        <v>5</v>
      </c>
      <c r="X74" s="138" t="s">
        <v>689</v>
      </c>
      <c r="Y74" s="132">
        <v>9000</v>
      </c>
      <c r="Z74" s="133" t="s">
        <v>769</v>
      </c>
      <c r="AA74" s="130">
        <v>5</v>
      </c>
      <c r="AB74" s="132">
        <v>0</v>
      </c>
      <c r="AC74" s="133" t="s">
        <v>742</v>
      </c>
      <c r="AD74" s="130">
        <v>0</v>
      </c>
      <c r="AE74" s="130" t="str">
        <f>IF(dane3[[#This Row],[liczba miejsc dla dzieci niepełnosprawnych]]=0,"/–/","500,00")</f>
        <v>/–/</v>
      </c>
      <c r="AF74" s="130" t="s">
        <v>742</v>
      </c>
      <c r="AG74" s="134" t="s">
        <v>628</v>
      </c>
      <c r="AH74" s="134" t="s">
        <v>629</v>
      </c>
      <c r="AI74" s="134" t="s">
        <v>518</v>
      </c>
      <c r="AJ74" s="134" t="s">
        <v>519</v>
      </c>
      <c r="AK74" s="135" t="s">
        <v>833</v>
      </c>
      <c r="AL74" s="134" t="s">
        <v>294</v>
      </c>
      <c r="AM74" s="136">
        <v>43466</v>
      </c>
      <c r="AN74" s="133">
        <f>13-MONTH(dane3[[#This Row],[początek okresu funkcjonowania]])</f>
        <v>12</v>
      </c>
    </row>
    <row r="75" spans="1:40" ht="105" x14ac:dyDescent="0.25">
      <c r="A75" s="126">
        <v>74</v>
      </c>
      <c r="B75" s="127" t="s">
        <v>805</v>
      </c>
      <c r="C75" s="128" t="s">
        <v>798</v>
      </c>
      <c r="D75" s="128" t="s">
        <v>795</v>
      </c>
      <c r="E75" s="129" t="s">
        <v>621</v>
      </c>
      <c r="F75" s="129" t="s">
        <v>328</v>
      </c>
      <c r="G75" s="131" t="s">
        <v>690</v>
      </c>
      <c r="H75" s="130" t="str">
        <f>IFERROR(REPLACE(dane3[[#This Row],[nr z EZD]],SEARCH("/",dane3[[#This Row],[nr z EZD]]),1,"-"),dane3[[#This Row],[nr z EZD]])</f>
        <v>44-23</v>
      </c>
      <c r="I75" s="131" t="str">
        <f>"M"&amp;dane!$J75&amp;"/"&amp;dane!$G75&amp;"/2019"</f>
        <v>M2/44/23/2019</v>
      </c>
      <c r="J75" s="131">
        <v>2</v>
      </c>
      <c r="K75" s="131"/>
      <c r="L75" s="129" t="s">
        <v>174</v>
      </c>
      <c r="M75" s="131" t="s">
        <v>835</v>
      </c>
      <c r="N75" s="131" t="s">
        <v>836</v>
      </c>
      <c r="O75" s="129" t="s">
        <v>175</v>
      </c>
      <c r="P75" s="129" t="s">
        <v>623</v>
      </c>
      <c r="Q75" s="129" t="s">
        <v>624</v>
      </c>
      <c r="R75" s="129" t="s">
        <v>175</v>
      </c>
      <c r="S75" s="129" t="s">
        <v>625</v>
      </c>
      <c r="T75" s="129" t="s">
        <v>626</v>
      </c>
      <c r="U75" s="132">
        <v>9000</v>
      </c>
      <c r="V75" s="133" t="s">
        <v>769</v>
      </c>
      <c r="W75" s="130">
        <v>5</v>
      </c>
      <c r="X75" s="138" t="s">
        <v>691</v>
      </c>
      <c r="Y75" s="132">
        <v>9000</v>
      </c>
      <c r="Z75" s="133" t="s">
        <v>769</v>
      </c>
      <c r="AA75" s="130">
        <v>5</v>
      </c>
      <c r="AB75" s="132">
        <v>0</v>
      </c>
      <c r="AC75" s="133" t="s">
        <v>742</v>
      </c>
      <c r="AD75" s="130">
        <v>0</v>
      </c>
      <c r="AE75" s="130" t="str">
        <f>IF(dane3[[#This Row],[liczba miejsc dla dzieci niepełnosprawnych]]=0,"/–/","500,00")</f>
        <v>/–/</v>
      </c>
      <c r="AF75" s="130" t="s">
        <v>742</v>
      </c>
      <c r="AG75" s="134" t="s">
        <v>628</v>
      </c>
      <c r="AH75" s="134" t="s">
        <v>629</v>
      </c>
      <c r="AI75" s="134" t="s">
        <v>518</v>
      </c>
      <c r="AJ75" s="134" t="s">
        <v>519</v>
      </c>
      <c r="AK75" s="135" t="s">
        <v>833</v>
      </c>
      <c r="AL75" s="134" t="s">
        <v>294</v>
      </c>
      <c r="AM75" s="136">
        <v>43466</v>
      </c>
      <c r="AN75" s="133">
        <f>13-MONTH(dane3[[#This Row],[początek okresu funkcjonowania]])</f>
        <v>12</v>
      </c>
    </row>
    <row r="76" spans="1:40" ht="90" x14ac:dyDescent="0.25">
      <c r="A76" s="126">
        <v>75</v>
      </c>
      <c r="B76" s="127" t="s">
        <v>805</v>
      </c>
      <c r="C76" s="128" t="s">
        <v>799</v>
      </c>
      <c r="D76" s="128" t="s">
        <v>795</v>
      </c>
      <c r="E76" s="129" t="s">
        <v>621</v>
      </c>
      <c r="F76" s="129" t="s">
        <v>328</v>
      </c>
      <c r="G76" s="131" t="s">
        <v>692</v>
      </c>
      <c r="H76" s="130" t="str">
        <f>IFERROR(REPLACE(dane3[[#This Row],[nr z EZD]],SEARCH("/",dane3[[#This Row],[nr z EZD]]),1,"-"),dane3[[#This Row],[nr z EZD]])</f>
        <v>44-24</v>
      </c>
      <c r="I76" s="131" t="str">
        <f>"M"&amp;dane!$J76&amp;"/"&amp;dane!$G76&amp;"/2019"</f>
        <v>M2/44/24/2019</v>
      </c>
      <c r="J76" s="131">
        <v>2</v>
      </c>
      <c r="K76" s="131"/>
      <c r="L76" s="129" t="s">
        <v>174</v>
      </c>
      <c r="M76" s="131" t="s">
        <v>835</v>
      </c>
      <c r="N76" s="131" t="s">
        <v>836</v>
      </c>
      <c r="O76" s="129" t="s">
        <v>175</v>
      </c>
      <c r="P76" s="129" t="s">
        <v>623</v>
      </c>
      <c r="Q76" s="129" t="s">
        <v>624</v>
      </c>
      <c r="R76" s="129" t="s">
        <v>175</v>
      </c>
      <c r="S76" s="129" t="s">
        <v>625</v>
      </c>
      <c r="T76" s="129" t="s">
        <v>626</v>
      </c>
      <c r="U76" s="132">
        <v>9000</v>
      </c>
      <c r="V76" s="133" t="s">
        <v>769</v>
      </c>
      <c r="W76" s="130">
        <v>5</v>
      </c>
      <c r="X76" s="138" t="s">
        <v>693</v>
      </c>
      <c r="Y76" s="132">
        <v>9000</v>
      </c>
      <c r="Z76" s="133" t="s">
        <v>769</v>
      </c>
      <c r="AA76" s="130">
        <v>5</v>
      </c>
      <c r="AB76" s="132">
        <v>0</v>
      </c>
      <c r="AC76" s="133" t="s">
        <v>742</v>
      </c>
      <c r="AD76" s="130">
        <v>0</v>
      </c>
      <c r="AE76" s="130" t="str">
        <f>IF(dane3[[#This Row],[liczba miejsc dla dzieci niepełnosprawnych]]=0,"/–/","500,00")</f>
        <v>/–/</v>
      </c>
      <c r="AF76" s="130" t="s">
        <v>742</v>
      </c>
      <c r="AG76" s="134" t="s">
        <v>628</v>
      </c>
      <c r="AH76" s="134" t="s">
        <v>629</v>
      </c>
      <c r="AI76" s="134" t="s">
        <v>518</v>
      </c>
      <c r="AJ76" s="134" t="s">
        <v>519</v>
      </c>
      <c r="AK76" s="135" t="s">
        <v>833</v>
      </c>
      <c r="AL76" s="134" t="s">
        <v>294</v>
      </c>
      <c r="AM76" s="136">
        <v>43466</v>
      </c>
      <c r="AN76" s="133">
        <f>13-MONTH(dane3[[#This Row],[początek okresu funkcjonowania]])</f>
        <v>12</v>
      </c>
    </row>
    <row r="77" spans="1:40" ht="90" x14ac:dyDescent="0.25">
      <c r="A77" s="126">
        <v>76</v>
      </c>
      <c r="B77" s="127" t="s">
        <v>805</v>
      </c>
      <c r="C77" s="128" t="s">
        <v>800</v>
      </c>
      <c r="D77" s="128" t="s">
        <v>795</v>
      </c>
      <c r="E77" s="129" t="s">
        <v>621</v>
      </c>
      <c r="F77" s="129" t="s">
        <v>328</v>
      </c>
      <c r="G77" s="131" t="s">
        <v>694</v>
      </c>
      <c r="H77" s="130" t="str">
        <f>IFERROR(REPLACE(dane3[[#This Row],[nr z EZD]],SEARCH("/",dane3[[#This Row],[nr z EZD]]),1,"-"),dane3[[#This Row],[nr z EZD]])</f>
        <v>44-25</v>
      </c>
      <c r="I77" s="131" t="str">
        <f>"M"&amp;dane!$J77&amp;"/"&amp;dane!$G77&amp;"/2019"</f>
        <v>M2/44/25/2019</v>
      </c>
      <c r="J77" s="131">
        <v>2</v>
      </c>
      <c r="K77" s="131"/>
      <c r="L77" s="129" t="s">
        <v>174</v>
      </c>
      <c r="M77" s="131" t="s">
        <v>835</v>
      </c>
      <c r="N77" s="131" t="s">
        <v>836</v>
      </c>
      <c r="O77" s="129" t="s">
        <v>175</v>
      </c>
      <c r="P77" s="129" t="s">
        <v>623</v>
      </c>
      <c r="Q77" s="129" t="s">
        <v>624</v>
      </c>
      <c r="R77" s="129" t="s">
        <v>175</v>
      </c>
      <c r="S77" s="129" t="s">
        <v>625</v>
      </c>
      <c r="T77" s="129" t="s">
        <v>626</v>
      </c>
      <c r="U77" s="132">
        <v>9000</v>
      </c>
      <c r="V77" s="133" t="s">
        <v>769</v>
      </c>
      <c r="W77" s="130">
        <v>5</v>
      </c>
      <c r="X77" s="138" t="s">
        <v>695</v>
      </c>
      <c r="Y77" s="132">
        <v>9000</v>
      </c>
      <c r="Z77" s="133" t="s">
        <v>769</v>
      </c>
      <c r="AA77" s="130">
        <v>5</v>
      </c>
      <c r="AB77" s="132">
        <v>0</v>
      </c>
      <c r="AC77" s="133" t="s">
        <v>742</v>
      </c>
      <c r="AD77" s="130">
        <v>0</v>
      </c>
      <c r="AE77" s="130" t="str">
        <f>IF(dane3[[#This Row],[liczba miejsc dla dzieci niepełnosprawnych]]=0,"/–/","500,00")</f>
        <v>/–/</v>
      </c>
      <c r="AF77" s="130" t="s">
        <v>742</v>
      </c>
      <c r="AG77" s="134" t="s">
        <v>628</v>
      </c>
      <c r="AH77" s="134" t="s">
        <v>629</v>
      </c>
      <c r="AI77" s="134" t="s">
        <v>518</v>
      </c>
      <c r="AJ77" s="134" t="s">
        <v>519</v>
      </c>
      <c r="AK77" s="135" t="s">
        <v>833</v>
      </c>
      <c r="AL77" s="134" t="s">
        <v>294</v>
      </c>
      <c r="AM77" s="136">
        <v>43466</v>
      </c>
      <c r="AN77" s="133">
        <f>13-MONTH(dane3[[#This Row],[początek okresu funkcjonowania]])</f>
        <v>12</v>
      </c>
    </row>
    <row r="78" spans="1:40" ht="90" x14ac:dyDescent="0.25">
      <c r="A78" s="126">
        <v>77</v>
      </c>
      <c r="B78" s="127" t="s">
        <v>805</v>
      </c>
      <c r="C78" s="128" t="s">
        <v>801</v>
      </c>
      <c r="D78" s="128" t="s">
        <v>795</v>
      </c>
      <c r="E78" s="129" t="s">
        <v>621</v>
      </c>
      <c r="F78" s="129" t="s">
        <v>328</v>
      </c>
      <c r="G78" s="131" t="s">
        <v>696</v>
      </c>
      <c r="H78" s="130" t="str">
        <f>IFERROR(REPLACE(dane3[[#This Row],[nr z EZD]],SEARCH("/",dane3[[#This Row],[nr z EZD]]),1,"-"),dane3[[#This Row],[nr z EZD]])</f>
        <v>44-26</v>
      </c>
      <c r="I78" s="131" t="str">
        <f>"M"&amp;dane!$J78&amp;"/"&amp;dane!$G78&amp;"/2019"</f>
        <v>M2/44/26/2019</v>
      </c>
      <c r="J78" s="131">
        <v>2</v>
      </c>
      <c r="K78" s="131"/>
      <c r="L78" s="129" t="s">
        <v>174</v>
      </c>
      <c r="M78" s="131" t="s">
        <v>835</v>
      </c>
      <c r="N78" s="131" t="s">
        <v>836</v>
      </c>
      <c r="O78" s="129" t="s">
        <v>175</v>
      </c>
      <c r="P78" s="129" t="s">
        <v>623</v>
      </c>
      <c r="Q78" s="129" t="s">
        <v>624</v>
      </c>
      <c r="R78" s="129" t="s">
        <v>175</v>
      </c>
      <c r="S78" s="129" t="s">
        <v>625</v>
      </c>
      <c r="T78" s="129" t="s">
        <v>626</v>
      </c>
      <c r="U78" s="132">
        <v>9000</v>
      </c>
      <c r="V78" s="133" t="s">
        <v>769</v>
      </c>
      <c r="W78" s="130">
        <v>5</v>
      </c>
      <c r="X78" s="138" t="s">
        <v>697</v>
      </c>
      <c r="Y78" s="132">
        <v>9000</v>
      </c>
      <c r="Z78" s="133" t="s">
        <v>769</v>
      </c>
      <c r="AA78" s="130">
        <v>5</v>
      </c>
      <c r="AB78" s="132">
        <v>0</v>
      </c>
      <c r="AC78" s="133" t="s">
        <v>742</v>
      </c>
      <c r="AD78" s="130">
        <v>0</v>
      </c>
      <c r="AE78" s="130" t="str">
        <f>IF(dane3[[#This Row],[liczba miejsc dla dzieci niepełnosprawnych]]=0,"/–/","500,00")</f>
        <v>/–/</v>
      </c>
      <c r="AF78" s="130" t="s">
        <v>742</v>
      </c>
      <c r="AG78" s="134" t="s">
        <v>628</v>
      </c>
      <c r="AH78" s="134" t="s">
        <v>629</v>
      </c>
      <c r="AI78" s="134" t="s">
        <v>518</v>
      </c>
      <c r="AJ78" s="134" t="s">
        <v>519</v>
      </c>
      <c r="AK78" s="135" t="s">
        <v>833</v>
      </c>
      <c r="AL78" s="134" t="s">
        <v>294</v>
      </c>
      <c r="AM78" s="136">
        <v>43466</v>
      </c>
      <c r="AN78" s="133">
        <f>13-MONTH(dane3[[#This Row],[początek okresu funkcjonowania]])</f>
        <v>12</v>
      </c>
    </row>
    <row r="79" spans="1:40" ht="90" x14ac:dyDescent="0.25">
      <c r="A79" s="126">
        <v>78</v>
      </c>
      <c r="B79" s="127" t="s">
        <v>805</v>
      </c>
      <c r="C79" s="128" t="s">
        <v>802</v>
      </c>
      <c r="D79" s="128" t="s">
        <v>795</v>
      </c>
      <c r="E79" s="129" t="s">
        <v>621</v>
      </c>
      <c r="F79" s="129" t="s">
        <v>328</v>
      </c>
      <c r="G79" s="131" t="s">
        <v>698</v>
      </c>
      <c r="H79" s="130" t="str">
        <f>IFERROR(REPLACE(dane3[[#This Row],[nr z EZD]],SEARCH("/",dane3[[#This Row],[nr z EZD]]),1,"-"),dane3[[#This Row],[nr z EZD]])</f>
        <v>44-27</v>
      </c>
      <c r="I79" s="131" t="str">
        <f>"M"&amp;dane!$J79&amp;"/"&amp;dane!$G79&amp;"/2019"</f>
        <v>M2/44/27/2019</v>
      </c>
      <c r="J79" s="131">
        <v>2</v>
      </c>
      <c r="K79" s="131"/>
      <c r="L79" s="129" t="s">
        <v>174</v>
      </c>
      <c r="M79" s="131" t="s">
        <v>835</v>
      </c>
      <c r="N79" s="131" t="s">
        <v>836</v>
      </c>
      <c r="O79" s="129" t="s">
        <v>175</v>
      </c>
      <c r="P79" s="129" t="s">
        <v>623</v>
      </c>
      <c r="Q79" s="129" t="s">
        <v>624</v>
      </c>
      <c r="R79" s="129" t="s">
        <v>175</v>
      </c>
      <c r="S79" s="129" t="s">
        <v>625</v>
      </c>
      <c r="T79" s="129" t="s">
        <v>626</v>
      </c>
      <c r="U79" s="132">
        <v>9000</v>
      </c>
      <c r="V79" s="133" t="s">
        <v>769</v>
      </c>
      <c r="W79" s="130">
        <v>5</v>
      </c>
      <c r="X79" s="138" t="s">
        <v>699</v>
      </c>
      <c r="Y79" s="132">
        <v>9000</v>
      </c>
      <c r="Z79" s="133" t="s">
        <v>769</v>
      </c>
      <c r="AA79" s="130">
        <v>5</v>
      </c>
      <c r="AB79" s="132">
        <v>0</v>
      </c>
      <c r="AC79" s="133" t="s">
        <v>742</v>
      </c>
      <c r="AD79" s="130">
        <v>0</v>
      </c>
      <c r="AE79" s="130" t="str">
        <f>IF(dane3[[#This Row],[liczba miejsc dla dzieci niepełnosprawnych]]=0,"/–/","500,00")</f>
        <v>/–/</v>
      </c>
      <c r="AF79" s="130" t="s">
        <v>742</v>
      </c>
      <c r="AG79" s="134" t="s">
        <v>628</v>
      </c>
      <c r="AH79" s="134" t="s">
        <v>629</v>
      </c>
      <c r="AI79" s="134" t="s">
        <v>518</v>
      </c>
      <c r="AJ79" s="134" t="s">
        <v>519</v>
      </c>
      <c r="AK79" s="135" t="s">
        <v>833</v>
      </c>
      <c r="AL79" s="134" t="s">
        <v>294</v>
      </c>
      <c r="AM79" s="136">
        <v>43466</v>
      </c>
      <c r="AN79" s="133">
        <f>13-MONTH(dane3[[#This Row],[początek okresu funkcjonowania]])</f>
        <v>12</v>
      </c>
    </row>
    <row r="80" spans="1:40" ht="90" x14ac:dyDescent="0.25">
      <c r="A80" s="126">
        <v>79</v>
      </c>
      <c r="B80" s="127" t="s">
        <v>805</v>
      </c>
      <c r="C80" s="128" t="s">
        <v>803</v>
      </c>
      <c r="D80" s="128" t="s">
        <v>795</v>
      </c>
      <c r="E80" s="129" t="s">
        <v>621</v>
      </c>
      <c r="F80" s="129" t="s">
        <v>328</v>
      </c>
      <c r="G80" s="131" t="s">
        <v>700</v>
      </c>
      <c r="H80" s="130" t="str">
        <f>IFERROR(REPLACE(dane3[[#This Row],[nr z EZD]],SEARCH("/",dane3[[#This Row],[nr z EZD]]),1,"-"),dane3[[#This Row],[nr z EZD]])</f>
        <v>44-28</v>
      </c>
      <c r="I80" s="131" t="str">
        <f>"M"&amp;dane!$J80&amp;"/"&amp;dane!$G80&amp;"/2019"</f>
        <v>M2/44/28/2019</v>
      </c>
      <c r="J80" s="131">
        <v>2</v>
      </c>
      <c r="K80" s="131"/>
      <c r="L80" s="129" t="s">
        <v>174</v>
      </c>
      <c r="M80" s="131" t="s">
        <v>835</v>
      </c>
      <c r="N80" s="131" t="s">
        <v>836</v>
      </c>
      <c r="O80" s="129" t="s">
        <v>175</v>
      </c>
      <c r="P80" s="129" t="s">
        <v>623</v>
      </c>
      <c r="Q80" s="129" t="s">
        <v>624</v>
      </c>
      <c r="R80" s="129" t="s">
        <v>175</v>
      </c>
      <c r="S80" s="129" t="s">
        <v>625</v>
      </c>
      <c r="T80" s="129" t="s">
        <v>626</v>
      </c>
      <c r="U80" s="132">
        <v>9000</v>
      </c>
      <c r="V80" s="133" t="s">
        <v>769</v>
      </c>
      <c r="W80" s="130">
        <v>5</v>
      </c>
      <c r="X80" s="138" t="s">
        <v>701</v>
      </c>
      <c r="Y80" s="132">
        <v>9000</v>
      </c>
      <c r="Z80" s="133" t="s">
        <v>769</v>
      </c>
      <c r="AA80" s="130">
        <v>5</v>
      </c>
      <c r="AB80" s="132">
        <v>0</v>
      </c>
      <c r="AC80" s="133" t="s">
        <v>742</v>
      </c>
      <c r="AD80" s="130">
        <v>0</v>
      </c>
      <c r="AE80" s="130" t="str">
        <f>IF(dane3[[#This Row],[liczba miejsc dla dzieci niepełnosprawnych]]=0,"/–/","500,00")</f>
        <v>/–/</v>
      </c>
      <c r="AF80" s="130" t="s">
        <v>742</v>
      </c>
      <c r="AG80" s="134" t="s">
        <v>628</v>
      </c>
      <c r="AH80" s="134" t="s">
        <v>629</v>
      </c>
      <c r="AI80" s="134" t="s">
        <v>518</v>
      </c>
      <c r="AJ80" s="134" t="s">
        <v>519</v>
      </c>
      <c r="AK80" s="135" t="s">
        <v>833</v>
      </c>
      <c r="AL80" s="134" t="s">
        <v>294</v>
      </c>
      <c r="AM80" s="136">
        <v>43466</v>
      </c>
      <c r="AN80" s="133">
        <f>13-MONTH(dane3[[#This Row],[początek okresu funkcjonowania]])</f>
        <v>12</v>
      </c>
    </row>
    <row r="81" spans="1:40" ht="90" x14ac:dyDescent="0.25">
      <c r="A81" s="126">
        <v>80</v>
      </c>
      <c r="B81" s="127" t="s">
        <v>805</v>
      </c>
      <c r="C81" s="128" t="s">
        <v>804</v>
      </c>
      <c r="D81" s="128" t="s">
        <v>795</v>
      </c>
      <c r="E81" s="129" t="s">
        <v>621</v>
      </c>
      <c r="F81" s="129" t="s">
        <v>328</v>
      </c>
      <c r="G81" s="131" t="s">
        <v>702</v>
      </c>
      <c r="H81" s="130" t="str">
        <f>IFERROR(REPLACE(dane3[[#This Row],[nr z EZD]],SEARCH("/",dane3[[#This Row],[nr z EZD]]),1,"-"),dane3[[#This Row],[nr z EZD]])</f>
        <v>44-29</v>
      </c>
      <c r="I81" s="131" t="str">
        <f>"M"&amp;dane!$J81&amp;"/"&amp;dane!$G81&amp;"/2019"</f>
        <v>M2/44/29/2019</v>
      </c>
      <c r="J81" s="131">
        <v>2</v>
      </c>
      <c r="K81" s="131"/>
      <c r="L81" s="129" t="s">
        <v>174</v>
      </c>
      <c r="M81" s="131" t="s">
        <v>835</v>
      </c>
      <c r="N81" s="131" t="s">
        <v>836</v>
      </c>
      <c r="O81" s="129" t="s">
        <v>175</v>
      </c>
      <c r="P81" s="129" t="s">
        <v>623</v>
      </c>
      <c r="Q81" s="129" t="s">
        <v>624</v>
      </c>
      <c r="R81" s="129" t="s">
        <v>175</v>
      </c>
      <c r="S81" s="129" t="s">
        <v>625</v>
      </c>
      <c r="T81" s="129" t="s">
        <v>626</v>
      </c>
      <c r="U81" s="132">
        <v>9000</v>
      </c>
      <c r="V81" s="133" t="s">
        <v>769</v>
      </c>
      <c r="W81" s="130">
        <v>5</v>
      </c>
      <c r="X81" s="138" t="s">
        <v>703</v>
      </c>
      <c r="Y81" s="132">
        <v>9000</v>
      </c>
      <c r="Z81" s="133" t="s">
        <v>769</v>
      </c>
      <c r="AA81" s="130">
        <v>5</v>
      </c>
      <c r="AB81" s="132">
        <v>0</v>
      </c>
      <c r="AC81" s="133" t="s">
        <v>742</v>
      </c>
      <c r="AD81" s="130">
        <v>0</v>
      </c>
      <c r="AE81" s="130" t="str">
        <f>IF(dane3[[#This Row],[liczba miejsc dla dzieci niepełnosprawnych]]=0,"/–/","500,00")</f>
        <v>/–/</v>
      </c>
      <c r="AF81" s="130" t="s">
        <v>742</v>
      </c>
      <c r="AG81" s="134" t="s">
        <v>628</v>
      </c>
      <c r="AH81" s="134" t="s">
        <v>629</v>
      </c>
      <c r="AI81" s="134" t="s">
        <v>518</v>
      </c>
      <c r="AJ81" s="134" t="s">
        <v>519</v>
      </c>
      <c r="AK81" s="135" t="s">
        <v>833</v>
      </c>
      <c r="AL81" s="134" t="s">
        <v>294</v>
      </c>
      <c r="AM81" s="136">
        <v>43466</v>
      </c>
      <c r="AN81" s="133">
        <f>13-MONTH(dane3[[#This Row],[początek okresu funkcjonowania]])</f>
        <v>12</v>
      </c>
    </row>
    <row r="82" spans="1:40" ht="90" x14ac:dyDescent="0.25">
      <c r="A82" s="126">
        <v>81</v>
      </c>
      <c r="B82" s="127" t="s">
        <v>704</v>
      </c>
      <c r="C82" s="128" t="s">
        <v>810</v>
      </c>
      <c r="D82" s="128" t="s">
        <v>127</v>
      </c>
      <c r="E82" s="129" t="s">
        <v>705</v>
      </c>
      <c r="F82" s="129" t="s">
        <v>173</v>
      </c>
      <c r="G82" s="130">
        <v>45</v>
      </c>
      <c r="H82" s="130">
        <f>IFERROR(REPLACE(dane3[[#This Row],[nr z EZD]],SEARCH("/",dane3[[#This Row],[nr z EZD]]),1,"-"),dane3[[#This Row],[nr z EZD]])</f>
        <v>45</v>
      </c>
      <c r="I82" s="131" t="str">
        <f>"M"&amp;dane!$J82&amp;"/"&amp;dane!$G82&amp;"/2019"</f>
        <v>M2/45/2019</v>
      </c>
      <c r="J82" s="131">
        <v>2</v>
      </c>
      <c r="K82" s="131"/>
      <c r="L82" s="129" t="s">
        <v>174</v>
      </c>
      <c r="M82" s="131" t="s">
        <v>835</v>
      </c>
      <c r="N82" s="131" t="s">
        <v>836</v>
      </c>
      <c r="O82" s="129" t="s">
        <v>175</v>
      </c>
      <c r="P82" s="129" t="s">
        <v>706</v>
      </c>
      <c r="Q82" s="129" t="s">
        <v>707</v>
      </c>
      <c r="R82" s="129" t="s">
        <v>178</v>
      </c>
      <c r="S82" s="129" t="s">
        <v>708</v>
      </c>
      <c r="T82" s="129" t="s">
        <v>709</v>
      </c>
      <c r="U82" s="132">
        <v>49500</v>
      </c>
      <c r="V82" s="133" t="s">
        <v>757</v>
      </c>
      <c r="W82" s="130">
        <v>30</v>
      </c>
      <c r="X82" s="129" t="s">
        <v>710</v>
      </c>
      <c r="Y82" s="132">
        <v>49500</v>
      </c>
      <c r="Z82" s="133" t="s">
        <v>757</v>
      </c>
      <c r="AA82" s="130">
        <v>30</v>
      </c>
      <c r="AB82" s="132">
        <v>0</v>
      </c>
      <c r="AC82" s="133" t="s">
        <v>742</v>
      </c>
      <c r="AD82" s="130">
        <v>0</v>
      </c>
      <c r="AE82" s="130" t="str">
        <f>IF(dane3[[#This Row],[liczba miejsc dla dzieci niepełnosprawnych]]=0,"/–/","500,00")</f>
        <v>/–/</v>
      </c>
      <c r="AF82" s="130" t="s">
        <v>742</v>
      </c>
      <c r="AG82" s="134" t="s">
        <v>711</v>
      </c>
      <c r="AH82" s="134" t="s">
        <v>712</v>
      </c>
      <c r="AI82" s="134" t="s">
        <v>184</v>
      </c>
      <c r="AJ82" s="134" t="s">
        <v>185</v>
      </c>
      <c r="AK82" s="135" t="s">
        <v>834</v>
      </c>
      <c r="AL82" s="134" t="s">
        <v>186</v>
      </c>
      <c r="AM82" s="136">
        <v>43497</v>
      </c>
      <c r="AN82" s="133">
        <f>13-MONTH(dane3[[#This Row],[początek okresu funkcjonowania]])</f>
        <v>11</v>
      </c>
    </row>
    <row r="83" spans="1:40" ht="75" x14ac:dyDescent="0.25">
      <c r="A83" s="126">
        <v>82</v>
      </c>
      <c r="B83" s="127" t="s">
        <v>713</v>
      </c>
      <c r="C83" s="128" t="s">
        <v>714</v>
      </c>
      <c r="D83" s="128" t="s">
        <v>127</v>
      </c>
      <c r="E83" s="129" t="s">
        <v>715</v>
      </c>
      <c r="F83" s="129" t="s">
        <v>173</v>
      </c>
      <c r="G83" s="130">
        <v>47</v>
      </c>
      <c r="H83" s="130">
        <f>IFERROR(REPLACE(dane3[[#This Row],[nr z EZD]],SEARCH("/",dane3[[#This Row],[nr z EZD]]),1,"-"),dane3[[#This Row],[nr z EZD]])</f>
        <v>47</v>
      </c>
      <c r="I83" s="131" t="str">
        <f>"M"&amp;dane!$J83&amp;"/"&amp;dane!$G83&amp;"/2019"</f>
        <v>M2/47/2019</v>
      </c>
      <c r="J83" s="131">
        <v>2</v>
      </c>
      <c r="K83" s="131"/>
      <c r="L83" s="129" t="s">
        <v>174</v>
      </c>
      <c r="M83" s="131" t="s">
        <v>835</v>
      </c>
      <c r="N83" s="131" t="s">
        <v>836</v>
      </c>
      <c r="O83" s="129" t="s">
        <v>175</v>
      </c>
      <c r="P83" s="129" t="s">
        <v>716</v>
      </c>
      <c r="Q83" s="129" t="s">
        <v>717</v>
      </c>
      <c r="R83" s="129" t="s">
        <v>178</v>
      </c>
      <c r="S83" s="129" t="s">
        <v>718</v>
      </c>
      <c r="T83" s="129" t="s">
        <v>719</v>
      </c>
      <c r="U83" s="132">
        <v>81000</v>
      </c>
      <c r="V83" s="133" t="s">
        <v>786</v>
      </c>
      <c r="W83" s="130">
        <v>45</v>
      </c>
      <c r="X83" s="129" t="s">
        <v>720</v>
      </c>
      <c r="Y83" s="132">
        <v>81000</v>
      </c>
      <c r="Z83" s="133" t="s">
        <v>786</v>
      </c>
      <c r="AA83" s="130">
        <v>45</v>
      </c>
      <c r="AB83" s="132">
        <v>0</v>
      </c>
      <c r="AC83" s="133" t="s">
        <v>742</v>
      </c>
      <c r="AD83" s="130">
        <v>0</v>
      </c>
      <c r="AE83" s="130" t="str">
        <f>IF(dane3[[#This Row],[liczba miejsc dla dzieci niepełnosprawnych]]=0,"/–/","500,00")</f>
        <v>/–/</v>
      </c>
      <c r="AF83" s="130" t="s">
        <v>742</v>
      </c>
      <c r="AG83" s="134" t="s">
        <v>721</v>
      </c>
      <c r="AH83" s="134" t="s">
        <v>722</v>
      </c>
      <c r="AI83" s="134" t="s">
        <v>184</v>
      </c>
      <c r="AJ83" s="134" t="s">
        <v>185</v>
      </c>
      <c r="AK83" s="135" t="s">
        <v>834</v>
      </c>
      <c r="AL83" s="134" t="s">
        <v>186</v>
      </c>
      <c r="AM83" s="136">
        <v>43466</v>
      </c>
      <c r="AN83" s="133">
        <f>13-MONTH(dane3[[#This Row],[początek okresu funkcjonowania]])</f>
        <v>12</v>
      </c>
    </row>
    <row r="84" spans="1:40" ht="75" x14ac:dyDescent="0.25">
      <c r="A84" s="126">
        <v>83</v>
      </c>
      <c r="B84" s="127" t="s">
        <v>830</v>
      </c>
      <c r="C84" s="128" t="s">
        <v>723</v>
      </c>
      <c r="D84" s="128" t="s">
        <v>127</v>
      </c>
      <c r="E84" s="129" t="s">
        <v>724</v>
      </c>
      <c r="F84" s="129" t="s">
        <v>173</v>
      </c>
      <c r="G84" s="130">
        <v>46</v>
      </c>
      <c r="H84" s="130">
        <f>IFERROR(REPLACE(dane3[[#This Row],[nr z EZD]],SEARCH("/",dane3[[#This Row],[nr z EZD]]),1,"-"),dane3[[#This Row],[nr z EZD]])</f>
        <v>46</v>
      </c>
      <c r="I84" s="131" t="str">
        <f>"M"&amp;dane!$J84&amp;"/"&amp;dane!$G84&amp;"/2019"</f>
        <v>M2/46/2019</v>
      </c>
      <c r="J84" s="131">
        <v>2</v>
      </c>
      <c r="K84" s="131"/>
      <c r="L84" s="129" t="s">
        <v>174</v>
      </c>
      <c r="M84" s="131" t="s">
        <v>835</v>
      </c>
      <c r="N84" s="131" t="s">
        <v>836</v>
      </c>
      <c r="O84" s="129" t="s">
        <v>175</v>
      </c>
      <c r="P84" s="129" t="s">
        <v>725</v>
      </c>
      <c r="Q84" s="129" t="s">
        <v>726</v>
      </c>
      <c r="R84" s="129" t="s">
        <v>178</v>
      </c>
      <c r="S84" s="129" t="s">
        <v>727</v>
      </c>
      <c r="T84" s="129" t="s">
        <v>728</v>
      </c>
      <c r="U84" s="132">
        <v>28800</v>
      </c>
      <c r="V84" s="133" t="s">
        <v>753</v>
      </c>
      <c r="W84" s="130">
        <v>16</v>
      </c>
      <c r="X84" s="129" t="s">
        <v>729</v>
      </c>
      <c r="Y84" s="132">
        <v>28800</v>
      </c>
      <c r="Z84" s="133" t="s">
        <v>753</v>
      </c>
      <c r="AA84" s="130">
        <v>16</v>
      </c>
      <c r="AB84" s="132">
        <v>0</v>
      </c>
      <c r="AC84" s="133" t="s">
        <v>742</v>
      </c>
      <c r="AD84" s="130">
        <v>0</v>
      </c>
      <c r="AE84" s="130" t="str">
        <f>IF(dane3[[#This Row],[liczba miejsc dla dzieci niepełnosprawnych]]=0,"/–/","500,00")</f>
        <v>/–/</v>
      </c>
      <c r="AF84" s="130" t="s">
        <v>742</v>
      </c>
      <c r="AG84" s="134" t="s">
        <v>730</v>
      </c>
      <c r="AH84" s="134" t="s">
        <v>731</v>
      </c>
      <c r="AI84" s="134" t="s">
        <v>184</v>
      </c>
      <c r="AJ84" s="134" t="s">
        <v>185</v>
      </c>
      <c r="AK84" s="135" t="s">
        <v>834</v>
      </c>
      <c r="AL84" s="134" t="s">
        <v>186</v>
      </c>
      <c r="AM84" s="136">
        <v>43466</v>
      </c>
      <c r="AN84" s="133">
        <f>13-MONTH(dane3[[#This Row],[początek okresu funkcjonowania]])</f>
        <v>12</v>
      </c>
    </row>
    <row r="85" spans="1:40" hidden="1" x14ac:dyDescent="0.25">
      <c r="Z85" s="140"/>
      <c r="AA85" s="141"/>
    </row>
    <row r="86" spans="1:40" hidden="1" x14ac:dyDescent="0.25">
      <c r="Z86" s="140"/>
      <c r="AA86" s="141"/>
    </row>
    <row r="87" spans="1:40" hidden="1" x14ac:dyDescent="0.25">
      <c r="Z87" s="140"/>
      <c r="AA87" s="141"/>
    </row>
    <row r="88" spans="1:40" hidden="1" x14ac:dyDescent="0.25">
      <c r="Z88" s="140"/>
      <c r="AA88" s="141"/>
    </row>
    <row r="89" spans="1:40" hidden="1" x14ac:dyDescent="0.25">
      <c r="Z89" s="140"/>
      <c r="AA89" s="141"/>
    </row>
    <row r="90" spans="1:40" hidden="1" x14ac:dyDescent="0.25">
      <c r="Z90" s="140"/>
      <c r="AA90" s="141"/>
    </row>
    <row r="91" spans="1:40" hidden="1" x14ac:dyDescent="0.25">
      <c r="Z91" s="140"/>
      <c r="AA91" s="141"/>
    </row>
    <row r="92" spans="1:40" hidden="1" x14ac:dyDescent="0.25">
      <c r="Z92" s="140"/>
      <c r="AA92" s="141"/>
    </row>
    <row r="93" spans="1:40" hidden="1" x14ac:dyDescent="0.25">
      <c r="Z93" s="140"/>
      <c r="AA93" s="141"/>
    </row>
    <row r="94" spans="1:40" hidden="1" x14ac:dyDescent="0.25">
      <c r="Z94" s="140"/>
      <c r="AA94" s="141"/>
    </row>
    <row r="95" spans="1:40" hidden="1" x14ac:dyDescent="0.25">
      <c r="Z95" s="140"/>
      <c r="AA95" s="141"/>
    </row>
    <row r="96" spans="1:40" hidden="1" x14ac:dyDescent="0.25">
      <c r="Z96" s="140"/>
      <c r="AA96" s="141"/>
    </row>
    <row r="97" spans="23:27" hidden="1" x14ac:dyDescent="0.25">
      <c r="Z97" s="140"/>
      <c r="AA97" s="141"/>
    </row>
    <row r="98" spans="23:27" hidden="1" x14ac:dyDescent="0.25">
      <c r="Z98" s="140"/>
      <c r="AA98" s="141"/>
    </row>
    <row r="99" spans="23:27" hidden="1" x14ac:dyDescent="0.25">
      <c r="Z99" s="140"/>
      <c r="AA99" s="141"/>
    </row>
    <row r="100" spans="23:27" hidden="1" x14ac:dyDescent="0.25">
      <c r="Z100" s="140"/>
      <c r="AA100" s="141"/>
    </row>
    <row r="101" spans="23:27" hidden="1" x14ac:dyDescent="0.25">
      <c r="W101" s="142"/>
      <c r="X101" s="142" t="s">
        <v>732</v>
      </c>
      <c r="Y101" s="142" t="s">
        <v>733</v>
      </c>
      <c r="Z101" s="140"/>
      <c r="AA101" s="141"/>
    </row>
    <row r="102" spans="23:27" hidden="1" x14ac:dyDescent="0.25">
      <c r="Z102" s="140"/>
      <c r="AA102" s="141"/>
    </row>
    <row r="103" spans="23:27" hidden="1" x14ac:dyDescent="0.25">
      <c r="Z103" s="140"/>
      <c r="AA103" s="141"/>
    </row>
    <row r="104" spans="23:27" hidden="1" x14ac:dyDescent="0.25">
      <c r="Z104" s="140"/>
      <c r="AA104" s="141"/>
    </row>
    <row r="105" spans="23:27" hidden="1" x14ac:dyDescent="0.25">
      <c r="Z105" s="140"/>
      <c r="AA105" s="141"/>
    </row>
    <row r="106" spans="23:27" hidden="1" x14ac:dyDescent="0.25">
      <c r="Z106" s="140"/>
      <c r="AA106" s="141"/>
    </row>
    <row r="107" spans="23:27" hidden="1" x14ac:dyDescent="0.25">
      <c r="Z107" s="140"/>
      <c r="AA107" s="141"/>
    </row>
    <row r="108" spans="23:27" hidden="1" x14ac:dyDescent="0.25">
      <c r="Z108" s="140"/>
      <c r="AA108" s="141"/>
    </row>
    <row r="109" spans="23:27" hidden="1" x14ac:dyDescent="0.25">
      <c r="Z109" s="140"/>
      <c r="AA109" s="141"/>
    </row>
    <row r="110" spans="23:27" hidden="1" x14ac:dyDescent="0.25">
      <c r="Z110" s="140"/>
      <c r="AA110" s="141"/>
    </row>
    <row r="111" spans="23:27" hidden="1" x14ac:dyDescent="0.25">
      <c r="Z111" s="140"/>
      <c r="AA111" s="141"/>
    </row>
    <row r="112" spans="23:27" hidden="1" x14ac:dyDescent="0.25">
      <c r="Z112" s="140"/>
      <c r="AA112" s="141"/>
    </row>
    <row r="113" spans="26:27" hidden="1" x14ac:dyDescent="0.25">
      <c r="Z113" s="140"/>
      <c r="AA113" s="141"/>
    </row>
    <row r="114" spans="26:27" hidden="1" x14ac:dyDescent="0.25">
      <c r="Z114" s="140"/>
      <c r="AA114" s="141"/>
    </row>
    <row r="115" spans="26:27" hidden="1" x14ac:dyDescent="0.25">
      <c r="Z115" s="140"/>
      <c r="AA115" s="141"/>
    </row>
    <row r="116" spans="26:27" hidden="1" x14ac:dyDescent="0.25">
      <c r="Z116" s="140"/>
      <c r="AA116" s="141"/>
    </row>
    <row r="117" spans="26:27" hidden="1" x14ac:dyDescent="0.25">
      <c r="Z117" s="140"/>
      <c r="AA117" s="141"/>
    </row>
    <row r="118" spans="26:27" hidden="1" x14ac:dyDescent="0.25">
      <c r="Z118" s="140"/>
      <c r="AA118" s="141"/>
    </row>
    <row r="119" spans="26:27" hidden="1" x14ac:dyDescent="0.25">
      <c r="Z119" s="140"/>
      <c r="AA119" s="141"/>
    </row>
    <row r="120" spans="26:27" hidden="1" x14ac:dyDescent="0.25">
      <c r="Z120" s="140"/>
      <c r="AA120" s="141"/>
    </row>
    <row r="121" spans="26:27" hidden="1" x14ac:dyDescent="0.25">
      <c r="Z121" s="140"/>
      <c r="AA121" s="141"/>
    </row>
    <row r="122" spans="26:27" hidden="1" x14ac:dyDescent="0.25">
      <c r="Z122" s="140"/>
      <c r="AA122" s="141"/>
    </row>
    <row r="123" spans="26:27" hidden="1" x14ac:dyDescent="0.25">
      <c r="Z123" s="140"/>
      <c r="AA123" s="141"/>
    </row>
    <row r="124" spans="26:27" hidden="1" x14ac:dyDescent="0.25">
      <c r="Z124" s="140"/>
      <c r="AA124" s="141"/>
    </row>
    <row r="125" spans="26:27" hidden="1" x14ac:dyDescent="0.25">
      <c r="Z125" s="140"/>
      <c r="AA125" s="141"/>
    </row>
    <row r="126" spans="26:27" hidden="1" x14ac:dyDescent="0.25">
      <c r="Z126" s="140"/>
      <c r="AA126" s="141"/>
    </row>
    <row r="127" spans="26:27" hidden="1" x14ac:dyDescent="0.25">
      <c r="Z127" s="140"/>
      <c r="AA127" s="141"/>
    </row>
    <row r="128" spans="26:27" hidden="1" x14ac:dyDescent="0.25">
      <c r="Z128" s="140"/>
      <c r="AA128" s="141"/>
    </row>
    <row r="129" spans="26:27" hidden="1" x14ac:dyDescent="0.25">
      <c r="Z129" s="140"/>
      <c r="AA129" s="141"/>
    </row>
    <row r="130" spans="26:27" hidden="1" x14ac:dyDescent="0.25">
      <c r="Z130" s="140"/>
      <c r="AA130" s="141"/>
    </row>
    <row r="131" spans="26:27" hidden="1" x14ac:dyDescent="0.25">
      <c r="Z131" s="140"/>
      <c r="AA131" s="141"/>
    </row>
    <row r="132" spans="26:27" hidden="1" x14ac:dyDescent="0.25">
      <c r="Z132" s="140"/>
      <c r="AA132" s="141"/>
    </row>
    <row r="133" spans="26:27" hidden="1" x14ac:dyDescent="0.25">
      <c r="Z133" s="140"/>
      <c r="AA133" s="141"/>
    </row>
    <row r="134" spans="26:27" hidden="1" x14ac:dyDescent="0.25">
      <c r="Z134" s="140"/>
      <c r="AA134" s="141"/>
    </row>
    <row r="135" spans="26:27" hidden="1" x14ac:dyDescent="0.25">
      <c r="Z135" s="140"/>
      <c r="AA135" s="141"/>
    </row>
    <row r="136" spans="26:27" hidden="1" x14ac:dyDescent="0.25">
      <c r="Z136" s="140"/>
      <c r="AA136" s="141"/>
    </row>
    <row r="137" spans="26:27" hidden="1" x14ac:dyDescent="0.25">
      <c r="Z137" s="140"/>
      <c r="AA137" s="141"/>
    </row>
    <row r="138" spans="26:27" hidden="1" x14ac:dyDescent="0.25">
      <c r="Z138" s="140"/>
      <c r="AA138" s="141"/>
    </row>
    <row r="139" spans="26:27" hidden="1" x14ac:dyDescent="0.25">
      <c r="Z139" s="140"/>
      <c r="AA139" s="141"/>
    </row>
    <row r="140" spans="26:27" hidden="1" x14ac:dyDescent="0.25">
      <c r="Z140" s="140"/>
      <c r="AA140" s="141"/>
    </row>
    <row r="141" spans="26:27" hidden="1" x14ac:dyDescent="0.25">
      <c r="Z141" s="140"/>
      <c r="AA141" s="141"/>
    </row>
    <row r="142" spans="26:27" hidden="1" x14ac:dyDescent="0.25">
      <c r="Z142" s="140"/>
      <c r="AA142" s="141"/>
    </row>
    <row r="143" spans="26:27" hidden="1" x14ac:dyDescent="0.25">
      <c r="Z143" s="140"/>
      <c r="AA143" s="141"/>
    </row>
    <row r="144" spans="26:27" hidden="1" x14ac:dyDescent="0.25">
      <c r="Z144" s="140"/>
      <c r="AA144" s="141"/>
    </row>
    <row r="145" spans="26:27" hidden="1" x14ac:dyDescent="0.25">
      <c r="Z145" s="140"/>
      <c r="AA145" s="141"/>
    </row>
    <row r="146" spans="26:27" hidden="1" x14ac:dyDescent="0.25">
      <c r="Z146" s="140"/>
      <c r="AA146" s="141"/>
    </row>
    <row r="147" spans="26:27" hidden="1" x14ac:dyDescent="0.25">
      <c r="Z147" s="140"/>
      <c r="AA147" s="141"/>
    </row>
    <row r="148" spans="26:27" hidden="1" x14ac:dyDescent="0.25">
      <c r="Z148" s="140"/>
      <c r="AA148" s="141"/>
    </row>
    <row r="149" spans="26:27" hidden="1" x14ac:dyDescent="0.25">
      <c r="Z149" s="140"/>
      <c r="AA149" s="141"/>
    </row>
    <row r="150" spans="26:27" hidden="1" x14ac:dyDescent="0.25">
      <c r="Z150" s="140"/>
      <c r="AA150" s="141"/>
    </row>
    <row r="151" spans="26:27" hidden="1" x14ac:dyDescent="0.25">
      <c r="Z151" s="140"/>
      <c r="AA151" s="141"/>
    </row>
    <row r="152" spans="26:27" hidden="1" x14ac:dyDescent="0.25">
      <c r="Z152" s="140"/>
      <c r="AA152" s="141"/>
    </row>
    <row r="153" spans="26:27" hidden="1" x14ac:dyDescent="0.25">
      <c r="Z153" s="140"/>
      <c r="AA153" s="141"/>
    </row>
    <row r="154" spans="26:27" hidden="1" x14ac:dyDescent="0.25">
      <c r="Z154" s="140"/>
      <c r="AA154" s="141"/>
    </row>
    <row r="155" spans="26:27" hidden="1" x14ac:dyDescent="0.25">
      <c r="Z155" s="140"/>
      <c r="AA155" s="141"/>
    </row>
    <row r="156" spans="26:27" hidden="1" x14ac:dyDescent="0.25">
      <c r="Z156" s="140"/>
      <c r="AA156" s="141"/>
    </row>
    <row r="157" spans="26:27" hidden="1" x14ac:dyDescent="0.25">
      <c r="Z157" s="140"/>
      <c r="AA157" s="141"/>
    </row>
    <row r="158" spans="26:27" hidden="1" x14ac:dyDescent="0.25">
      <c r="Z158" s="140"/>
      <c r="AA158" s="141"/>
    </row>
    <row r="159" spans="26:27" hidden="1" x14ac:dyDescent="0.25">
      <c r="Z159" s="140"/>
      <c r="AA159" s="141"/>
    </row>
    <row r="160" spans="26:27" hidden="1" x14ac:dyDescent="0.25">
      <c r="Z160" s="140"/>
      <c r="AA160" s="141"/>
    </row>
    <row r="161" spans="26:27" hidden="1" x14ac:dyDescent="0.25">
      <c r="Z161" s="140"/>
      <c r="AA161" s="141"/>
    </row>
    <row r="162" spans="26:27" hidden="1" x14ac:dyDescent="0.25">
      <c r="Z162" s="140"/>
      <c r="AA162" s="141"/>
    </row>
    <row r="163" spans="26:27" hidden="1" x14ac:dyDescent="0.25">
      <c r="Z163" s="140"/>
      <c r="AA163" s="141"/>
    </row>
    <row r="164" spans="26:27" hidden="1" x14ac:dyDescent="0.25">
      <c r="Z164" s="140"/>
      <c r="AA164" s="141"/>
    </row>
    <row r="165" spans="26:27" hidden="1" x14ac:dyDescent="0.25">
      <c r="Z165" s="140"/>
      <c r="AA165" s="141"/>
    </row>
    <row r="166" spans="26:27" hidden="1" x14ac:dyDescent="0.25">
      <c r="Z166" s="140"/>
      <c r="AA166" s="141"/>
    </row>
    <row r="167" spans="26:27" hidden="1" x14ac:dyDescent="0.25">
      <c r="Z167" s="140"/>
      <c r="AA167" s="141"/>
    </row>
    <row r="168" spans="26:27" hidden="1" x14ac:dyDescent="0.25">
      <c r="Z168" s="140"/>
      <c r="AA168" s="141"/>
    </row>
    <row r="169" spans="26:27" hidden="1" x14ac:dyDescent="0.25">
      <c r="Z169" s="140"/>
      <c r="AA169" s="141"/>
    </row>
    <row r="170" spans="26:27" hidden="1" x14ac:dyDescent="0.25">
      <c r="Z170" s="140"/>
      <c r="AA170" s="141"/>
    </row>
    <row r="171" spans="26:27" hidden="1" x14ac:dyDescent="0.25">
      <c r="Z171" s="140"/>
      <c r="AA171" s="141"/>
    </row>
    <row r="172" spans="26:27" hidden="1" x14ac:dyDescent="0.25">
      <c r="Z172" s="140"/>
      <c r="AA172" s="141"/>
    </row>
    <row r="173" spans="26:27" hidden="1" x14ac:dyDescent="0.25">
      <c r="Z173" s="140"/>
      <c r="AA173" s="141"/>
    </row>
    <row r="174" spans="26:27" hidden="1" x14ac:dyDescent="0.25">
      <c r="Z174" s="140"/>
      <c r="AA174" s="141"/>
    </row>
    <row r="175" spans="26:27" hidden="1" x14ac:dyDescent="0.25">
      <c r="Z175" s="140"/>
      <c r="AA175" s="141"/>
    </row>
    <row r="176" spans="26:27" hidden="1" x14ac:dyDescent="0.25">
      <c r="Z176" s="140"/>
      <c r="AA176" s="141"/>
    </row>
    <row r="177" spans="26:27" hidden="1" x14ac:dyDescent="0.25">
      <c r="Z177" s="140"/>
      <c r="AA177" s="141"/>
    </row>
    <row r="178" spans="26:27" hidden="1" x14ac:dyDescent="0.25">
      <c r="Z178" s="140"/>
      <c r="AA178" s="141"/>
    </row>
    <row r="179" spans="26:27" hidden="1" x14ac:dyDescent="0.25">
      <c r="Z179" s="140"/>
      <c r="AA179" s="141"/>
    </row>
    <row r="180" spans="26:27" hidden="1" x14ac:dyDescent="0.25">
      <c r="Z180" s="140"/>
      <c r="AA180" s="141"/>
    </row>
    <row r="181" spans="26:27" hidden="1" x14ac:dyDescent="0.25">
      <c r="Z181" s="140"/>
      <c r="AA181" s="141"/>
    </row>
    <row r="182" spans="26:27" hidden="1" x14ac:dyDescent="0.25">
      <c r="Z182" s="140"/>
      <c r="AA182" s="141"/>
    </row>
    <row r="183" spans="26:27" hidden="1" x14ac:dyDescent="0.25">
      <c r="Z183" s="140"/>
      <c r="AA183" s="141"/>
    </row>
    <row r="184" spans="26:27" hidden="1" x14ac:dyDescent="0.25">
      <c r="Z184" s="140"/>
      <c r="AA184" s="141"/>
    </row>
    <row r="185" spans="26:27" hidden="1" x14ac:dyDescent="0.25">
      <c r="Z185" s="140"/>
      <c r="AA185" s="141"/>
    </row>
    <row r="186" spans="26:27" hidden="1" x14ac:dyDescent="0.25">
      <c r="Z186" s="140"/>
      <c r="AA186" s="141"/>
    </row>
    <row r="187" spans="26:27" hidden="1" x14ac:dyDescent="0.25">
      <c r="Z187" s="140"/>
      <c r="AA187" s="141"/>
    </row>
    <row r="188" spans="26:27" hidden="1" x14ac:dyDescent="0.25">
      <c r="Z188" s="140"/>
      <c r="AA188" s="141"/>
    </row>
    <row r="189" spans="26:27" hidden="1" x14ac:dyDescent="0.25">
      <c r="Z189" s="140"/>
      <c r="AA189" s="141"/>
    </row>
    <row r="190" spans="26:27" hidden="1" x14ac:dyDescent="0.25">
      <c r="Z190" s="140"/>
      <c r="AA190" s="141"/>
    </row>
    <row r="191" spans="26:27" hidden="1" x14ac:dyDescent="0.25">
      <c r="Z191" s="140"/>
      <c r="AA191" s="141"/>
    </row>
    <row r="192" spans="26:27" hidden="1" x14ac:dyDescent="0.25">
      <c r="Z192" s="140"/>
      <c r="AA192" s="141"/>
    </row>
    <row r="193" spans="26:27" hidden="1" x14ac:dyDescent="0.25">
      <c r="Z193" s="140"/>
      <c r="AA193" s="141"/>
    </row>
    <row r="194" spans="26:27" hidden="1" x14ac:dyDescent="0.25">
      <c r="Z194" s="140"/>
      <c r="AA194" s="141"/>
    </row>
    <row r="195" spans="26:27" hidden="1" x14ac:dyDescent="0.25">
      <c r="Z195" s="140"/>
      <c r="AA195" s="141"/>
    </row>
    <row r="196" spans="26:27" hidden="1" x14ac:dyDescent="0.25">
      <c r="Z196" s="140"/>
      <c r="AA196" s="141"/>
    </row>
    <row r="197" spans="26:27" hidden="1" x14ac:dyDescent="0.25">
      <c r="Z197" s="140"/>
      <c r="AA197" s="141"/>
    </row>
    <row r="198" spans="26:27" hidden="1" x14ac:dyDescent="0.25">
      <c r="Z198" s="140"/>
      <c r="AA198" s="141"/>
    </row>
    <row r="199" spans="26:27" hidden="1" x14ac:dyDescent="0.25">
      <c r="Z199" s="140"/>
      <c r="AA199" s="141"/>
    </row>
    <row r="200" spans="26:27" hidden="1" x14ac:dyDescent="0.25">
      <c r="Z200" s="140"/>
      <c r="AA200" s="141"/>
    </row>
    <row r="201" spans="26:27" hidden="1" x14ac:dyDescent="0.25">
      <c r="Z201" s="140"/>
      <c r="AA201" s="141"/>
    </row>
    <row r="202" spans="26:27" hidden="1" x14ac:dyDescent="0.25">
      <c r="Z202" s="140"/>
      <c r="AA202" s="141"/>
    </row>
    <row r="203" spans="26:27" hidden="1" x14ac:dyDescent="0.25">
      <c r="Z203" s="140"/>
      <c r="AA203" s="141"/>
    </row>
    <row r="204" spans="26:27" hidden="1" x14ac:dyDescent="0.25">
      <c r="Z204" s="140"/>
      <c r="AA204" s="141"/>
    </row>
    <row r="205" spans="26:27" hidden="1" x14ac:dyDescent="0.25">
      <c r="Z205" s="140"/>
      <c r="AA205" s="141"/>
    </row>
    <row r="206" spans="26:27" hidden="1" x14ac:dyDescent="0.25">
      <c r="Z206" s="140"/>
      <c r="AA206" s="141"/>
    </row>
    <row r="207" spans="26:27" hidden="1" x14ac:dyDescent="0.25">
      <c r="Z207" s="140"/>
      <c r="AA207" s="141"/>
    </row>
    <row r="208" spans="26:27" hidden="1" x14ac:dyDescent="0.25">
      <c r="Z208" s="140"/>
      <c r="AA208" s="141"/>
    </row>
    <row r="209" spans="26:27" hidden="1" x14ac:dyDescent="0.25">
      <c r="Z209" s="140"/>
      <c r="AA209" s="141"/>
    </row>
    <row r="210" spans="26:27" hidden="1" x14ac:dyDescent="0.25">
      <c r="Z210" s="140"/>
      <c r="AA210" s="141"/>
    </row>
    <row r="211" spans="26:27" hidden="1" x14ac:dyDescent="0.25">
      <c r="Z211" s="140"/>
      <c r="AA211" s="141"/>
    </row>
    <row r="212" spans="26:27" hidden="1" x14ac:dyDescent="0.25">
      <c r="Z212" s="140"/>
      <c r="AA212" s="141"/>
    </row>
    <row r="213" spans="26:27" hidden="1" x14ac:dyDescent="0.25">
      <c r="Z213" s="140"/>
      <c r="AA213" s="141"/>
    </row>
    <row r="214" spans="26:27" hidden="1" x14ac:dyDescent="0.25">
      <c r="Z214" s="140"/>
      <c r="AA214" s="141"/>
    </row>
    <row r="215" spans="26:27" hidden="1" x14ac:dyDescent="0.25">
      <c r="Z215" s="140"/>
      <c r="AA215" s="141"/>
    </row>
    <row r="216" spans="26:27" hidden="1" x14ac:dyDescent="0.25">
      <c r="Z216" s="140"/>
      <c r="AA216" s="141"/>
    </row>
    <row r="217" spans="26:27" hidden="1" x14ac:dyDescent="0.25">
      <c r="Z217" s="140"/>
      <c r="AA217" s="141"/>
    </row>
    <row r="218" spans="26:27" hidden="1" x14ac:dyDescent="0.25">
      <c r="Z218" s="140"/>
      <c r="AA218" s="141"/>
    </row>
    <row r="219" spans="26:27" hidden="1" x14ac:dyDescent="0.25">
      <c r="Z219" s="140"/>
      <c r="AA219" s="141"/>
    </row>
    <row r="220" spans="26:27" hidden="1" x14ac:dyDescent="0.25">
      <c r="Z220" s="140"/>
      <c r="AA220" s="141"/>
    </row>
    <row r="221" spans="26:27" hidden="1" x14ac:dyDescent="0.25">
      <c r="Z221" s="140"/>
      <c r="AA221" s="141"/>
    </row>
    <row r="222" spans="26:27" hidden="1" x14ac:dyDescent="0.25">
      <c r="Z222" s="140"/>
      <c r="AA222" s="141"/>
    </row>
    <row r="223" spans="26:27" hidden="1" x14ac:dyDescent="0.25">
      <c r="Z223" s="140"/>
      <c r="AA223" s="141"/>
    </row>
    <row r="224" spans="26:27" hidden="1" x14ac:dyDescent="0.25">
      <c r="Z224" s="140"/>
      <c r="AA224" s="141"/>
    </row>
    <row r="225" spans="26:27" hidden="1" x14ac:dyDescent="0.25">
      <c r="Z225" s="140"/>
      <c r="AA225" s="141"/>
    </row>
    <row r="226" spans="26:27" hidden="1" x14ac:dyDescent="0.25">
      <c r="Z226" s="140"/>
      <c r="AA226" s="141"/>
    </row>
    <row r="227" spans="26:27" hidden="1" x14ac:dyDescent="0.25">
      <c r="Z227" s="140"/>
      <c r="AA227" s="141"/>
    </row>
    <row r="228" spans="26:27" hidden="1" x14ac:dyDescent="0.25">
      <c r="Z228" s="140"/>
      <c r="AA228" s="141"/>
    </row>
    <row r="229" spans="26:27" hidden="1" x14ac:dyDescent="0.25">
      <c r="Z229" s="140"/>
      <c r="AA229" s="141"/>
    </row>
    <row r="230" spans="26:27" hidden="1" x14ac:dyDescent="0.25">
      <c r="Z230" s="140"/>
      <c r="AA230" s="141"/>
    </row>
    <row r="231" spans="26:27" hidden="1" x14ac:dyDescent="0.25">
      <c r="Z231" s="140"/>
      <c r="AA231" s="141"/>
    </row>
    <row r="232" spans="26:27" hidden="1" x14ac:dyDescent="0.25">
      <c r="Z232" s="140"/>
      <c r="AA232" s="141"/>
    </row>
    <row r="233" spans="26:27" hidden="1" x14ac:dyDescent="0.25">
      <c r="Z233" s="140"/>
      <c r="AA233" s="141"/>
    </row>
    <row r="234" spans="26:27" hidden="1" x14ac:dyDescent="0.25">
      <c r="Z234" s="140"/>
      <c r="AA234" s="141"/>
    </row>
    <row r="235" spans="26:27" hidden="1" x14ac:dyDescent="0.25">
      <c r="Z235" s="140"/>
      <c r="AA235" s="141"/>
    </row>
    <row r="236" spans="26:27" hidden="1" x14ac:dyDescent="0.25">
      <c r="Z236" s="140"/>
      <c r="AA236" s="141"/>
    </row>
    <row r="237" spans="26:27" hidden="1" x14ac:dyDescent="0.25">
      <c r="Z237" s="140"/>
      <c r="AA237" s="141"/>
    </row>
    <row r="238" spans="26:27" hidden="1" x14ac:dyDescent="0.25">
      <c r="Z238" s="140"/>
      <c r="AA238" s="141"/>
    </row>
    <row r="239" spans="26:27" hidden="1" x14ac:dyDescent="0.25">
      <c r="Z239" s="140"/>
      <c r="AA239" s="141"/>
    </row>
    <row r="240" spans="26:27" hidden="1" x14ac:dyDescent="0.25">
      <c r="Z240" s="140"/>
      <c r="AA240" s="141"/>
    </row>
    <row r="241" spans="26:27" hidden="1" x14ac:dyDescent="0.25">
      <c r="Z241" s="140"/>
      <c r="AA241" s="141"/>
    </row>
    <row r="242" spans="26:27" hidden="1" x14ac:dyDescent="0.25">
      <c r="Z242" s="140"/>
      <c r="AA242" s="141"/>
    </row>
    <row r="243" spans="26:27" hidden="1" x14ac:dyDescent="0.25">
      <c r="Z243" s="140"/>
      <c r="AA243" s="141"/>
    </row>
    <row r="244" spans="26:27" hidden="1" x14ac:dyDescent="0.25">
      <c r="Z244" s="140"/>
      <c r="AA244" s="141"/>
    </row>
    <row r="245" spans="26:27" hidden="1" x14ac:dyDescent="0.25">
      <c r="Z245" s="140"/>
      <c r="AA245" s="141"/>
    </row>
    <row r="246" spans="26:27" hidden="1" x14ac:dyDescent="0.25">
      <c r="Z246" s="140"/>
      <c r="AA246" s="141"/>
    </row>
    <row r="247" spans="26:27" hidden="1" x14ac:dyDescent="0.25">
      <c r="Z247" s="140"/>
      <c r="AA247" s="141"/>
    </row>
    <row r="248" spans="26:27" hidden="1" x14ac:dyDescent="0.25">
      <c r="Z248" s="140"/>
      <c r="AA248" s="141"/>
    </row>
    <row r="249" spans="26:27" hidden="1" x14ac:dyDescent="0.25">
      <c r="Z249" s="140"/>
      <c r="AA249" s="141"/>
    </row>
    <row r="250" spans="26:27" hidden="1" x14ac:dyDescent="0.25">
      <c r="Z250" s="140"/>
      <c r="AA250" s="141"/>
    </row>
    <row r="251" spans="26:27" hidden="1" x14ac:dyDescent="0.25">
      <c r="Z251" s="140"/>
      <c r="AA251" s="141"/>
    </row>
    <row r="252" spans="26:27" hidden="1" x14ac:dyDescent="0.25">
      <c r="Z252" s="140"/>
      <c r="AA252" s="141"/>
    </row>
    <row r="253" spans="26:27" hidden="1" x14ac:dyDescent="0.25">
      <c r="Z253" s="140"/>
      <c r="AA253" s="141"/>
    </row>
    <row r="254" spans="26:27" hidden="1" x14ac:dyDescent="0.25">
      <c r="Z254" s="140"/>
      <c r="AA254" s="141"/>
    </row>
    <row r="255" spans="26:27" hidden="1" x14ac:dyDescent="0.25">
      <c r="Z255" s="140"/>
      <c r="AA255" s="141"/>
    </row>
    <row r="256" spans="26:27" hidden="1" x14ac:dyDescent="0.25">
      <c r="Z256" s="140"/>
      <c r="AA256" s="141"/>
    </row>
    <row r="257" spans="26:27" hidden="1" x14ac:dyDescent="0.25">
      <c r="Z257" s="140"/>
      <c r="AA257" s="141"/>
    </row>
    <row r="258" spans="26:27" hidden="1" x14ac:dyDescent="0.25">
      <c r="Z258" s="140"/>
      <c r="AA258" s="141"/>
    </row>
    <row r="259" spans="26:27" hidden="1" x14ac:dyDescent="0.25">
      <c r="Z259" s="140"/>
      <c r="AA259" s="141"/>
    </row>
    <row r="260" spans="26:27" hidden="1" x14ac:dyDescent="0.25">
      <c r="Z260" s="140"/>
      <c r="AA260" s="141"/>
    </row>
    <row r="261" spans="26:27" hidden="1" x14ac:dyDescent="0.25">
      <c r="Z261" s="140"/>
      <c r="AA261" s="141"/>
    </row>
    <row r="262" spans="26:27" hidden="1" x14ac:dyDescent="0.25">
      <c r="Z262" s="140"/>
      <c r="AA262" s="141"/>
    </row>
    <row r="263" spans="26:27" hidden="1" x14ac:dyDescent="0.25">
      <c r="Z263" s="140"/>
      <c r="AA263" s="141"/>
    </row>
    <row r="264" spans="26:27" hidden="1" x14ac:dyDescent="0.25">
      <c r="Z264" s="140"/>
      <c r="AA264" s="141"/>
    </row>
    <row r="265" spans="26:27" hidden="1" x14ac:dyDescent="0.25">
      <c r="Z265" s="140"/>
      <c r="AA265" s="141"/>
    </row>
    <row r="266" spans="26:27" hidden="1" x14ac:dyDescent="0.25">
      <c r="Z266" s="140"/>
      <c r="AA266" s="141"/>
    </row>
    <row r="267" spans="26:27" hidden="1" x14ac:dyDescent="0.25">
      <c r="Z267" s="140"/>
      <c r="AA267" s="141"/>
    </row>
    <row r="268" spans="26:27" hidden="1" x14ac:dyDescent="0.25">
      <c r="Z268" s="140"/>
      <c r="AA268" s="141"/>
    </row>
    <row r="269" spans="26:27" hidden="1" x14ac:dyDescent="0.25">
      <c r="Z269" s="140"/>
      <c r="AA269" s="141"/>
    </row>
    <row r="270" spans="26:27" hidden="1" x14ac:dyDescent="0.25">
      <c r="Z270" s="140"/>
      <c r="AA270" s="141"/>
    </row>
    <row r="271" spans="26:27" hidden="1" x14ac:dyDescent="0.25">
      <c r="Z271" s="140"/>
      <c r="AA271" s="141"/>
    </row>
    <row r="272" spans="26:27" hidden="1" x14ac:dyDescent="0.25">
      <c r="Z272" s="140"/>
      <c r="AA272" s="141"/>
    </row>
    <row r="273" spans="26:27" hidden="1" x14ac:dyDescent="0.25">
      <c r="Z273" s="140"/>
      <c r="AA273" s="141"/>
    </row>
    <row r="274" spans="26:27" hidden="1" x14ac:dyDescent="0.25">
      <c r="Z274" s="140"/>
      <c r="AA274" s="141"/>
    </row>
    <row r="275" spans="26:27" hidden="1" x14ac:dyDescent="0.25">
      <c r="Z275" s="140"/>
      <c r="AA275" s="141"/>
    </row>
    <row r="276" spans="26:27" hidden="1" x14ac:dyDescent="0.25">
      <c r="Z276" s="140"/>
      <c r="AA276" s="141"/>
    </row>
    <row r="277" spans="26:27" hidden="1" x14ac:dyDescent="0.25">
      <c r="Z277" s="140"/>
      <c r="AA277" s="141"/>
    </row>
    <row r="278" spans="26:27" hidden="1" x14ac:dyDescent="0.25">
      <c r="Z278" s="140"/>
      <c r="AA278" s="141"/>
    </row>
    <row r="279" spans="26:27" hidden="1" x14ac:dyDescent="0.25">
      <c r="Z279" s="140"/>
      <c r="AA279" s="141"/>
    </row>
    <row r="280" spans="26:27" hidden="1" x14ac:dyDescent="0.25">
      <c r="Z280" s="140"/>
      <c r="AA280" s="141"/>
    </row>
    <row r="281" spans="26:27" hidden="1" x14ac:dyDescent="0.25">
      <c r="Z281" s="140"/>
      <c r="AA281" s="141"/>
    </row>
    <row r="282" spans="26:27" hidden="1" x14ac:dyDescent="0.25">
      <c r="Z282" s="140"/>
      <c r="AA282" s="141"/>
    </row>
    <row r="283" spans="26:27" hidden="1" x14ac:dyDescent="0.25">
      <c r="Z283" s="140"/>
      <c r="AA283" s="141"/>
    </row>
    <row r="284" spans="26:27" hidden="1" x14ac:dyDescent="0.25">
      <c r="Z284" s="140"/>
      <c r="AA284" s="141"/>
    </row>
    <row r="285" spans="26:27" hidden="1" x14ac:dyDescent="0.25">
      <c r="Z285" s="140"/>
      <c r="AA285" s="141"/>
    </row>
    <row r="286" spans="26:27" hidden="1" x14ac:dyDescent="0.25">
      <c r="Z286" s="140"/>
      <c r="AA286" s="141"/>
    </row>
    <row r="287" spans="26:27" hidden="1" x14ac:dyDescent="0.25">
      <c r="Z287" s="140"/>
      <c r="AA287" s="141"/>
    </row>
    <row r="288" spans="26:27" hidden="1" x14ac:dyDescent="0.25">
      <c r="Z288" s="140"/>
      <c r="AA288" s="141"/>
    </row>
    <row r="289" spans="25:27" hidden="1" x14ac:dyDescent="0.25">
      <c r="Z289" s="140"/>
      <c r="AA289" s="141"/>
    </row>
    <row r="290" spans="25:27" hidden="1" x14ac:dyDescent="0.25">
      <c r="Z290" s="140"/>
      <c r="AA290" s="141"/>
    </row>
    <row r="291" spans="25:27" hidden="1" x14ac:dyDescent="0.25">
      <c r="Z291" s="140"/>
      <c r="AA291" s="141"/>
    </row>
    <row r="292" spans="25:27" hidden="1" x14ac:dyDescent="0.25">
      <c r="Z292" s="140"/>
      <c r="AA292" s="141"/>
    </row>
    <row r="293" spans="25:27" hidden="1" x14ac:dyDescent="0.25">
      <c r="Z293" s="140"/>
      <c r="AA293" s="141"/>
    </row>
    <row r="294" spans="25:27" hidden="1" x14ac:dyDescent="0.25">
      <c r="Z294" s="140"/>
      <c r="AA294" s="141"/>
    </row>
    <row r="295" spans="25:27" hidden="1" x14ac:dyDescent="0.25">
      <c r="Z295" s="140"/>
      <c r="AA295" s="141"/>
    </row>
    <row r="296" spans="25:27" hidden="1" x14ac:dyDescent="0.25">
      <c r="Z296" s="140"/>
      <c r="AA296" s="141"/>
    </row>
    <row r="297" spans="25:27" hidden="1" x14ac:dyDescent="0.25">
      <c r="Z297" s="140"/>
      <c r="AA297" s="141"/>
    </row>
    <row r="298" spans="25:27" hidden="1" x14ac:dyDescent="0.25">
      <c r="Z298" s="140"/>
      <c r="AA298" s="141"/>
    </row>
    <row r="299" spans="25:27" hidden="1" x14ac:dyDescent="0.25">
      <c r="Z299" s="140"/>
      <c r="AA299" s="141"/>
    </row>
    <row r="300" spans="25:27" hidden="1" x14ac:dyDescent="0.25">
      <c r="Z300" s="140"/>
      <c r="AA300" s="141"/>
    </row>
    <row r="301" spans="25:27" hidden="1" x14ac:dyDescent="0.25">
      <c r="Y301" s="141"/>
      <c r="Z301" s="140"/>
      <c r="AA301" s="141"/>
    </row>
    <row r="302" spans="25:27" hidden="1" x14ac:dyDescent="0.25">
      <c r="Y302" s="141"/>
      <c r="Z302" s="140"/>
      <c r="AA302" s="141"/>
    </row>
    <row r="303" spans="25:27" hidden="1" x14ac:dyDescent="0.25">
      <c r="Y303" s="141"/>
      <c r="Z303" s="140"/>
      <c r="AA303" s="141"/>
    </row>
    <row r="304" spans="25:27" hidden="1" x14ac:dyDescent="0.25">
      <c r="Y304" s="141"/>
      <c r="Z304" s="140"/>
      <c r="AA304" s="141"/>
    </row>
    <row r="305" spans="25:27" hidden="1" x14ac:dyDescent="0.25">
      <c r="Y305" s="141"/>
      <c r="Z305" s="140"/>
      <c r="AA305" s="141"/>
    </row>
    <row r="306" spans="25:27" hidden="1" x14ac:dyDescent="0.25">
      <c r="Y306" s="141"/>
      <c r="Z306" s="140"/>
      <c r="AA306" s="141"/>
    </row>
    <row r="307" spans="25:27" hidden="1" x14ac:dyDescent="0.25">
      <c r="Y307" s="141"/>
      <c r="Z307" s="140"/>
      <c r="AA307" s="141"/>
    </row>
    <row r="308" spans="25:27" hidden="1" x14ac:dyDescent="0.25">
      <c r="Y308" s="141"/>
      <c r="Z308" s="140"/>
      <c r="AA308" s="141"/>
    </row>
    <row r="309" spans="25:27" hidden="1" x14ac:dyDescent="0.25">
      <c r="Y309" s="141"/>
      <c r="Z309" s="140"/>
      <c r="AA309" s="141"/>
    </row>
    <row r="310" spans="25:27" hidden="1" x14ac:dyDescent="0.25">
      <c r="Y310" s="141"/>
      <c r="Z310" s="140"/>
      <c r="AA310" s="141"/>
    </row>
    <row r="311" spans="25:27" hidden="1" x14ac:dyDescent="0.25">
      <c r="Y311" s="141"/>
      <c r="Z311" s="140"/>
      <c r="AA311" s="141"/>
    </row>
    <row r="312" spans="25:27" hidden="1" x14ac:dyDescent="0.25">
      <c r="Y312" s="141"/>
      <c r="Z312" s="140"/>
      <c r="AA312" s="141"/>
    </row>
    <row r="313" spans="25:27" hidden="1" x14ac:dyDescent="0.25">
      <c r="Y313" s="141"/>
      <c r="Z313" s="140"/>
      <c r="AA313" s="141"/>
    </row>
    <row r="314" spans="25:27" hidden="1" x14ac:dyDescent="0.25">
      <c r="Y314" s="141"/>
      <c r="Z314" s="140"/>
      <c r="AA314" s="141"/>
    </row>
    <row r="315" spans="25:27" hidden="1" x14ac:dyDescent="0.25">
      <c r="Y315" s="141"/>
      <c r="Z315" s="140"/>
      <c r="AA315" s="141"/>
    </row>
    <row r="316" spans="25:27" hidden="1" x14ac:dyDescent="0.25">
      <c r="Y316" s="141"/>
      <c r="Z316" s="140"/>
      <c r="AA316" s="141"/>
    </row>
    <row r="317" spans="25:27" hidden="1" x14ac:dyDescent="0.25">
      <c r="Y317" s="141"/>
      <c r="Z317" s="140"/>
      <c r="AA317" s="141"/>
    </row>
    <row r="318" spans="25:27" hidden="1" x14ac:dyDescent="0.25">
      <c r="Y318" s="141"/>
      <c r="Z318" s="140"/>
      <c r="AA318" s="141"/>
    </row>
    <row r="319" spans="25:27" hidden="1" x14ac:dyDescent="0.25">
      <c r="Y319" s="141"/>
      <c r="Z319" s="140"/>
      <c r="AA319" s="141"/>
    </row>
    <row r="320" spans="25:27" hidden="1" x14ac:dyDescent="0.25">
      <c r="Y320" s="141"/>
      <c r="Z320" s="140"/>
      <c r="AA320" s="141"/>
    </row>
    <row r="321" spans="25:27" hidden="1" x14ac:dyDescent="0.25">
      <c r="Y321" s="141"/>
      <c r="Z321" s="140"/>
      <c r="AA321" s="141"/>
    </row>
    <row r="322" spans="25:27" hidden="1" x14ac:dyDescent="0.25">
      <c r="Y322" s="141"/>
      <c r="Z322" s="140"/>
      <c r="AA322" s="141"/>
    </row>
    <row r="323" spans="25:27" hidden="1" x14ac:dyDescent="0.25">
      <c r="Y323" s="141"/>
      <c r="Z323" s="140"/>
      <c r="AA323" s="141"/>
    </row>
    <row r="324" spans="25:27" hidden="1" x14ac:dyDescent="0.25">
      <c r="Y324" s="141"/>
      <c r="Z324" s="140"/>
      <c r="AA324" s="141"/>
    </row>
    <row r="325" spans="25:27" hidden="1" x14ac:dyDescent="0.25">
      <c r="Y325" s="141"/>
      <c r="Z325" s="140"/>
      <c r="AA325" s="141"/>
    </row>
    <row r="326" spans="25:27" hidden="1" x14ac:dyDescent="0.25">
      <c r="Y326" s="141"/>
      <c r="Z326" s="140"/>
      <c r="AA326" s="141"/>
    </row>
    <row r="327" spans="25:27" hidden="1" x14ac:dyDescent="0.25">
      <c r="Y327" s="141"/>
      <c r="Z327" s="140"/>
      <c r="AA327" s="141"/>
    </row>
    <row r="328" spans="25:27" hidden="1" x14ac:dyDescent="0.25">
      <c r="Y328" s="141"/>
      <c r="Z328" s="140"/>
      <c r="AA328" s="141"/>
    </row>
    <row r="329" spans="25:27" hidden="1" x14ac:dyDescent="0.25">
      <c r="Y329" s="141"/>
      <c r="Z329" s="140"/>
      <c r="AA329" s="141"/>
    </row>
    <row r="330" spans="25:27" hidden="1" x14ac:dyDescent="0.25">
      <c r="Y330" s="141"/>
      <c r="Z330" s="140"/>
      <c r="AA330" s="141"/>
    </row>
    <row r="331" spans="25:27" hidden="1" x14ac:dyDescent="0.25">
      <c r="Y331" s="141"/>
      <c r="Z331" s="140"/>
      <c r="AA331" s="141"/>
    </row>
    <row r="332" spans="25:27" hidden="1" x14ac:dyDescent="0.25">
      <c r="Y332" s="141"/>
      <c r="Z332" s="140"/>
      <c r="AA332" s="141"/>
    </row>
    <row r="333" spans="25:27" hidden="1" x14ac:dyDescent="0.25">
      <c r="Y333" s="141"/>
      <c r="Z333" s="140"/>
      <c r="AA333" s="141"/>
    </row>
    <row r="334" spans="25:27" hidden="1" x14ac:dyDescent="0.25">
      <c r="Y334" s="141"/>
      <c r="Z334" s="140"/>
      <c r="AA334" s="141"/>
    </row>
    <row r="335" spans="25:27" hidden="1" x14ac:dyDescent="0.25">
      <c r="Y335" s="141"/>
      <c r="Z335" s="140"/>
      <c r="AA335" s="141"/>
    </row>
    <row r="336" spans="25:27" hidden="1" x14ac:dyDescent="0.25">
      <c r="Y336" s="141"/>
      <c r="Z336" s="140"/>
      <c r="AA336" s="141"/>
    </row>
    <row r="337" spans="25:27" hidden="1" x14ac:dyDescent="0.25">
      <c r="Y337" s="141"/>
      <c r="Z337" s="140"/>
      <c r="AA337" s="141"/>
    </row>
    <row r="338" spans="25:27" hidden="1" x14ac:dyDescent="0.25">
      <c r="Y338" s="141"/>
      <c r="Z338" s="140"/>
      <c r="AA338" s="141"/>
    </row>
    <row r="339" spans="25:27" hidden="1" x14ac:dyDescent="0.25">
      <c r="Y339" s="141"/>
      <c r="Z339" s="140"/>
      <c r="AA339" s="141"/>
    </row>
    <row r="340" spans="25:27" hidden="1" x14ac:dyDescent="0.25">
      <c r="Y340" s="141"/>
      <c r="Z340" s="140"/>
      <c r="AA340" s="141"/>
    </row>
    <row r="341" spans="25:27" hidden="1" x14ac:dyDescent="0.25">
      <c r="Y341" s="141"/>
      <c r="Z341" s="140"/>
      <c r="AA341" s="141"/>
    </row>
    <row r="342" spans="25:27" hidden="1" x14ac:dyDescent="0.25">
      <c r="Y342" s="141"/>
      <c r="Z342" s="140"/>
      <c r="AA342" s="141"/>
    </row>
    <row r="343" spans="25:27" hidden="1" x14ac:dyDescent="0.25">
      <c r="Y343" s="141"/>
      <c r="Z343" s="140"/>
      <c r="AA343" s="141"/>
    </row>
    <row r="344" spans="25:27" hidden="1" x14ac:dyDescent="0.25">
      <c r="Y344" s="141"/>
      <c r="Z344" s="140"/>
      <c r="AA344" s="141"/>
    </row>
    <row r="345" spans="25:27" hidden="1" x14ac:dyDescent="0.25">
      <c r="Y345" s="141"/>
      <c r="Z345" s="140"/>
      <c r="AA345" s="141"/>
    </row>
    <row r="346" spans="25:27" hidden="1" x14ac:dyDescent="0.25">
      <c r="Y346" s="141"/>
      <c r="Z346" s="140"/>
      <c r="AA346" s="141"/>
    </row>
    <row r="347" spans="25:27" hidden="1" x14ac:dyDescent="0.25">
      <c r="Y347" s="141"/>
      <c r="Z347" s="140"/>
      <c r="AA347" s="141"/>
    </row>
    <row r="348" spans="25:27" hidden="1" x14ac:dyDescent="0.25">
      <c r="Y348" s="141"/>
      <c r="Z348" s="140"/>
      <c r="AA348" s="141"/>
    </row>
    <row r="349" spans="25:27" hidden="1" x14ac:dyDescent="0.25">
      <c r="Y349" s="141"/>
      <c r="Z349" s="140"/>
      <c r="AA349" s="141"/>
    </row>
    <row r="350" spans="25:27" hidden="1" x14ac:dyDescent="0.25">
      <c r="Y350" s="141"/>
      <c r="Z350" s="140"/>
      <c r="AA350" s="141"/>
    </row>
    <row r="351" spans="25:27" hidden="1" x14ac:dyDescent="0.25">
      <c r="Y351" s="141"/>
      <c r="Z351" s="140"/>
      <c r="AA351" s="141"/>
    </row>
    <row r="352" spans="25:27" hidden="1" x14ac:dyDescent="0.25">
      <c r="Y352" s="141"/>
      <c r="Z352" s="140"/>
      <c r="AA352" s="141"/>
    </row>
    <row r="353" spans="25:27" hidden="1" x14ac:dyDescent="0.25">
      <c r="Y353" s="141"/>
      <c r="Z353" s="140"/>
      <c r="AA353" s="141"/>
    </row>
    <row r="354" spans="25:27" hidden="1" x14ac:dyDescent="0.25">
      <c r="Y354" s="141"/>
      <c r="Z354" s="140"/>
      <c r="AA354" s="141"/>
    </row>
    <row r="355" spans="25:27" hidden="1" x14ac:dyDescent="0.25">
      <c r="Y355" s="141"/>
      <c r="Z355" s="140"/>
      <c r="AA355" s="141"/>
    </row>
    <row r="356" spans="25:27" hidden="1" x14ac:dyDescent="0.25">
      <c r="Y356" s="141"/>
      <c r="Z356" s="140"/>
      <c r="AA356" s="141"/>
    </row>
    <row r="357" spans="25:27" hidden="1" x14ac:dyDescent="0.25">
      <c r="Y357" s="141"/>
      <c r="Z357" s="140"/>
      <c r="AA357" s="141"/>
    </row>
    <row r="358" spans="25:27" hidden="1" x14ac:dyDescent="0.25">
      <c r="Y358" s="141"/>
      <c r="Z358" s="140"/>
      <c r="AA358" s="141"/>
    </row>
    <row r="359" spans="25:27" hidden="1" x14ac:dyDescent="0.25">
      <c r="Y359" s="141"/>
      <c r="Z359" s="140"/>
      <c r="AA359" s="141"/>
    </row>
    <row r="360" spans="25:27" hidden="1" x14ac:dyDescent="0.25">
      <c r="Y360" s="141"/>
      <c r="Z360" s="140"/>
      <c r="AA360" s="141"/>
    </row>
    <row r="361" spans="25:27" hidden="1" x14ac:dyDescent="0.25">
      <c r="Y361" s="141"/>
      <c r="Z361" s="140"/>
      <c r="AA361" s="141"/>
    </row>
    <row r="362" spans="25:27" hidden="1" x14ac:dyDescent="0.25">
      <c r="Y362" s="141"/>
      <c r="Z362" s="140"/>
      <c r="AA362" s="141"/>
    </row>
    <row r="363" spans="25:27" hidden="1" x14ac:dyDescent="0.25">
      <c r="Y363" s="141"/>
      <c r="Z363" s="140"/>
      <c r="AA363" s="141"/>
    </row>
    <row r="364" spans="25:27" hidden="1" x14ac:dyDescent="0.25">
      <c r="Y364" s="141"/>
      <c r="Z364" s="140"/>
      <c r="AA364" s="141"/>
    </row>
    <row r="365" spans="25:27" hidden="1" x14ac:dyDescent="0.25">
      <c r="Y365" s="141"/>
      <c r="Z365" s="140"/>
      <c r="AA365" s="141"/>
    </row>
    <row r="366" spans="25:27" hidden="1" x14ac:dyDescent="0.25">
      <c r="Y366" s="141"/>
      <c r="Z366" s="140"/>
      <c r="AA366" s="141"/>
    </row>
    <row r="367" spans="25:27" hidden="1" x14ac:dyDescent="0.25">
      <c r="Y367" s="141"/>
      <c r="Z367" s="140"/>
      <c r="AA367" s="141"/>
    </row>
    <row r="368" spans="25:27" hidden="1" x14ac:dyDescent="0.25">
      <c r="Y368" s="141"/>
      <c r="Z368" s="140"/>
      <c r="AA368" s="141"/>
    </row>
    <row r="369" spans="25:27" hidden="1" x14ac:dyDescent="0.25">
      <c r="Y369" s="141"/>
      <c r="Z369" s="140"/>
      <c r="AA369" s="141"/>
    </row>
    <row r="370" spans="25:27" hidden="1" x14ac:dyDescent="0.25">
      <c r="Y370" s="141"/>
      <c r="Z370" s="140"/>
      <c r="AA370" s="141"/>
    </row>
    <row r="371" spans="25:27" hidden="1" x14ac:dyDescent="0.25">
      <c r="Y371" s="141"/>
      <c r="Z371" s="140"/>
      <c r="AA371" s="141"/>
    </row>
    <row r="372" spans="25:27" hidden="1" x14ac:dyDescent="0.25">
      <c r="Y372" s="141"/>
      <c r="Z372" s="140"/>
      <c r="AA372" s="141"/>
    </row>
    <row r="373" spans="25:27" hidden="1" x14ac:dyDescent="0.25">
      <c r="Y373" s="141"/>
      <c r="Z373" s="140"/>
      <c r="AA373" s="141"/>
    </row>
    <row r="374" spans="25:27" hidden="1" x14ac:dyDescent="0.25">
      <c r="Y374" s="141"/>
      <c r="Z374" s="140"/>
      <c r="AA374" s="141"/>
    </row>
    <row r="375" spans="25:27" hidden="1" x14ac:dyDescent="0.25">
      <c r="Y375" s="141"/>
      <c r="Z375" s="140"/>
      <c r="AA375" s="141"/>
    </row>
    <row r="376" spans="25:27" hidden="1" x14ac:dyDescent="0.25">
      <c r="Y376" s="141"/>
      <c r="Z376" s="140"/>
      <c r="AA376" s="141"/>
    </row>
    <row r="377" spans="25:27" hidden="1" x14ac:dyDescent="0.25">
      <c r="Y377" s="141"/>
      <c r="Z377" s="140"/>
      <c r="AA377" s="141"/>
    </row>
    <row r="378" spans="25:27" hidden="1" x14ac:dyDescent="0.25">
      <c r="Y378" s="141"/>
      <c r="Z378" s="140"/>
      <c r="AA378" s="141"/>
    </row>
    <row r="379" spans="25:27" hidden="1" x14ac:dyDescent="0.25">
      <c r="Y379" s="141"/>
      <c r="Z379" s="140"/>
      <c r="AA379" s="141"/>
    </row>
    <row r="380" spans="25:27" hidden="1" x14ac:dyDescent="0.25">
      <c r="Y380" s="141"/>
      <c r="Z380" s="140"/>
      <c r="AA380" s="141"/>
    </row>
    <row r="381" spans="25:27" hidden="1" x14ac:dyDescent="0.25">
      <c r="Y381" s="141"/>
      <c r="Z381" s="140"/>
      <c r="AA381" s="141"/>
    </row>
    <row r="382" spans="25:27" hidden="1" x14ac:dyDescent="0.25">
      <c r="Y382" s="141"/>
      <c r="Z382" s="140"/>
      <c r="AA382" s="141"/>
    </row>
    <row r="383" spans="25:27" hidden="1" x14ac:dyDescent="0.25">
      <c r="Y383" s="141"/>
      <c r="Z383" s="140"/>
      <c r="AA383" s="141"/>
    </row>
    <row r="384" spans="25:27" hidden="1" x14ac:dyDescent="0.25">
      <c r="Y384" s="141"/>
      <c r="Z384" s="140"/>
      <c r="AA384" s="141"/>
    </row>
    <row r="385" spans="25:27" hidden="1" x14ac:dyDescent="0.25">
      <c r="Y385" s="141"/>
      <c r="Z385" s="140"/>
      <c r="AA385" s="141"/>
    </row>
    <row r="386" spans="25:27" hidden="1" x14ac:dyDescent="0.25">
      <c r="Y386" s="141"/>
      <c r="Z386" s="140"/>
      <c r="AA386" s="141"/>
    </row>
    <row r="387" spans="25:27" hidden="1" x14ac:dyDescent="0.25">
      <c r="Y387" s="141"/>
      <c r="Z387" s="140"/>
      <c r="AA387" s="141"/>
    </row>
    <row r="388" spans="25:27" hidden="1" x14ac:dyDescent="0.25">
      <c r="Y388" s="141"/>
      <c r="Z388" s="140"/>
      <c r="AA388" s="141"/>
    </row>
    <row r="389" spans="25:27" hidden="1" x14ac:dyDescent="0.25">
      <c r="Y389" s="141"/>
      <c r="Z389" s="140"/>
      <c r="AA389" s="141"/>
    </row>
    <row r="390" spans="25:27" hidden="1" x14ac:dyDescent="0.25">
      <c r="Y390" s="141"/>
      <c r="Z390" s="140"/>
      <c r="AA390" s="141"/>
    </row>
    <row r="391" spans="25:27" hidden="1" x14ac:dyDescent="0.25">
      <c r="Y391" s="141"/>
      <c r="Z391" s="140"/>
      <c r="AA391" s="141"/>
    </row>
    <row r="392" spans="25:27" hidden="1" x14ac:dyDescent="0.25">
      <c r="Y392" s="141"/>
      <c r="Z392" s="140"/>
      <c r="AA392" s="141"/>
    </row>
    <row r="393" spans="25:27" hidden="1" x14ac:dyDescent="0.25">
      <c r="Y393" s="141"/>
      <c r="Z393" s="140"/>
      <c r="AA393" s="141"/>
    </row>
    <row r="394" spans="25:27" hidden="1" x14ac:dyDescent="0.25">
      <c r="Y394" s="141"/>
      <c r="Z394" s="140"/>
      <c r="AA394" s="141"/>
    </row>
    <row r="395" spans="25:27" hidden="1" x14ac:dyDescent="0.25">
      <c r="Y395" s="141"/>
      <c r="Z395" s="140"/>
      <c r="AA395" s="141"/>
    </row>
    <row r="396" spans="25:27" hidden="1" x14ac:dyDescent="0.25">
      <c r="Y396" s="141"/>
      <c r="Z396" s="140"/>
      <c r="AA396" s="141"/>
    </row>
    <row r="397" spans="25:27" hidden="1" x14ac:dyDescent="0.25">
      <c r="Y397" s="141"/>
      <c r="Z397" s="140"/>
      <c r="AA397" s="141"/>
    </row>
    <row r="398" spans="25:27" hidden="1" x14ac:dyDescent="0.25">
      <c r="Y398" s="141"/>
      <c r="Z398" s="140"/>
      <c r="AA398" s="141"/>
    </row>
    <row r="399" spans="25:27" hidden="1" x14ac:dyDescent="0.25">
      <c r="Y399" s="141"/>
      <c r="Z399" s="140"/>
      <c r="AA399" s="141"/>
    </row>
    <row r="400" spans="25:27" hidden="1" x14ac:dyDescent="0.25">
      <c r="Y400" s="141"/>
      <c r="Z400" s="140"/>
      <c r="AA400" s="141"/>
    </row>
    <row r="401" spans="25:27" hidden="1" x14ac:dyDescent="0.25">
      <c r="Y401" s="141"/>
      <c r="Z401" s="140"/>
      <c r="AA401" s="141"/>
    </row>
    <row r="402" spans="25:27" hidden="1" x14ac:dyDescent="0.25">
      <c r="Y402" s="141"/>
      <c r="Z402" s="140"/>
      <c r="AA402" s="141"/>
    </row>
    <row r="403" spans="25:27" hidden="1" x14ac:dyDescent="0.25">
      <c r="Y403" s="141"/>
      <c r="Z403" s="140"/>
      <c r="AA403" s="141"/>
    </row>
    <row r="404" spans="25:27" hidden="1" x14ac:dyDescent="0.25">
      <c r="Y404" s="141"/>
      <c r="Z404" s="140"/>
      <c r="AA404" s="141"/>
    </row>
    <row r="405" spans="25:27" hidden="1" x14ac:dyDescent="0.25">
      <c r="Y405" s="141"/>
      <c r="Z405" s="140"/>
      <c r="AA405" s="141"/>
    </row>
    <row r="406" spans="25:27" hidden="1" x14ac:dyDescent="0.25">
      <c r="Y406" s="141"/>
      <c r="Z406" s="140"/>
      <c r="AA406" s="141"/>
    </row>
    <row r="407" spans="25:27" hidden="1" x14ac:dyDescent="0.25">
      <c r="Y407" s="141"/>
      <c r="Z407" s="140"/>
      <c r="AA407" s="141"/>
    </row>
    <row r="408" spans="25:27" hidden="1" x14ac:dyDescent="0.25">
      <c r="Y408" s="141"/>
      <c r="Z408" s="140"/>
      <c r="AA408" s="141"/>
    </row>
    <row r="409" spans="25:27" hidden="1" x14ac:dyDescent="0.25">
      <c r="Y409" s="141"/>
      <c r="Z409" s="140"/>
      <c r="AA409" s="141"/>
    </row>
    <row r="410" spans="25:27" hidden="1" x14ac:dyDescent="0.25">
      <c r="Y410" s="141"/>
      <c r="Z410" s="140"/>
      <c r="AA410" s="141"/>
    </row>
    <row r="411" spans="25:27" hidden="1" x14ac:dyDescent="0.25">
      <c r="Y411" s="141"/>
      <c r="Z411" s="140"/>
      <c r="AA411" s="141"/>
    </row>
    <row r="412" spans="25:27" hidden="1" x14ac:dyDescent="0.25">
      <c r="Y412" s="141"/>
      <c r="Z412" s="140"/>
      <c r="AA412" s="141"/>
    </row>
    <row r="413" spans="25:27" hidden="1" x14ac:dyDescent="0.25">
      <c r="Y413" s="141"/>
      <c r="Z413" s="140"/>
      <c r="AA413" s="141"/>
    </row>
    <row r="414" spans="25:27" hidden="1" x14ac:dyDescent="0.25">
      <c r="Y414" s="141"/>
      <c r="Z414" s="140"/>
      <c r="AA414" s="141"/>
    </row>
    <row r="415" spans="25:27" hidden="1" x14ac:dyDescent="0.25">
      <c r="Y415" s="141"/>
      <c r="Z415" s="140"/>
      <c r="AA415" s="141"/>
    </row>
    <row r="416" spans="25:27" hidden="1" x14ac:dyDescent="0.25">
      <c r="Y416" s="141"/>
      <c r="Z416" s="140"/>
      <c r="AA416" s="141"/>
    </row>
    <row r="417" spans="25:27" hidden="1" x14ac:dyDescent="0.25">
      <c r="Y417" s="141"/>
      <c r="Z417" s="140"/>
      <c r="AA417" s="141"/>
    </row>
    <row r="418" spans="25:27" hidden="1" x14ac:dyDescent="0.25">
      <c r="Y418" s="141"/>
      <c r="Z418" s="140"/>
      <c r="AA418" s="141"/>
    </row>
    <row r="419" spans="25:27" hidden="1" x14ac:dyDescent="0.25">
      <c r="Y419" s="141"/>
      <c r="Z419" s="140"/>
      <c r="AA419" s="141"/>
    </row>
    <row r="420" spans="25:27" hidden="1" x14ac:dyDescent="0.25">
      <c r="Y420" s="141"/>
      <c r="Z420" s="140"/>
      <c r="AA420" s="141"/>
    </row>
    <row r="421" spans="25:27" hidden="1" x14ac:dyDescent="0.25">
      <c r="Y421" s="141"/>
      <c r="Z421" s="140"/>
      <c r="AA421" s="141"/>
    </row>
    <row r="422" spans="25:27" hidden="1" x14ac:dyDescent="0.25">
      <c r="Y422" s="141"/>
      <c r="Z422" s="140"/>
      <c r="AA422" s="141"/>
    </row>
    <row r="423" spans="25:27" hidden="1" x14ac:dyDescent="0.25">
      <c r="Y423" s="141"/>
      <c r="Z423" s="140"/>
      <c r="AA423" s="141"/>
    </row>
    <row r="424" spans="25:27" hidden="1" x14ac:dyDescent="0.25">
      <c r="Y424" s="141"/>
      <c r="Z424" s="140"/>
      <c r="AA424" s="141"/>
    </row>
    <row r="425" spans="25:27" hidden="1" x14ac:dyDescent="0.25">
      <c r="Y425" s="141"/>
      <c r="Z425" s="140"/>
      <c r="AA425" s="141"/>
    </row>
    <row r="426" spans="25:27" hidden="1" x14ac:dyDescent="0.25">
      <c r="Y426" s="141"/>
      <c r="Z426" s="140"/>
      <c r="AA426" s="141"/>
    </row>
    <row r="427" spans="25:27" hidden="1" x14ac:dyDescent="0.25">
      <c r="Y427" s="141"/>
      <c r="Z427" s="140"/>
      <c r="AA427" s="141"/>
    </row>
    <row r="428" spans="25:27" hidden="1" x14ac:dyDescent="0.25">
      <c r="Y428" s="141"/>
      <c r="Z428" s="140"/>
      <c r="AA428" s="141"/>
    </row>
    <row r="429" spans="25:27" hidden="1" x14ac:dyDescent="0.25">
      <c r="Y429" s="141"/>
      <c r="Z429" s="140"/>
      <c r="AA429" s="141"/>
    </row>
    <row r="430" spans="25:27" hidden="1" x14ac:dyDescent="0.25">
      <c r="Y430" s="141"/>
      <c r="Z430" s="140"/>
      <c r="AA430" s="141"/>
    </row>
    <row r="431" spans="25:27" hidden="1" x14ac:dyDescent="0.25">
      <c r="Y431" s="141"/>
      <c r="Z431" s="140"/>
      <c r="AA431" s="141"/>
    </row>
    <row r="432" spans="25:27" hidden="1" x14ac:dyDescent="0.25">
      <c r="Y432" s="141"/>
      <c r="Z432" s="140"/>
      <c r="AA432" s="141"/>
    </row>
    <row r="433" spans="25:27" hidden="1" x14ac:dyDescent="0.25">
      <c r="Y433" s="141"/>
      <c r="Z433" s="140"/>
      <c r="AA433" s="141"/>
    </row>
    <row r="434" spans="25:27" hidden="1" x14ac:dyDescent="0.25">
      <c r="Y434" s="141"/>
      <c r="Z434" s="140"/>
      <c r="AA434" s="141"/>
    </row>
    <row r="435" spans="25:27" hidden="1" x14ac:dyDescent="0.25">
      <c r="Y435" s="141"/>
      <c r="Z435" s="140"/>
      <c r="AA435" s="141"/>
    </row>
    <row r="436" spans="25:27" hidden="1" x14ac:dyDescent="0.25">
      <c r="Y436" s="141"/>
      <c r="Z436" s="140"/>
      <c r="AA436" s="141"/>
    </row>
    <row r="437" spans="25:27" hidden="1" x14ac:dyDescent="0.25">
      <c r="Y437" s="141"/>
      <c r="Z437" s="140"/>
      <c r="AA437" s="141"/>
    </row>
    <row r="438" spans="25:27" hidden="1" x14ac:dyDescent="0.25">
      <c r="Y438" s="141"/>
      <c r="Z438" s="140"/>
      <c r="AA438" s="141"/>
    </row>
    <row r="439" spans="25:27" hidden="1" x14ac:dyDescent="0.25">
      <c r="Y439" s="141"/>
      <c r="Z439" s="140"/>
      <c r="AA439" s="141"/>
    </row>
    <row r="440" spans="25:27" hidden="1" x14ac:dyDescent="0.25">
      <c r="Y440" s="141"/>
      <c r="Z440" s="140"/>
      <c r="AA440" s="141"/>
    </row>
    <row r="441" spans="25:27" hidden="1" x14ac:dyDescent="0.25">
      <c r="Y441" s="141"/>
      <c r="Z441" s="140"/>
      <c r="AA441" s="141"/>
    </row>
    <row r="442" spans="25:27" hidden="1" x14ac:dyDescent="0.25">
      <c r="Y442" s="141"/>
      <c r="Z442" s="140"/>
      <c r="AA442" s="141"/>
    </row>
    <row r="443" spans="25:27" hidden="1" x14ac:dyDescent="0.25">
      <c r="Y443" s="141"/>
      <c r="Z443" s="140"/>
      <c r="AA443" s="141"/>
    </row>
    <row r="444" spans="25:27" hidden="1" x14ac:dyDescent="0.25">
      <c r="Y444" s="141"/>
      <c r="Z444" s="140"/>
      <c r="AA444" s="141"/>
    </row>
    <row r="445" spans="25:27" hidden="1" x14ac:dyDescent="0.25">
      <c r="Y445" s="141"/>
      <c r="Z445" s="140"/>
      <c r="AA445" s="141"/>
    </row>
    <row r="446" spans="25:27" hidden="1" x14ac:dyDescent="0.25">
      <c r="Y446" s="141"/>
      <c r="Z446" s="140"/>
      <c r="AA446" s="141"/>
    </row>
    <row r="447" spans="25:27" hidden="1" x14ac:dyDescent="0.25">
      <c r="Y447" s="141"/>
      <c r="Z447" s="140"/>
      <c r="AA447" s="141"/>
    </row>
    <row r="448" spans="25:27" hidden="1" x14ac:dyDescent="0.25">
      <c r="Y448" s="141"/>
      <c r="Z448" s="140"/>
      <c r="AA448" s="141"/>
    </row>
    <row r="449" spans="25:27" hidden="1" x14ac:dyDescent="0.25">
      <c r="Y449" s="141"/>
      <c r="Z449" s="140"/>
      <c r="AA449" s="141"/>
    </row>
    <row r="450" spans="25:27" hidden="1" x14ac:dyDescent="0.25">
      <c r="Y450" s="141"/>
      <c r="Z450" s="140"/>
      <c r="AA450" s="141"/>
    </row>
    <row r="451" spans="25:27" hidden="1" x14ac:dyDescent="0.25">
      <c r="Y451" s="141"/>
      <c r="Z451" s="140"/>
      <c r="AA451" s="141"/>
    </row>
    <row r="452" spans="25:27" hidden="1" x14ac:dyDescent="0.25">
      <c r="Y452" s="141"/>
      <c r="Z452" s="140"/>
      <c r="AA452" s="141"/>
    </row>
    <row r="453" spans="25:27" hidden="1" x14ac:dyDescent="0.25">
      <c r="Y453" s="141"/>
      <c r="Z453" s="140"/>
      <c r="AA453" s="141"/>
    </row>
    <row r="454" spans="25:27" hidden="1" x14ac:dyDescent="0.25">
      <c r="Y454" s="141"/>
      <c r="Z454" s="140"/>
      <c r="AA454" s="141"/>
    </row>
    <row r="455" spans="25:27" hidden="1" x14ac:dyDescent="0.25">
      <c r="Y455" s="141"/>
      <c r="Z455" s="140"/>
      <c r="AA455" s="141"/>
    </row>
    <row r="456" spans="25:27" hidden="1" x14ac:dyDescent="0.25">
      <c r="Y456" s="141"/>
      <c r="Z456" s="140"/>
      <c r="AA456" s="141"/>
    </row>
    <row r="457" spans="25:27" hidden="1" x14ac:dyDescent="0.25">
      <c r="Y457" s="141"/>
      <c r="Z457" s="140"/>
      <c r="AA457" s="141"/>
    </row>
    <row r="458" spans="25:27" hidden="1" x14ac:dyDescent="0.25">
      <c r="Y458" s="141"/>
      <c r="Z458" s="140"/>
      <c r="AA458" s="141"/>
    </row>
    <row r="459" spans="25:27" hidden="1" x14ac:dyDescent="0.25">
      <c r="Y459" s="141"/>
      <c r="Z459" s="140"/>
      <c r="AA459" s="141"/>
    </row>
    <row r="460" spans="25:27" hidden="1" x14ac:dyDescent="0.25">
      <c r="Y460" s="141"/>
      <c r="Z460" s="140"/>
      <c r="AA460" s="141"/>
    </row>
    <row r="461" spans="25:27" hidden="1" x14ac:dyDescent="0.25">
      <c r="Y461" s="141"/>
      <c r="Z461" s="140"/>
      <c r="AA461" s="141"/>
    </row>
    <row r="462" spans="25:27" hidden="1" x14ac:dyDescent="0.25">
      <c r="Y462" s="141"/>
      <c r="Z462" s="140"/>
      <c r="AA462" s="141"/>
    </row>
    <row r="463" spans="25:27" hidden="1" x14ac:dyDescent="0.25">
      <c r="Y463" s="141"/>
      <c r="Z463" s="140"/>
      <c r="AA463" s="141"/>
    </row>
    <row r="464" spans="25:27" hidden="1" x14ac:dyDescent="0.25">
      <c r="Y464" s="141"/>
      <c r="Z464" s="140"/>
      <c r="AA464" s="141"/>
    </row>
    <row r="465" spans="25:27" hidden="1" x14ac:dyDescent="0.25">
      <c r="Y465" s="141"/>
      <c r="Z465" s="140"/>
      <c r="AA465" s="141"/>
    </row>
    <row r="466" spans="25:27" hidden="1" x14ac:dyDescent="0.25">
      <c r="Y466" s="141"/>
      <c r="Z466" s="140"/>
      <c r="AA466" s="141"/>
    </row>
    <row r="467" spans="25:27" hidden="1" x14ac:dyDescent="0.25">
      <c r="Y467" s="141"/>
      <c r="Z467" s="140"/>
      <c r="AA467" s="141"/>
    </row>
    <row r="468" spans="25:27" hidden="1" x14ac:dyDescent="0.25">
      <c r="Y468" s="141"/>
      <c r="Z468" s="140"/>
      <c r="AA468" s="141"/>
    </row>
    <row r="469" spans="25:27" hidden="1" x14ac:dyDescent="0.25">
      <c r="Y469" s="141"/>
      <c r="Z469" s="140"/>
      <c r="AA469" s="141"/>
    </row>
    <row r="470" spans="25:27" hidden="1" x14ac:dyDescent="0.25">
      <c r="Y470" s="141"/>
      <c r="Z470" s="140"/>
      <c r="AA470" s="141"/>
    </row>
    <row r="471" spans="25:27" hidden="1" x14ac:dyDescent="0.25">
      <c r="Y471" s="141"/>
      <c r="Z471" s="140"/>
      <c r="AA471" s="141"/>
    </row>
    <row r="472" spans="25:27" hidden="1" x14ac:dyDescent="0.25">
      <c r="Y472" s="141"/>
      <c r="Z472" s="140"/>
      <c r="AA472" s="141"/>
    </row>
    <row r="473" spans="25:27" hidden="1" x14ac:dyDescent="0.25">
      <c r="Y473" s="141"/>
      <c r="Z473" s="140"/>
      <c r="AA473" s="141"/>
    </row>
    <row r="474" spans="25:27" hidden="1" x14ac:dyDescent="0.25">
      <c r="Y474" s="141"/>
      <c r="Z474" s="140"/>
      <c r="AA474" s="141"/>
    </row>
    <row r="475" spans="25:27" hidden="1" x14ac:dyDescent="0.25">
      <c r="Y475" s="141"/>
      <c r="Z475" s="140"/>
      <c r="AA475" s="141"/>
    </row>
    <row r="476" spans="25:27" hidden="1" x14ac:dyDescent="0.25">
      <c r="Y476" s="141"/>
      <c r="Z476" s="140"/>
      <c r="AA476" s="141"/>
    </row>
    <row r="477" spans="25:27" hidden="1" x14ac:dyDescent="0.25">
      <c r="Y477" s="141"/>
      <c r="Z477" s="140"/>
      <c r="AA477" s="141"/>
    </row>
    <row r="478" spans="25:27" hidden="1" x14ac:dyDescent="0.25">
      <c r="Y478" s="141"/>
      <c r="Z478" s="140"/>
      <c r="AA478" s="141"/>
    </row>
    <row r="479" spans="25:27" hidden="1" x14ac:dyDescent="0.25">
      <c r="Y479" s="141"/>
      <c r="Z479" s="140"/>
      <c r="AA479" s="141"/>
    </row>
    <row r="480" spans="25:27" hidden="1" x14ac:dyDescent="0.25">
      <c r="Y480" s="141"/>
      <c r="Z480" s="140"/>
      <c r="AA480" s="141"/>
    </row>
    <row r="481" spans="25:27" hidden="1" x14ac:dyDescent="0.25">
      <c r="Y481" s="141"/>
      <c r="Z481" s="140"/>
      <c r="AA481" s="141"/>
    </row>
    <row r="482" spans="25:27" hidden="1" x14ac:dyDescent="0.25">
      <c r="Y482" s="141"/>
      <c r="Z482" s="140"/>
      <c r="AA482" s="141"/>
    </row>
    <row r="483" spans="25:27" hidden="1" x14ac:dyDescent="0.25">
      <c r="Y483" s="141"/>
      <c r="Z483" s="140"/>
      <c r="AA483" s="141"/>
    </row>
    <row r="484" spans="25:27" hidden="1" x14ac:dyDescent="0.25">
      <c r="Y484" s="141"/>
      <c r="Z484" s="140"/>
      <c r="AA484" s="141"/>
    </row>
    <row r="485" spans="25:27" hidden="1" x14ac:dyDescent="0.25">
      <c r="Y485" s="141"/>
      <c r="Z485" s="140"/>
      <c r="AA485" s="141"/>
    </row>
    <row r="486" spans="25:27" hidden="1" x14ac:dyDescent="0.25">
      <c r="Y486" s="141"/>
      <c r="Z486" s="140"/>
      <c r="AA486" s="141"/>
    </row>
    <row r="487" spans="25:27" hidden="1" x14ac:dyDescent="0.25">
      <c r="Y487" s="141"/>
      <c r="Z487" s="140"/>
      <c r="AA487" s="141"/>
    </row>
    <row r="488" spans="25:27" hidden="1" x14ac:dyDescent="0.25">
      <c r="Y488" s="141"/>
      <c r="Z488" s="140"/>
      <c r="AA488" s="141"/>
    </row>
    <row r="489" spans="25:27" hidden="1" x14ac:dyDescent="0.25">
      <c r="Y489" s="141"/>
      <c r="Z489" s="140"/>
      <c r="AA489" s="141"/>
    </row>
    <row r="490" spans="25:27" hidden="1" x14ac:dyDescent="0.25">
      <c r="Y490" s="141"/>
      <c r="Z490" s="140"/>
      <c r="AA490" s="141"/>
    </row>
    <row r="491" spans="25:27" hidden="1" x14ac:dyDescent="0.25">
      <c r="Y491" s="141"/>
      <c r="Z491" s="140"/>
      <c r="AA491" s="141"/>
    </row>
    <row r="492" spans="25:27" hidden="1" x14ac:dyDescent="0.25">
      <c r="Y492" s="141"/>
      <c r="Z492" s="140"/>
      <c r="AA492" s="141"/>
    </row>
    <row r="493" spans="25:27" hidden="1" x14ac:dyDescent="0.25">
      <c r="Y493" s="141"/>
      <c r="Z493" s="140"/>
      <c r="AA493" s="141"/>
    </row>
    <row r="494" spans="25:27" hidden="1" x14ac:dyDescent="0.25">
      <c r="Y494" s="141"/>
      <c r="Z494" s="140"/>
      <c r="AA494" s="141"/>
    </row>
    <row r="495" spans="25:27" hidden="1" x14ac:dyDescent="0.25">
      <c r="Y495" s="141"/>
      <c r="Z495" s="140"/>
      <c r="AA495" s="141"/>
    </row>
    <row r="496" spans="25:27" hidden="1" x14ac:dyDescent="0.25">
      <c r="Y496" s="141"/>
      <c r="Z496" s="140"/>
      <c r="AA496" s="141"/>
    </row>
    <row r="497" spans="25:27" hidden="1" x14ac:dyDescent="0.25">
      <c r="Y497" s="141"/>
      <c r="Z497" s="140"/>
      <c r="AA497" s="141"/>
    </row>
    <row r="498" spans="25:27" hidden="1" x14ac:dyDescent="0.25">
      <c r="Y498" s="141"/>
      <c r="Z498" s="140"/>
      <c r="AA498" s="141"/>
    </row>
    <row r="499" spans="25:27" hidden="1" x14ac:dyDescent="0.25">
      <c r="Y499" s="141"/>
      <c r="Z499" s="140"/>
      <c r="AA499" s="141"/>
    </row>
    <row r="500" spans="25:27" hidden="1" x14ac:dyDescent="0.25">
      <c r="Y500" s="141"/>
      <c r="Z500" s="140"/>
      <c r="AA500" s="141"/>
    </row>
    <row r="501" spans="25:27" hidden="1" x14ac:dyDescent="0.25">
      <c r="Y501" s="141"/>
      <c r="Z501" s="140"/>
      <c r="AA501" s="141"/>
    </row>
    <row r="502" spans="25:27" hidden="1" x14ac:dyDescent="0.25">
      <c r="Y502" s="141"/>
      <c r="Z502" s="140"/>
      <c r="AA502" s="141"/>
    </row>
    <row r="503" spans="25:27" hidden="1" x14ac:dyDescent="0.25">
      <c r="Y503" s="141"/>
      <c r="Z503" s="140"/>
      <c r="AA503" s="141"/>
    </row>
    <row r="504" spans="25:27" hidden="1" x14ac:dyDescent="0.25">
      <c r="Y504" s="141"/>
      <c r="Z504" s="140"/>
      <c r="AA504" s="141"/>
    </row>
    <row r="505" spans="25:27" hidden="1" x14ac:dyDescent="0.25">
      <c r="Y505" s="141"/>
      <c r="Z505" s="140"/>
      <c r="AA505" s="141"/>
    </row>
    <row r="506" spans="25:27" hidden="1" x14ac:dyDescent="0.25">
      <c r="Y506" s="141"/>
      <c r="Z506" s="140"/>
      <c r="AA506" s="141"/>
    </row>
    <row r="507" spans="25:27" hidden="1" x14ac:dyDescent="0.25">
      <c r="Y507" s="141"/>
      <c r="Z507" s="140"/>
      <c r="AA507" s="141"/>
    </row>
    <row r="508" spans="25:27" hidden="1" x14ac:dyDescent="0.25">
      <c r="Y508" s="141"/>
      <c r="Z508" s="140"/>
      <c r="AA508" s="141"/>
    </row>
    <row r="509" spans="25:27" hidden="1" x14ac:dyDescent="0.25">
      <c r="Y509" s="141"/>
      <c r="Z509" s="140"/>
      <c r="AA509" s="141"/>
    </row>
    <row r="510" spans="25:27" hidden="1" x14ac:dyDescent="0.25">
      <c r="Y510" s="141"/>
      <c r="Z510" s="140"/>
      <c r="AA510" s="141"/>
    </row>
    <row r="511" spans="25:27" hidden="1" x14ac:dyDescent="0.25">
      <c r="Y511" s="141"/>
      <c r="Z511" s="140"/>
      <c r="AA511" s="141"/>
    </row>
    <row r="512" spans="25:27" hidden="1" x14ac:dyDescent="0.25">
      <c r="Y512" s="141"/>
      <c r="Z512" s="140"/>
      <c r="AA512" s="141"/>
    </row>
    <row r="513" spans="25:27" hidden="1" x14ac:dyDescent="0.25">
      <c r="Y513" s="141"/>
      <c r="Z513" s="140"/>
      <c r="AA513" s="141"/>
    </row>
    <row r="514" spans="25:27" hidden="1" x14ac:dyDescent="0.25">
      <c r="Y514" s="141"/>
      <c r="Z514" s="140"/>
      <c r="AA514" s="141"/>
    </row>
    <row r="515" spans="25:27" hidden="1" x14ac:dyDescent="0.25">
      <c r="Y515" s="141"/>
      <c r="Z515" s="140"/>
      <c r="AA515" s="141"/>
    </row>
    <row r="516" spans="25:27" hidden="1" x14ac:dyDescent="0.25">
      <c r="Y516" s="141"/>
      <c r="Z516" s="140"/>
      <c r="AA516" s="141"/>
    </row>
    <row r="517" spans="25:27" hidden="1" x14ac:dyDescent="0.25">
      <c r="Y517" s="141"/>
      <c r="Z517" s="140"/>
      <c r="AA517" s="141"/>
    </row>
    <row r="518" spans="25:27" hidden="1" x14ac:dyDescent="0.25">
      <c r="Y518" s="141"/>
      <c r="Z518" s="140"/>
      <c r="AA518" s="141"/>
    </row>
    <row r="519" spans="25:27" hidden="1" x14ac:dyDescent="0.25">
      <c r="Y519" s="141"/>
      <c r="Z519" s="140"/>
      <c r="AA519" s="141"/>
    </row>
    <row r="520" spans="25:27" hidden="1" x14ac:dyDescent="0.25">
      <c r="Y520" s="141"/>
      <c r="Z520" s="140"/>
      <c r="AA520" s="141"/>
    </row>
    <row r="521" spans="25:27" hidden="1" x14ac:dyDescent="0.25">
      <c r="Y521" s="141"/>
      <c r="Z521" s="140"/>
      <c r="AA521" s="141"/>
    </row>
    <row r="522" spans="25:27" hidden="1" x14ac:dyDescent="0.25">
      <c r="Y522" s="141"/>
      <c r="Z522" s="140"/>
      <c r="AA522" s="141"/>
    </row>
    <row r="523" spans="25:27" hidden="1" x14ac:dyDescent="0.25">
      <c r="Y523" s="141"/>
      <c r="Z523" s="140"/>
      <c r="AA523" s="141"/>
    </row>
    <row r="524" spans="25:27" hidden="1" x14ac:dyDescent="0.25">
      <c r="Y524" s="141"/>
      <c r="Z524" s="140"/>
      <c r="AA524" s="141"/>
    </row>
    <row r="525" spans="25:27" hidden="1" x14ac:dyDescent="0.25">
      <c r="Y525" s="141"/>
      <c r="Z525" s="140"/>
      <c r="AA525" s="141"/>
    </row>
    <row r="526" spans="25:27" hidden="1" x14ac:dyDescent="0.25">
      <c r="Y526" s="141"/>
      <c r="Z526" s="140"/>
      <c r="AA526" s="141"/>
    </row>
    <row r="527" spans="25:27" hidden="1" x14ac:dyDescent="0.25">
      <c r="Y527" s="141"/>
      <c r="Z527" s="140"/>
      <c r="AA527" s="141"/>
    </row>
    <row r="528" spans="25:27" hidden="1" x14ac:dyDescent="0.25">
      <c r="Y528" s="141"/>
      <c r="Z528" s="140"/>
      <c r="AA528" s="141"/>
    </row>
    <row r="529" spans="25:27" hidden="1" x14ac:dyDescent="0.25">
      <c r="Y529" s="141"/>
      <c r="Z529" s="140"/>
      <c r="AA529" s="141"/>
    </row>
    <row r="530" spans="25:27" hidden="1" x14ac:dyDescent="0.25">
      <c r="Y530" s="141"/>
      <c r="Z530" s="140"/>
      <c r="AA530" s="141"/>
    </row>
    <row r="531" spans="25:27" hidden="1" x14ac:dyDescent="0.25">
      <c r="Y531" s="141"/>
      <c r="Z531" s="140"/>
      <c r="AA531" s="141"/>
    </row>
    <row r="532" spans="25:27" hidden="1" x14ac:dyDescent="0.25">
      <c r="Y532" s="141"/>
      <c r="Z532" s="140"/>
      <c r="AA532" s="141"/>
    </row>
    <row r="533" spans="25:27" hidden="1" x14ac:dyDescent="0.25">
      <c r="Y533" s="141"/>
      <c r="Z533" s="140"/>
      <c r="AA533" s="141"/>
    </row>
    <row r="534" spans="25:27" hidden="1" x14ac:dyDescent="0.25">
      <c r="Y534" s="141"/>
      <c r="Z534" s="140"/>
      <c r="AA534" s="141"/>
    </row>
    <row r="535" spans="25:27" hidden="1" x14ac:dyDescent="0.25">
      <c r="Y535" s="141"/>
      <c r="Z535" s="140"/>
      <c r="AA535" s="141"/>
    </row>
    <row r="536" spans="25:27" hidden="1" x14ac:dyDescent="0.25">
      <c r="Y536" s="141"/>
      <c r="Z536" s="140"/>
      <c r="AA536" s="141"/>
    </row>
    <row r="537" spans="25:27" hidden="1" x14ac:dyDescent="0.25">
      <c r="Y537" s="141"/>
      <c r="Z537" s="140"/>
      <c r="AA537" s="141"/>
    </row>
    <row r="538" spans="25:27" hidden="1" x14ac:dyDescent="0.25">
      <c r="Y538" s="141"/>
      <c r="Z538" s="140"/>
      <c r="AA538" s="141"/>
    </row>
    <row r="539" spans="25:27" hidden="1" x14ac:dyDescent="0.25">
      <c r="Y539" s="141"/>
      <c r="Z539" s="140"/>
      <c r="AA539" s="141"/>
    </row>
    <row r="540" spans="25:27" hidden="1" x14ac:dyDescent="0.25">
      <c r="Y540" s="141"/>
      <c r="Z540" s="140"/>
      <c r="AA540" s="141"/>
    </row>
    <row r="541" spans="25:27" hidden="1" x14ac:dyDescent="0.25">
      <c r="Y541" s="141"/>
      <c r="Z541" s="140"/>
      <c r="AA541" s="141"/>
    </row>
    <row r="542" spans="25:27" hidden="1" x14ac:dyDescent="0.25">
      <c r="Y542" s="141"/>
      <c r="Z542" s="140"/>
      <c r="AA542" s="141"/>
    </row>
    <row r="543" spans="25:27" hidden="1" x14ac:dyDescent="0.25">
      <c r="Y543" s="141"/>
      <c r="Z543" s="140"/>
      <c r="AA543" s="141"/>
    </row>
    <row r="544" spans="25:27" hidden="1" x14ac:dyDescent="0.25">
      <c r="Y544" s="141"/>
      <c r="Z544" s="140"/>
      <c r="AA544" s="141"/>
    </row>
    <row r="545" spans="25:27" hidden="1" x14ac:dyDescent="0.25">
      <c r="Y545" s="141"/>
      <c r="Z545" s="140"/>
      <c r="AA545" s="141"/>
    </row>
    <row r="546" spans="25:27" hidden="1" x14ac:dyDescent="0.25">
      <c r="Y546" s="141"/>
      <c r="Z546" s="140"/>
      <c r="AA546" s="141"/>
    </row>
    <row r="547" spans="25:27" hidden="1" x14ac:dyDescent="0.25">
      <c r="Y547" s="141"/>
      <c r="Z547" s="140"/>
      <c r="AA547" s="141"/>
    </row>
    <row r="548" spans="25:27" hidden="1" x14ac:dyDescent="0.25">
      <c r="Y548" s="141"/>
      <c r="Z548" s="140"/>
      <c r="AA548" s="141"/>
    </row>
    <row r="549" spans="25:27" hidden="1" x14ac:dyDescent="0.25">
      <c r="Y549" s="141"/>
      <c r="Z549" s="140"/>
      <c r="AA549" s="141"/>
    </row>
    <row r="550" spans="25:27" hidden="1" x14ac:dyDescent="0.25">
      <c r="Y550" s="141"/>
      <c r="Z550" s="140"/>
      <c r="AA550" s="141"/>
    </row>
    <row r="551" spans="25:27" hidden="1" x14ac:dyDescent="0.25">
      <c r="Y551" s="141"/>
      <c r="Z551" s="140"/>
      <c r="AA551" s="141"/>
    </row>
    <row r="552" spans="25:27" hidden="1" x14ac:dyDescent="0.25">
      <c r="Y552" s="141"/>
      <c r="Z552" s="140"/>
      <c r="AA552" s="141"/>
    </row>
    <row r="553" spans="25:27" hidden="1" x14ac:dyDescent="0.25">
      <c r="Y553" s="141"/>
      <c r="Z553" s="140"/>
      <c r="AA553" s="141"/>
    </row>
    <row r="554" spans="25:27" hidden="1" x14ac:dyDescent="0.25">
      <c r="Y554" s="141"/>
      <c r="Z554" s="140"/>
      <c r="AA554" s="141"/>
    </row>
    <row r="555" spans="25:27" hidden="1" x14ac:dyDescent="0.25">
      <c r="Y555" s="141"/>
      <c r="Z555" s="140"/>
      <c r="AA555" s="141"/>
    </row>
    <row r="556" spans="25:27" hidden="1" x14ac:dyDescent="0.25">
      <c r="Y556" s="141"/>
      <c r="Z556" s="140"/>
      <c r="AA556" s="141"/>
    </row>
    <row r="557" spans="25:27" hidden="1" x14ac:dyDescent="0.25">
      <c r="Y557" s="141"/>
      <c r="Z557" s="140"/>
      <c r="AA557" s="141"/>
    </row>
    <row r="558" spans="25:27" hidden="1" x14ac:dyDescent="0.25">
      <c r="Y558" s="141"/>
      <c r="Z558" s="140"/>
      <c r="AA558" s="141"/>
    </row>
    <row r="559" spans="25:27" hidden="1" x14ac:dyDescent="0.25">
      <c r="Y559" s="141"/>
      <c r="Z559" s="140"/>
      <c r="AA559" s="141"/>
    </row>
    <row r="560" spans="25:27" hidden="1" x14ac:dyDescent="0.25">
      <c r="Y560" s="141"/>
      <c r="Z560" s="140"/>
      <c r="AA560" s="141"/>
    </row>
    <row r="561" spans="25:27" hidden="1" x14ac:dyDescent="0.25">
      <c r="Y561" s="141"/>
      <c r="Z561" s="140"/>
      <c r="AA561" s="141"/>
    </row>
    <row r="562" spans="25:27" hidden="1" x14ac:dyDescent="0.25">
      <c r="Y562" s="141"/>
      <c r="Z562" s="140"/>
      <c r="AA562" s="141"/>
    </row>
    <row r="563" spans="25:27" hidden="1" x14ac:dyDescent="0.25">
      <c r="Y563" s="141"/>
      <c r="Z563" s="140"/>
      <c r="AA563" s="141"/>
    </row>
    <row r="564" spans="25:27" hidden="1" x14ac:dyDescent="0.25">
      <c r="Y564" s="141"/>
      <c r="Z564" s="140"/>
      <c r="AA564" s="141"/>
    </row>
    <row r="565" spans="25:27" hidden="1" x14ac:dyDescent="0.25">
      <c r="Y565" s="141"/>
      <c r="Z565" s="140"/>
      <c r="AA565" s="141"/>
    </row>
    <row r="566" spans="25:27" hidden="1" x14ac:dyDescent="0.25">
      <c r="Y566" s="141"/>
      <c r="Z566" s="140"/>
      <c r="AA566" s="141"/>
    </row>
    <row r="567" spans="25:27" hidden="1" x14ac:dyDescent="0.25">
      <c r="Y567" s="141"/>
      <c r="Z567" s="140"/>
      <c r="AA567" s="141"/>
    </row>
    <row r="568" spans="25:27" hidden="1" x14ac:dyDescent="0.25">
      <c r="Y568" s="141"/>
      <c r="Z568" s="140"/>
      <c r="AA568" s="141"/>
    </row>
    <row r="569" spans="25:27" hidden="1" x14ac:dyDescent="0.25">
      <c r="Y569" s="141"/>
      <c r="Z569" s="140"/>
      <c r="AA569" s="141"/>
    </row>
    <row r="570" spans="25:27" hidden="1" x14ac:dyDescent="0.25">
      <c r="Y570" s="141"/>
      <c r="Z570" s="140"/>
      <c r="AA570" s="141"/>
    </row>
    <row r="571" spans="25:27" hidden="1" x14ac:dyDescent="0.25">
      <c r="Y571" s="141"/>
      <c r="Z571" s="140"/>
      <c r="AA571" s="141"/>
    </row>
    <row r="572" spans="25:27" hidden="1" x14ac:dyDescent="0.25">
      <c r="Y572" s="141"/>
      <c r="Z572" s="140"/>
      <c r="AA572" s="141"/>
    </row>
    <row r="573" spans="25:27" hidden="1" x14ac:dyDescent="0.25">
      <c r="Y573" s="141"/>
      <c r="Z573" s="140"/>
      <c r="AA573" s="141"/>
    </row>
    <row r="574" spans="25:27" hidden="1" x14ac:dyDescent="0.25">
      <c r="Y574" s="141"/>
      <c r="Z574" s="140"/>
      <c r="AA574" s="141"/>
    </row>
    <row r="575" spans="25:27" hidden="1" x14ac:dyDescent="0.25">
      <c r="Y575" s="141"/>
      <c r="Z575" s="140"/>
      <c r="AA575" s="141"/>
    </row>
    <row r="576" spans="25:27" hidden="1" x14ac:dyDescent="0.25">
      <c r="Y576" s="141"/>
      <c r="Z576" s="140"/>
      <c r="AA576" s="141"/>
    </row>
    <row r="577" spans="25:27" hidden="1" x14ac:dyDescent="0.25">
      <c r="Y577" s="141"/>
      <c r="Z577" s="140"/>
      <c r="AA577" s="141"/>
    </row>
    <row r="578" spans="25:27" hidden="1" x14ac:dyDescent="0.25">
      <c r="Y578" s="141"/>
      <c r="Z578" s="140"/>
      <c r="AA578" s="141"/>
    </row>
    <row r="579" spans="25:27" hidden="1" x14ac:dyDescent="0.25">
      <c r="Y579" s="141"/>
      <c r="Z579" s="140"/>
      <c r="AA579" s="141"/>
    </row>
    <row r="580" spans="25:27" hidden="1" x14ac:dyDescent="0.25">
      <c r="Y580" s="141"/>
      <c r="Z580" s="140"/>
      <c r="AA580" s="141"/>
    </row>
    <row r="581" spans="25:27" hidden="1" x14ac:dyDescent="0.25">
      <c r="Y581" s="141"/>
      <c r="Z581" s="140"/>
      <c r="AA581" s="141"/>
    </row>
    <row r="582" spans="25:27" hidden="1" x14ac:dyDescent="0.25">
      <c r="Y582" s="141"/>
      <c r="Z582" s="140"/>
      <c r="AA582" s="141"/>
    </row>
    <row r="583" spans="25:27" hidden="1" x14ac:dyDescent="0.25">
      <c r="Y583" s="141"/>
      <c r="Z583" s="140"/>
      <c r="AA583" s="141"/>
    </row>
    <row r="584" spans="25:27" hidden="1" x14ac:dyDescent="0.25">
      <c r="Y584" s="141"/>
      <c r="Z584" s="140"/>
      <c r="AA584" s="141"/>
    </row>
    <row r="585" spans="25:27" hidden="1" x14ac:dyDescent="0.25">
      <c r="Y585" s="141"/>
      <c r="Z585" s="140"/>
      <c r="AA585" s="141"/>
    </row>
    <row r="586" spans="25:27" hidden="1" x14ac:dyDescent="0.25">
      <c r="Y586" s="141"/>
      <c r="Z586" s="140"/>
      <c r="AA586" s="141"/>
    </row>
    <row r="587" spans="25:27" hidden="1" x14ac:dyDescent="0.25">
      <c r="Y587" s="141"/>
      <c r="Z587" s="140"/>
      <c r="AA587" s="141"/>
    </row>
    <row r="588" spans="25:27" hidden="1" x14ac:dyDescent="0.25">
      <c r="Y588" s="141"/>
      <c r="Z588" s="140"/>
      <c r="AA588" s="141"/>
    </row>
    <row r="589" spans="25:27" hidden="1" x14ac:dyDescent="0.25">
      <c r="Y589" s="141"/>
      <c r="Z589" s="140"/>
      <c r="AA589" s="141"/>
    </row>
    <row r="590" spans="25:27" hidden="1" x14ac:dyDescent="0.25">
      <c r="Y590" s="141"/>
      <c r="Z590" s="140"/>
      <c r="AA590" s="141"/>
    </row>
    <row r="591" spans="25:27" hidden="1" x14ac:dyDescent="0.25">
      <c r="Y591" s="141"/>
      <c r="Z591" s="140"/>
      <c r="AA591" s="141"/>
    </row>
    <row r="592" spans="25:27" hidden="1" x14ac:dyDescent="0.25">
      <c r="Y592" s="141"/>
      <c r="Z592" s="140"/>
      <c r="AA592" s="141"/>
    </row>
    <row r="593" spans="25:27" hidden="1" x14ac:dyDescent="0.25">
      <c r="Y593" s="141"/>
      <c r="Z593" s="140"/>
      <c r="AA593" s="141"/>
    </row>
    <row r="594" spans="25:27" hidden="1" x14ac:dyDescent="0.25">
      <c r="Y594" s="141"/>
      <c r="Z594" s="140"/>
      <c r="AA594" s="141"/>
    </row>
    <row r="595" spans="25:27" hidden="1" x14ac:dyDescent="0.25">
      <c r="Y595" s="141"/>
      <c r="Z595" s="140"/>
      <c r="AA595" s="141"/>
    </row>
    <row r="596" spans="25:27" hidden="1" x14ac:dyDescent="0.25">
      <c r="Y596" s="141"/>
      <c r="Z596" s="140"/>
      <c r="AA596" s="141"/>
    </row>
    <row r="597" spans="25:27" hidden="1" x14ac:dyDescent="0.25">
      <c r="Y597" s="141"/>
      <c r="Z597" s="140"/>
      <c r="AA597" s="141"/>
    </row>
    <row r="598" spans="25:27" hidden="1" x14ac:dyDescent="0.25">
      <c r="Y598" s="141"/>
      <c r="Z598" s="140"/>
      <c r="AA598" s="141"/>
    </row>
    <row r="599" spans="25:27" hidden="1" x14ac:dyDescent="0.25">
      <c r="Y599" s="141"/>
      <c r="Z599" s="140"/>
      <c r="AA599" s="141"/>
    </row>
    <row r="600" spans="25:27" hidden="1" x14ac:dyDescent="0.25">
      <c r="Y600" s="141"/>
      <c r="Z600" s="140"/>
      <c r="AA600" s="141"/>
    </row>
    <row r="601" spans="25:27" hidden="1" x14ac:dyDescent="0.25">
      <c r="Y601" s="141"/>
      <c r="Z601" s="140"/>
      <c r="AA601" s="141"/>
    </row>
    <row r="602" spans="25:27" hidden="1" x14ac:dyDescent="0.25">
      <c r="Y602" s="141"/>
      <c r="Z602" s="140"/>
      <c r="AA602" s="141"/>
    </row>
    <row r="603" spans="25:27" hidden="1" x14ac:dyDescent="0.25">
      <c r="Y603" s="141"/>
      <c r="Z603" s="140"/>
      <c r="AA603" s="141"/>
    </row>
    <row r="604" spans="25:27" hidden="1" x14ac:dyDescent="0.25">
      <c r="Y604" s="141"/>
      <c r="Z604" s="140"/>
      <c r="AA604" s="141"/>
    </row>
    <row r="605" spans="25:27" hidden="1" x14ac:dyDescent="0.25">
      <c r="Y605" s="141"/>
      <c r="Z605" s="140"/>
      <c r="AA605" s="141"/>
    </row>
    <row r="606" spans="25:27" hidden="1" x14ac:dyDescent="0.25">
      <c r="Y606" s="141"/>
      <c r="Z606" s="140"/>
      <c r="AA606" s="141"/>
    </row>
    <row r="607" spans="25:27" hidden="1" x14ac:dyDescent="0.25">
      <c r="Y607" s="141"/>
      <c r="Z607" s="140"/>
      <c r="AA607" s="141"/>
    </row>
    <row r="608" spans="25:27" hidden="1" x14ac:dyDescent="0.25">
      <c r="Y608" s="141"/>
      <c r="Z608" s="140"/>
      <c r="AA608" s="141"/>
    </row>
    <row r="609" spans="25:27" hidden="1" x14ac:dyDescent="0.25">
      <c r="Y609" s="141"/>
      <c r="Z609" s="140"/>
      <c r="AA609" s="141"/>
    </row>
    <row r="610" spans="25:27" hidden="1" x14ac:dyDescent="0.25">
      <c r="Y610" s="141"/>
      <c r="Z610" s="140"/>
      <c r="AA610" s="141"/>
    </row>
    <row r="611" spans="25:27" hidden="1" x14ac:dyDescent="0.25">
      <c r="Y611" s="141"/>
      <c r="Z611" s="140"/>
      <c r="AA611" s="141"/>
    </row>
    <row r="612" spans="25:27" hidden="1" x14ac:dyDescent="0.25">
      <c r="Y612" s="141"/>
      <c r="Z612" s="140"/>
      <c r="AA612" s="141"/>
    </row>
    <row r="613" spans="25:27" hidden="1" x14ac:dyDescent="0.25">
      <c r="Y613" s="141"/>
      <c r="Z613" s="140"/>
      <c r="AA613" s="141"/>
    </row>
    <row r="614" spans="25:27" hidden="1" x14ac:dyDescent="0.25">
      <c r="Y614" s="141"/>
      <c r="Z614" s="140"/>
      <c r="AA614" s="141"/>
    </row>
    <row r="615" spans="25:27" hidden="1" x14ac:dyDescent="0.25">
      <c r="Y615" s="141"/>
      <c r="Z615" s="140"/>
      <c r="AA615" s="141"/>
    </row>
    <row r="616" spans="25:27" hidden="1" x14ac:dyDescent="0.25">
      <c r="Y616" s="141"/>
      <c r="Z616" s="140"/>
      <c r="AA616" s="141"/>
    </row>
    <row r="617" spans="25:27" hidden="1" x14ac:dyDescent="0.25">
      <c r="Y617" s="141"/>
      <c r="Z617" s="140"/>
      <c r="AA617" s="141"/>
    </row>
    <row r="618" spans="25:27" hidden="1" x14ac:dyDescent="0.25">
      <c r="Y618" s="141"/>
      <c r="Z618" s="140"/>
      <c r="AA618" s="141"/>
    </row>
    <row r="619" spans="25:27" hidden="1" x14ac:dyDescent="0.25">
      <c r="Y619" s="141"/>
      <c r="Z619" s="140"/>
      <c r="AA619" s="141"/>
    </row>
    <row r="620" spans="25:27" hidden="1" x14ac:dyDescent="0.25">
      <c r="Y620" s="141"/>
      <c r="Z620" s="140"/>
      <c r="AA620" s="141"/>
    </row>
    <row r="621" spans="25:27" hidden="1" x14ac:dyDescent="0.25">
      <c r="Y621" s="141"/>
      <c r="Z621" s="140"/>
      <c r="AA621" s="141"/>
    </row>
    <row r="622" spans="25:27" hidden="1" x14ac:dyDescent="0.25">
      <c r="Y622" s="141"/>
      <c r="Z622" s="140"/>
      <c r="AA622" s="141"/>
    </row>
    <row r="623" spans="25:27" hidden="1" x14ac:dyDescent="0.25">
      <c r="Y623" s="141"/>
      <c r="Z623" s="140"/>
      <c r="AA623" s="141"/>
    </row>
    <row r="624" spans="25:27" hidden="1" x14ac:dyDescent="0.25">
      <c r="Y624" s="141"/>
      <c r="Z624" s="140"/>
      <c r="AA624" s="141"/>
    </row>
    <row r="625" spans="25:27" hidden="1" x14ac:dyDescent="0.25">
      <c r="Y625" s="141"/>
      <c r="Z625" s="140"/>
      <c r="AA625" s="141"/>
    </row>
    <row r="626" spans="25:27" hidden="1" x14ac:dyDescent="0.25">
      <c r="Y626" s="141"/>
      <c r="Z626" s="140"/>
      <c r="AA626" s="141"/>
    </row>
    <row r="627" spans="25:27" hidden="1" x14ac:dyDescent="0.25">
      <c r="Y627" s="141"/>
      <c r="Z627" s="140"/>
      <c r="AA627" s="141"/>
    </row>
    <row r="628" spans="25:27" hidden="1" x14ac:dyDescent="0.25">
      <c r="Y628" s="141"/>
      <c r="Z628" s="140"/>
      <c r="AA628" s="141"/>
    </row>
    <row r="629" spans="25:27" hidden="1" x14ac:dyDescent="0.25">
      <c r="Y629" s="141"/>
      <c r="Z629" s="140"/>
      <c r="AA629" s="141"/>
    </row>
    <row r="630" spans="25:27" hidden="1" x14ac:dyDescent="0.25">
      <c r="Y630" s="141"/>
      <c r="Z630" s="140"/>
      <c r="AA630" s="141"/>
    </row>
    <row r="631" spans="25:27" hidden="1" x14ac:dyDescent="0.25">
      <c r="Y631" s="141"/>
      <c r="Z631" s="140"/>
      <c r="AA631" s="141"/>
    </row>
    <row r="632" spans="25:27" hidden="1" x14ac:dyDescent="0.25">
      <c r="Y632" s="141"/>
      <c r="Z632" s="140"/>
      <c r="AA632" s="141"/>
    </row>
    <row r="633" spans="25:27" hidden="1" x14ac:dyDescent="0.25">
      <c r="Y633" s="141"/>
      <c r="Z633" s="140"/>
      <c r="AA633" s="141"/>
    </row>
    <row r="634" spans="25:27" hidden="1" x14ac:dyDescent="0.25">
      <c r="Y634" s="141"/>
      <c r="Z634" s="140"/>
      <c r="AA634" s="141"/>
    </row>
    <row r="635" spans="25:27" hidden="1" x14ac:dyDescent="0.25">
      <c r="Y635" s="141"/>
      <c r="Z635" s="140"/>
      <c r="AA635" s="141"/>
    </row>
    <row r="636" spans="25:27" hidden="1" x14ac:dyDescent="0.25">
      <c r="Y636" s="141"/>
      <c r="Z636" s="140"/>
      <c r="AA636" s="141"/>
    </row>
    <row r="637" spans="25:27" hidden="1" x14ac:dyDescent="0.25">
      <c r="Y637" s="141"/>
      <c r="Z637" s="140"/>
      <c r="AA637" s="141"/>
    </row>
    <row r="638" spans="25:27" hidden="1" x14ac:dyDescent="0.25">
      <c r="Y638" s="141"/>
      <c r="Z638" s="140"/>
      <c r="AA638" s="141"/>
    </row>
    <row r="639" spans="25:27" hidden="1" x14ac:dyDescent="0.25">
      <c r="Y639" s="141"/>
      <c r="Z639" s="140"/>
      <c r="AA639" s="141"/>
    </row>
    <row r="640" spans="25:27" hidden="1" x14ac:dyDescent="0.25">
      <c r="Y640" s="141"/>
      <c r="Z640" s="140"/>
      <c r="AA640" s="141"/>
    </row>
    <row r="641" spans="25:27" hidden="1" x14ac:dyDescent="0.25">
      <c r="Y641" s="141"/>
      <c r="Z641" s="140"/>
      <c r="AA641" s="141"/>
    </row>
    <row r="642" spans="25:27" hidden="1" x14ac:dyDescent="0.25">
      <c r="Y642" s="141"/>
      <c r="Z642" s="140"/>
      <c r="AA642" s="141"/>
    </row>
    <row r="643" spans="25:27" hidden="1" x14ac:dyDescent="0.25">
      <c r="Y643" s="141"/>
      <c r="Z643" s="140"/>
      <c r="AA643" s="141"/>
    </row>
    <row r="644" spans="25:27" hidden="1" x14ac:dyDescent="0.25">
      <c r="Y644" s="141"/>
      <c r="Z644" s="140"/>
      <c r="AA644" s="141"/>
    </row>
    <row r="645" spans="25:27" hidden="1" x14ac:dyDescent="0.25">
      <c r="Y645" s="141"/>
      <c r="Z645" s="140"/>
      <c r="AA645" s="141"/>
    </row>
    <row r="646" spans="25:27" hidden="1" x14ac:dyDescent="0.25">
      <c r="Y646" s="141"/>
      <c r="Z646" s="140"/>
      <c r="AA646" s="141"/>
    </row>
    <row r="647" spans="25:27" hidden="1" x14ac:dyDescent="0.25">
      <c r="Y647" s="141"/>
      <c r="Z647" s="140"/>
      <c r="AA647" s="141"/>
    </row>
    <row r="648" spans="25:27" hidden="1" x14ac:dyDescent="0.25">
      <c r="Y648" s="141"/>
      <c r="Z648" s="140"/>
      <c r="AA648" s="141"/>
    </row>
    <row r="649" spans="25:27" hidden="1" x14ac:dyDescent="0.25">
      <c r="Y649" s="141"/>
      <c r="Z649" s="140"/>
      <c r="AA649" s="141"/>
    </row>
    <row r="650" spans="25:27" hidden="1" x14ac:dyDescent="0.25">
      <c r="Y650" s="141"/>
      <c r="Z650" s="140"/>
      <c r="AA650" s="141"/>
    </row>
    <row r="651" spans="25:27" hidden="1" x14ac:dyDescent="0.25">
      <c r="Y651" s="141"/>
      <c r="Z651" s="140"/>
      <c r="AA651" s="141"/>
    </row>
    <row r="652" spans="25:27" hidden="1" x14ac:dyDescent="0.25">
      <c r="Y652" s="141"/>
      <c r="Z652" s="140"/>
      <c r="AA652" s="141"/>
    </row>
    <row r="653" spans="25:27" hidden="1" x14ac:dyDescent="0.25">
      <c r="Y653" s="141"/>
      <c r="Z653" s="140"/>
      <c r="AA653" s="141"/>
    </row>
    <row r="654" spans="25:27" hidden="1" x14ac:dyDescent="0.25">
      <c r="Y654" s="141"/>
      <c r="Z654" s="140"/>
      <c r="AA654" s="141"/>
    </row>
    <row r="655" spans="25:27" hidden="1" x14ac:dyDescent="0.25">
      <c r="Y655" s="141"/>
      <c r="Z655" s="140"/>
      <c r="AA655" s="141"/>
    </row>
    <row r="656" spans="25:27" hidden="1" x14ac:dyDescent="0.25">
      <c r="Y656" s="141"/>
      <c r="Z656" s="140"/>
      <c r="AA656" s="141"/>
    </row>
    <row r="657" spans="25:27" hidden="1" x14ac:dyDescent="0.25">
      <c r="Y657" s="141"/>
      <c r="Z657" s="140"/>
      <c r="AA657" s="141"/>
    </row>
    <row r="658" spans="25:27" hidden="1" x14ac:dyDescent="0.25">
      <c r="Y658" s="141"/>
      <c r="Z658" s="140"/>
      <c r="AA658" s="141"/>
    </row>
    <row r="659" spans="25:27" hidden="1" x14ac:dyDescent="0.25">
      <c r="Y659" s="141"/>
      <c r="Z659" s="140"/>
      <c r="AA659" s="141"/>
    </row>
    <row r="660" spans="25:27" hidden="1" x14ac:dyDescent="0.25">
      <c r="Y660" s="141"/>
      <c r="Z660" s="140"/>
      <c r="AA660" s="141"/>
    </row>
    <row r="661" spans="25:27" hidden="1" x14ac:dyDescent="0.25">
      <c r="Y661" s="141"/>
      <c r="Z661" s="140"/>
      <c r="AA661" s="141"/>
    </row>
    <row r="662" spans="25:27" hidden="1" x14ac:dyDescent="0.25">
      <c r="Y662" s="141"/>
      <c r="Z662" s="140"/>
      <c r="AA662" s="141"/>
    </row>
    <row r="663" spans="25:27" hidden="1" x14ac:dyDescent="0.25">
      <c r="Y663" s="141"/>
      <c r="Z663" s="140"/>
      <c r="AA663" s="141"/>
    </row>
    <row r="664" spans="25:27" hidden="1" x14ac:dyDescent="0.25">
      <c r="Y664" s="141"/>
      <c r="Z664" s="140"/>
      <c r="AA664" s="141"/>
    </row>
    <row r="665" spans="25:27" hidden="1" x14ac:dyDescent="0.25">
      <c r="Y665" s="141"/>
      <c r="Z665" s="140"/>
      <c r="AA665" s="141"/>
    </row>
    <row r="666" spans="25:27" hidden="1" x14ac:dyDescent="0.25">
      <c r="Y666" s="141"/>
      <c r="Z666" s="140"/>
      <c r="AA666" s="141"/>
    </row>
    <row r="667" spans="25:27" hidden="1" x14ac:dyDescent="0.25">
      <c r="Y667" s="141"/>
      <c r="Z667" s="140"/>
      <c r="AA667" s="141"/>
    </row>
    <row r="668" spans="25:27" hidden="1" x14ac:dyDescent="0.25">
      <c r="Y668" s="141"/>
      <c r="Z668" s="140"/>
      <c r="AA668" s="141"/>
    </row>
    <row r="669" spans="25:27" hidden="1" x14ac:dyDescent="0.25">
      <c r="Y669" s="141"/>
      <c r="Z669" s="140"/>
      <c r="AA669" s="141"/>
    </row>
    <row r="670" spans="25:27" hidden="1" x14ac:dyDescent="0.25">
      <c r="Y670" s="141"/>
      <c r="Z670" s="140"/>
      <c r="AA670" s="141"/>
    </row>
    <row r="671" spans="25:27" hidden="1" x14ac:dyDescent="0.25">
      <c r="Y671" s="141"/>
      <c r="Z671" s="140"/>
      <c r="AA671" s="141"/>
    </row>
    <row r="672" spans="25:27" hidden="1" x14ac:dyDescent="0.25">
      <c r="Y672" s="141"/>
      <c r="Z672" s="140"/>
      <c r="AA672" s="141"/>
    </row>
    <row r="673" spans="25:27" hidden="1" x14ac:dyDescent="0.25">
      <c r="Y673" s="141"/>
      <c r="Z673" s="140"/>
      <c r="AA673" s="141"/>
    </row>
    <row r="674" spans="25:27" hidden="1" x14ac:dyDescent="0.25">
      <c r="Y674" s="141"/>
      <c r="Z674" s="140"/>
      <c r="AA674" s="141"/>
    </row>
    <row r="675" spans="25:27" hidden="1" x14ac:dyDescent="0.25">
      <c r="Y675" s="141"/>
      <c r="Z675" s="140"/>
      <c r="AA675" s="141"/>
    </row>
    <row r="676" spans="25:27" hidden="1" x14ac:dyDescent="0.25">
      <c r="Y676" s="141"/>
      <c r="Z676" s="140"/>
      <c r="AA676" s="141"/>
    </row>
    <row r="677" spans="25:27" hidden="1" x14ac:dyDescent="0.25">
      <c r="Y677" s="141"/>
      <c r="Z677" s="140"/>
      <c r="AA677" s="141"/>
    </row>
    <row r="678" spans="25:27" hidden="1" x14ac:dyDescent="0.25">
      <c r="Y678" s="141"/>
      <c r="Z678" s="140"/>
      <c r="AA678" s="141"/>
    </row>
    <row r="679" spans="25:27" hidden="1" x14ac:dyDescent="0.25">
      <c r="Y679" s="141"/>
      <c r="Z679" s="140"/>
      <c r="AA679" s="141"/>
    </row>
    <row r="680" spans="25:27" hidden="1" x14ac:dyDescent="0.25">
      <c r="Y680" s="141"/>
      <c r="Z680" s="140"/>
      <c r="AA680" s="141"/>
    </row>
    <row r="681" spans="25:27" hidden="1" x14ac:dyDescent="0.25">
      <c r="Y681" s="141"/>
      <c r="Z681" s="140"/>
      <c r="AA681" s="141"/>
    </row>
    <row r="682" spans="25:27" hidden="1" x14ac:dyDescent="0.25">
      <c r="Y682" s="141"/>
      <c r="Z682" s="140"/>
      <c r="AA682" s="141"/>
    </row>
    <row r="683" spans="25:27" hidden="1" x14ac:dyDescent="0.25">
      <c r="Y683" s="141"/>
      <c r="Z683" s="140"/>
      <c r="AA683" s="141"/>
    </row>
    <row r="684" spans="25:27" hidden="1" x14ac:dyDescent="0.25">
      <c r="Y684" s="141"/>
      <c r="Z684" s="140"/>
      <c r="AA684" s="141"/>
    </row>
    <row r="685" spans="25:27" hidden="1" x14ac:dyDescent="0.25">
      <c r="Y685" s="141"/>
      <c r="Z685" s="140"/>
      <c r="AA685" s="141"/>
    </row>
    <row r="686" spans="25:27" hidden="1" x14ac:dyDescent="0.25">
      <c r="Y686" s="141"/>
      <c r="Z686" s="140"/>
      <c r="AA686" s="141"/>
    </row>
    <row r="687" spans="25:27" hidden="1" x14ac:dyDescent="0.25">
      <c r="Y687" s="141"/>
      <c r="Z687" s="140"/>
      <c r="AA687" s="141"/>
    </row>
    <row r="688" spans="25:27" hidden="1" x14ac:dyDescent="0.25">
      <c r="Y688" s="141"/>
      <c r="Z688" s="140"/>
      <c r="AA688" s="141"/>
    </row>
    <row r="689" spans="25:27" hidden="1" x14ac:dyDescent="0.25">
      <c r="Y689" s="141"/>
      <c r="Z689" s="140"/>
      <c r="AA689" s="141"/>
    </row>
    <row r="690" spans="25:27" hidden="1" x14ac:dyDescent="0.25">
      <c r="Y690" s="141"/>
      <c r="Z690" s="140"/>
      <c r="AA690" s="141"/>
    </row>
    <row r="691" spans="25:27" hidden="1" x14ac:dyDescent="0.25">
      <c r="Y691" s="141"/>
      <c r="Z691" s="140"/>
      <c r="AA691" s="141"/>
    </row>
    <row r="692" spans="25:27" hidden="1" x14ac:dyDescent="0.25">
      <c r="Y692" s="141"/>
      <c r="Z692" s="140"/>
      <c r="AA692" s="141"/>
    </row>
    <row r="693" spans="25:27" hidden="1" x14ac:dyDescent="0.25">
      <c r="Y693" s="141"/>
      <c r="Z693" s="140"/>
      <c r="AA693" s="141"/>
    </row>
    <row r="694" spans="25:27" hidden="1" x14ac:dyDescent="0.25">
      <c r="Y694" s="141"/>
      <c r="Z694" s="140"/>
      <c r="AA694" s="141"/>
    </row>
    <row r="695" spans="25:27" hidden="1" x14ac:dyDescent="0.25">
      <c r="Y695" s="141"/>
      <c r="Z695" s="140"/>
      <c r="AA695" s="141"/>
    </row>
    <row r="696" spans="25:27" hidden="1" x14ac:dyDescent="0.25">
      <c r="Y696" s="141"/>
      <c r="Z696" s="140"/>
      <c r="AA696" s="141"/>
    </row>
    <row r="697" spans="25:27" hidden="1" x14ac:dyDescent="0.25">
      <c r="Y697" s="141"/>
      <c r="Z697" s="140"/>
      <c r="AA697" s="141"/>
    </row>
    <row r="698" spans="25:27" hidden="1" x14ac:dyDescent="0.25">
      <c r="Y698" s="141"/>
      <c r="Z698" s="140"/>
      <c r="AA698" s="141"/>
    </row>
    <row r="699" spans="25:27" hidden="1" x14ac:dyDescent="0.25">
      <c r="Y699" s="141"/>
      <c r="Z699" s="140"/>
      <c r="AA699" s="141"/>
    </row>
    <row r="700" spans="25:27" hidden="1" x14ac:dyDescent="0.25">
      <c r="Y700" s="141"/>
      <c r="Z700" s="140"/>
      <c r="AA700" s="141"/>
    </row>
    <row r="701" spans="25:27" hidden="1" x14ac:dyDescent="0.25">
      <c r="Y701" s="141"/>
      <c r="Z701" s="140"/>
      <c r="AA701" s="141"/>
    </row>
    <row r="702" spans="25:27" hidden="1" x14ac:dyDescent="0.25">
      <c r="Y702" s="141"/>
      <c r="Z702" s="140"/>
      <c r="AA702" s="141"/>
    </row>
    <row r="703" spans="25:27" hidden="1" x14ac:dyDescent="0.25">
      <c r="Y703" s="141"/>
      <c r="Z703" s="140"/>
      <c r="AA703" s="141"/>
    </row>
    <row r="704" spans="25:27" hidden="1" x14ac:dyDescent="0.25">
      <c r="Y704" s="141"/>
      <c r="Z704" s="140"/>
      <c r="AA704" s="141"/>
    </row>
    <row r="705" spans="25:27" hidden="1" x14ac:dyDescent="0.25">
      <c r="Y705" s="141"/>
      <c r="Z705" s="140"/>
      <c r="AA705" s="141"/>
    </row>
    <row r="706" spans="25:27" hidden="1" x14ac:dyDescent="0.25">
      <c r="Y706" s="141"/>
      <c r="Z706" s="140"/>
      <c r="AA706" s="141"/>
    </row>
    <row r="707" spans="25:27" hidden="1" x14ac:dyDescent="0.25">
      <c r="Y707" s="141"/>
      <c r="Z707" s="140"/>
      <c r="AA707" s="141"/>
    </row>
    <row r="708" spans="25:27" hidden="1" x14ac:dyDescent="0.25">
      <c r="Y708" s="141"/>
      <c r="Z708" s="140"/>
      <c r="AA708" s="141"/>
    </row>
    <row r="709" spans="25:27" hidden="1" x14ac:dyDescent="0.25">
      <c r="Y709" s="141"/>
      <c r="Z709" s="140"/>
      <c r="AA709" s="141"/>
    </row>
    <row r="710" spans="25:27" hidden="1" x14ac:dyDescent="0.25">
      <c r="Y710" s="141"/>
      <c r="Z710" s="140"/>
      <c r="AA710" s="141"/>
    </row>
    <row r="711" spans="25:27" hidden="1" x14ac:dyDescent="0.25">
      <c r="Y711" s="141"/>
      <c r="Z711" s="140"/>
      <c r="AA711" s="141"/>
    </row>
    <row r="712" spans="25:27" hidden="1" x14ac:dyDescent="0.25">
      <c r="Y712" s="141"/>
      <c r="Z712" s="140"/>
      <c r="AA712" s="141"/>
    </row>
    <row r="713" spans="25:27" hidden="1" x14ac:dyDescent="0.25">
      <c r="Y713" s="141"/>
      <c r="Z713" s="140"/>
      <c r="AA713" s="141"/>
    </row>
    <row r="714" spans="25:27" hidden="1" x14ac:dyDescent="0.25">
      <c r="Y714" s="141"/>
      <c r="Z714" s="140"/>
      <c r="AA714" s="141"/>
    </row>
    <row r="715" spans="25:27" hidden="1" x14ac:dyDescent="0.25">
      <c r="Y715" s="141"/>
      <c r="Z715" s="140"/>
      <c r="AA715" s="141"/>
    </row>
    <row r="716" spans="25:27" hidden="1" x14ac:dyDescent="0.25">
      <c r="Y716" s="141"/>
      <c r="Z716" s="140"/>
      <c r="AA716" s="141"/>
    </row>
    <row r="717" spans="25:27" hidden="1" x14ac:dyDescent="0.25">
      <c r="Y717" s="141"/>
      <c r="Z717" s="140"/>
      <c r="AA717" s="141"/>
    </row>
    <row r="718" spans="25:27" hidden="1" x14ac:dyDescent="0.25">
      <c r="Y718" s="141"/>
      <c r="Z718" s="140"/>
      <c r="AA718" s="141"/>
    </row>
    <row r="719" spans="25:27" hidden="1" x14ac:dyDescent="0.25">
      <c r="Y719" s="141"/>
      <c r="Z719" s="140"/>
      <c r="AA719" s="141"/>
    </row>
    <row r="720" spans="25:27" hidden="1" x14ac:dyDescent="0.25">
      <c r="Y720" s="141"/>
      <c r="Z720" s="140"/>
      <c r="AA720" s="141"/>
    </row>
    <row r="721" spans="25:27" hidden="1" x14ac:dyDescent="0.25">
      <c r="Y721" s="141"/>
      <c r="Z721" s="140"/>
      <c r="AA721" s="141"/>
    </row>
    <row r="722" spans="25:27" hidden="1" x14ac:dyDescent="0.25">
      <c r="Y722" s="141"/>
      <c r="Z722" s="140"/>
      <c r="AA722" s="141"/>
    </row>
    <row r="723" spans="25:27" hidden="1" x14ac:dyDescent="0.25">
      <c r="Y723" s="141"/>
      <c r="Z723" s="140"/>
      <c r="AA723" s="141"/>
    </row>
    <row r="724" spans="25:27" hidden="1" x14ac:dyDescent="0.25">
      <c r="Y724" s="141"/>
      <c r="Z724" s="140"/>
      <c r="AA724" s="141"/>
    </row>
    <row r="725" spans="25:27" hidden="1" x14ac:dyDescent="0.25">
      <c r="Y725" s="141"/>
      <c r="Z725" s="140"/>
      <c r="AA725" s="141"/>
    </row>
    <row r="726" spans="25:27" hidden="1" x14ac:dyDescent="0.25">
      <c r="Y726" s="141"/>
      <c r="Z726" s="140"/>
      <c r="AA726" s="141"/>
    </row>
    <row r="727" spans="25:27" hidden="1" x14ac:dyDescent="0.25">
      <c r="Y727" s="141"/>
      <c r="Z727" s="140"/>
      <c r="AA727" s="141"/>
    </row>
    <row r="728" spans="25:27" hidden="1" x14ac:dyDescent="0.25">
      <c r="Y728" s="141"/>
      <c r="Z728" s="140"/>
      <c r="AA728" s="141"/>
    </row>
    <row r="729" spans="25:27" hidden="1" x14ac:dyDescent="0.25">
      <c r="Y729" s="141"/>
      <c r="Z729" s="140"/>
      <c r="AA729" s="141"/>
    </row>
    <row r="730" spans="25:27" hidden="1" x14ac:dyDescent="0.25">
      <c r="Y730" s="141"/>
      <c r="Z730" s="140"/>
      <c r="AA730" s="141"/>
    </row>
    <row r="731" spans="25:27" hidden="1" x14ac:dyDescent="0.25">
      <c r="Y731" s="141"/>
      <c r="Z731" s="140"/>
      <c r="AA731" s="141"/>
    </row>
    <row r="732" spans="25:27" hidden="1" x14ac:dyDescent="0.25">
      <c r="Y732" s="141"/>
      <c r="Z732" s="140"/>
      <c r="AA732" s="141"/>
    </row>
    <row r="733" spans="25:27" hidden="1" x14ac:dyDescent="0.25">
      <c r="Y733" s="141"/>
      <c r="Z733" s="140"/>
      <c r="AA733" s="141"/>
    </row>
    <row r="734" spans="25:27" hidden="1" x14ac:dyDescent="0.25">
      <c r="Y734" s="141"/>
      <c r="Z734" s="140"/>
      <c r="AA734" s="141"/>
    </row>
    <row r="735" spans="25:27" hidden="1" x14ac:dyDescent="0.25">
      <c r="Y735" s="141"/>
      <c r="Z735" s="140"/>
      <c r="AA735" s="141"/>
    </row>
    <row r="736" spans="25:27" hidden="1" x14ac:dyDescent="0.25">
      <c r="Y736" s="141"/>
      <c r="Z736" s="140"/>
      <c r="AA736" s="141"/>
    </row>
    <row r="737" spans="25:27" hidden="1" x14ac:dyDescent="0.25">
      <c r="Y737" s="141"/>
      <c r="Z737" s="140"/>
      <c r="AA737" s="141"/>
    </row>
    <row r="738" spans="25:27" hidden="1" x14ac:dyDescent="0.25">
      <c r="Y738" s="141"/>
      <c r="Z738" s="140"/>
      <c r="AA738" s="141"/>
    </row>
    <row r="739" spans="25:27" hidden="1" x14ac:dyDescent="0.25">
      <c r="Y739" s="141"/>
      <c r="Z739" s="140"/>
      <c r="AA739" s="141"/>
    </row>
    <row r="740" spans="25:27" hidden="1" x14ac:dyDescent="0.25">
      <c r="Y740" s="141"/>
      <c r="Z740" s="140"/>
      <c r="AA740" s="141"/>
    </row>
    <row r="741" spans="25:27" hidden="1" x14ac:dyDescent="0.25">
      <c r="Y741" s="141"/>
      <c r="Z741" s="140"/>
      <c r="AA741" s="141"/>
    </row>
    <row r="742" spans="25:27" hidden="1" x14ac:dyDescent="0.25">
      <c r="Y742" s="141"/>
      <c r="Z742" s="140"/>
      <c r="AA742" s="141"/>
    </row>
    <row r="743" spans="25:27" hidden="1" x14ac:dyDescent="0.25">
      <c r="Y743" s="141"/>
      <c r="Z743" s="140"/>
      <c r="AA743" s="141"/>
    </row>
    <row r="744" spans="25:27" hidden="1" x14ac:dyDescent="0.25">
      <c r="Y744" s="141"/>
      <c r="Z744" s="140"/>
      <c r="AA744" s="141"/>
    </row>
    <row r="745" spans="25:27" hidden="1" x14ac:dyDescent="0.25">
      <c r="Y745" s="141"/>
      <c r="Z745" s="140"/>
      <c r="AA745" s="141"/>
    </row>
    <row r="746" spans="25:27" hidden="1" x14ac:dyDescent="0.25">
      <c r="Y746" s="141"/>
      <c r="Z746" s="140"/>
      <c r="AA746" s="141"/>
    </row>
    <row r="747" spans="25:27" hidden="1" x14ac:dyDescent="0.25">
      <c r="Y747" s="141"/>
      <c r="Z747" s="140"/>
      <c r="AA747" s="141"/>
    </row>
    <row r="748" spans="25:27" hidden="1" x14ac:dyDescent="0.25">
      <c r="Y748" s="141"/>
      <c r="Z748" s="140"/>
      <c r="AA748" s="141"/>
    </row>
    <row r="749" spans="25:27" hidden="1" x14ac:dyDescent="0.25">
      <c r="Y749" s="141"/>
      <c r="Z749" s="140"/>
      <c r="AA749" s="141"/>
    </row>
    <row r="750" spans="25:27" hidden="1" x14ac:dyDescent="0.25">
      <c r="Y750" s="141"/>
      <c r="Z750" s="140"/>
      <c r="AA750" s="141"/>
    </row>
    <row r="751" spans="25:27" hidden="1" x14ac:dyDescent="0.25">
      <c r="Y751" s="141"/>
      <c r="Z751" s="140"/>
      <c r="AA751" s="141"/>
    </row>
    <row r="752" spans="25:27" hidden="1" x14ac:dyDescent="0.25">
      <c r="Y752" s="141"/>
      <c r="Z752" s="140"/>
      <c r="AA752" s="141"/>
    </row>
    <row r="753" spans="25:27" hidden="1" x14ac:dyDescent="0.25">
      <c r="Y753" s="141"/>
      <c r="Z753" s="140"/>
      <c r="AA753" s="141"/>
    </row>
    <row r="754" spans="25:27" hidden="1" x14ac:dyDescent="0.25">
      <c r="Y754" s="141"/>
      <c r="Z754" s="140"/>
      <c r="AA754" s="141"/>
    </row>
    <row r="755" spans="25:27" hidden="1" x14ac:dyDescent="0.25">
      <c r="Y755" s="141"/>
      <c r="Z755" s="140"/>
      <c r="AA755" s="141"/>
    </row>
    <row r="756" spans="25:27" hidden="1" x14ac:dyDescent="0.25">
      <c r="Y756" s="141"/>
      <c r="Z756" s="140"/>
      <c r="AA756" s="141"/>
    </row>
    <row r="757" spans="25:27" hidden="1" x14ac:dyDescent="0.25">
      <c r="Y757" s="141"/>
      <c r="Z757" s="140"/>
      <c r="AA757" s="141"/>
    </row>
    <row r="758" spans="25:27" hidden="1" x14ac:dyDescent="0.25">
      <c r="Y758" s="141"/>
      <c r="Z758" s="140"/>
      <c r="AA758" s="141"/>
    </row>
    <row r="759" spans="25:27" hidden="1" x14ac:dyDescent="0.25">
      <c r="Y759" s="141"/>
      <c r="Z759" s="140"/>
      <c r="AA759" s="141"/>
    </row>
    <row r="760" spans="25:27" hidden="1" x14ac:dyDescent="0.25">
      <c r="Y760" s="141"/>
      <c r="Z760" s="140"/>
      <c r="AA760" s="141"/>
    </row>
    <row r="761" spans="25:27" hidden="1" x14ac:dyDescent="0.25">
      <c r="Y761" s="141"/>
      <c r="Z761" s="140"/>
      <c r="AA761" s="141"/>
    </row>
    <row r="762" spans="25:27" hidden="1" x14ac:dyDescent="0.25">
      <c r="Y762" s="141"/>
      <c r="Z762" s="140"/>
      <c r="AA762" s="141"/>
    </row>
    <row r="763" spans="25:27" hidden="1" x14ac:dyDescent="0.25">
      <c r="Y763" s="141"/>
      <c r="Z763" s="140"/>
      <c r="AA763" s="141"/>
    </row>
    <row r="764" spans="25:27" hidden="1" x14ac:dyDescent="0.25">
      <c r="Y764" s="141"/>
      <c r="Z764" s="140"/>
      <c r="AA764" s="141"/>
    </row>
    <row r="765" spans="25:27" hidden="1" x14ac:dyDescent="0.25">
      <c r="Y765" s="141"/>
      <c r="Z765" s="140"/>
      <c r="AA765" s="141"/>
    </row>
    <row r="766" spans="25:27" hidden="1" x14ac:dyDescent="0.25">
      <c r="Y766" s="141"/>
      <c r="Z766" s="140"/>
      <c r="AA766" s="141"/>
    </row>
    <row r="767" spans="25:27" hidden="1" x14ac:dyDescent="0.25">
      <c r="Y767" s="141"/>
      <c r="Z767" s="140"/>
      <c r="AA767" s="141"/>
    </row>
    <row r="768" spans="25:27" hidden="1" x14ac:dyDescent="0.25">
      <c r="Y768" s="141"/>
      <c r="Z768" s="140"/>
      <c r="AA768" s="141"/>
    </row>
    <row r="769" spans="25:27" hidden="1" x14ac:dyDescent="0.25">
      <c r="Y769" s="141"/>
      <c r="Z769" s="140"/>
      <c r="AA769" s="141"/>
    </row>
    <row r="770" spans="25:27" hidden="1" x14ac:dyDescent="0.25">
      <c r="Y770" s="141"/>
      <c r="Z770" s="140"/>
      <c r="AA770" s="141"/>
    </row>
    <row r="771" spans="25:27" hidden="1" x14ac:dyDescent="0.25">
      <c r="Y771" s="141"/>
      <c r="Z771" s="140"/>
      <c r="AA771" s="141"/>
    </row>
    <row r="772" spans="25:27" hidden="1" x14ac:dyDescent="0.25">
      <c r="Y772" s="141"/>
      <c r="Z772" s="140"/>
      <c r="AA772" s="141"/>
    </row>
    <row r="773" spans="25:27" hidden="1" x14ac:dyDescent="0.25">
      <c r="Y773" s="141"/>
      <c r="Z773" s="140"/>
      <c r="AA773" s="141"/>
    </row>
    <row r="774" spans="25:27" hidden="1" x14ac:dyDescent="0.25">
      <c r="Y774" s="141"/>
      <c r="Z774" s="140"/>
      <c r="AA774" s="141"/>
    </row>
    <row r="775" spans="25:27" hidden="1" x14ac:dyDescent="0.25">
      <c r="Y775" s="141"/>
      <c r="Z775" s="140"/>
      <c r="AA775" s="141"/>
    </row>
    <row r="776" spans="25:27" hidden="1" x14ac:dyDescent="0.25">
      <c r="Y776" s="141"/>
      <c r="Z776" s="140"/>
      <c r="AA776" s="141"/>
    </row>
    <row r="777" spans="25:27" hidden="1" x14ac:dyDescent="0.25">
      <c r="Y777" s="141"/>
      <c r="Z777" s="140"/>
      <c r="AA777" s="141"/>
    </row>
    <row r="778" spans="25:27" hidden="1" x14ac:dyDescent="0.25">
      <c r="Y778" s="141"/>
      <c r="Z778" s="140"/>
      <c r="AA778" s="141"/>
    </row>
    <row r="779" spans="25:27" hidden="1" x14ac:dyDescent="0.25">
      <c r="Y779" s="141"/>
      <c r="Z779" s="140"/>
      <c r="AA779" s="141"/>
    </row>
    <row r="780" spans="25:27" hidden="1" x14ac:dyDescent="0.25">
      <c r="Y780" s="141"/>
      <c r="Z780" s="140"/>
      <c r="AA780" s="141"/>
    </row>
    <row r="781" spans="25:27" hidden="1" x14ac:dyDescent="0.25">
      <c r="Y781" s="141"/>
      <c r="Z781" s="140"/>
      <c r="AA781" s="141"/>
    </row>
    <row r="782" spans="25:27" hidden="1" x14ac:dyDescent="0.25">
      <c r="Y782" s="141"/>
      <c r="Z782" s="140"/>
      <c r="AA782" s="141"/>
    </row>
    <row r="783" spans="25:27" hidden="1" x14ac:dyDescent="0.25">
      <c r="Y783" s="141"/>
      <c r="Z783" s="140"/>
      <c r="AA783" s="141"/>
    </row>
    <row r="784" spans="25:27" hidden="1" x14ac:dyDescent="0.25">
      <c r="Y784" s="141"/>
      <c r="Z784" s="140"/>
      <c r="AA784" s="141"/>
    </row>
    <row r="785" spans="25:27" hidden="1" x14ac:dyDescent="0.25">
      <c r="Y785" s="141"/>
      <c r="Z785" s="140"/>
      <c r="AA785" s="141"/>
    </row>
    <row r="786" spans="25:27" hidden="1" x14ac:dyDescent="0.25">
      <c r="Y786" s="141"/>
      <c r="Z786" s="140"/>
      <c r="AA786" s="141"/>
    </row>
    <row r="787" spans="25:27" hidden="1" x14ac:dyDescent="0.25">
      <c r="Y787" s="141"/>
      <c r="Z787" s="140"/>
      <c r="AA787" s="141"/>
    </row>
    <row r="788" spans="25:27" hidden="1" x14ac:dyDescent="0.25">
      <c r="Y788" s="141"/>
      <c r="Z788" s="140"/>
      <c r="AA788" s="141"/>
    </row>
    <row r="789" spans="25:27" hidden="1" x14ac:dyDescent="0.25">
      <c r="Y789" s="141"/>
      <c r="Z789" s="140"/>
      <c r="AA789" s="141"/>
    </row>
    <row r="790" spans="25:27" hidden="1" x14ac:dyDescent="0.25">
      <c r="Y790" s="141"/>
      <c r="Z790" s="140"/>
      <c r="AA790" s="141"/>
    </row>
    <row r="791" spans="25:27" hidden="1" x14ac:dyDescent="0.25">
      <c r="Y791" s="141"/>
      <c r="Z791" s="140"/>
      <c r="AA791" s="141"/>
    </row>
    <row r="792" spans="25:27" hidden="1" x14ac:dyDescent="0.25">
      <c r="Y792" s="141"/>
      <c r="Z792" s="140"/>
      <c r="AA792" s="141"/>
    </row>
    <row r="793" spans="25:27" hidden="1" x14ac:dyDescent="0.25">
      <c r="Y793" s="141"/>
      <c r="Z793" s="140"/>
      <c r="AA793" s="141"/>
    </row>
    <row r="794" spans="25:27" hidden="1" x14ac:dyDescent="0.25">
      <c r="Y794" s="141"/>
      <c r="Z794" s="140"/>
      <c r="AA794" s="141"/>
    </row>
    <row r="795" spans="25:27" hidden="1" x14ac:dyDescent="0.25">
      <c r="Y795" s="141"/>
      <c r="Z795" s="140"/>
      <c r="AA795" s="141"/>
    </row>
    <row r="796" spans="25:27" hidden="1" x14ac:dyDescent="0.25">
      <c r="Y796" s="141"/>
      <c r="Z796" s="140"/>
      <c r="AA796" s="141"/>
    </row>
    <row r="797" spans="25:27" hidden="1" x14ac:dyDescent="0.25">
      <c r="Y797" s="141"/>
      <c r="Z797" s="140"/>
      <c r="AA797" s="141"/>
    </row>
    <row r="798" spans="25:27" hidden="1" x14ac:dyDescent="0.25">
      <c r="Y798" s="141"/>
      <c r="Z798" s="140"/>
      <c r="AA798" s="141"/>
    </row>
    <row r="799" spans="25:27" hidden="1" x14ac:dyDescent="0.25">
      <c r="Y799" s="141"/>
      <c r="Z799" s="140"/>
      <c r="AA799" s="141"/>
    </row>
    <row r="800" spans="25:27" hidden="1" x14ac:dyDescent="0.25">
      <c r="Y800" s="141"/>
      <c r="Z800" s="140"/>
      <c r="AA800" s="141"/>
    </row>
    <row r="801" spans="25:27" hidden="1" x14ac:dyDescent="0.25">
      <c r="Y801" s="141"/>
      <c r="Z801" s="140"/>
      <c r="AA801" s="141"/>
    </row>
    <row r="802" spans="25:27" hidden="1" x14ac:dyDescent="0.25">
      <c r="Y802" s="141"/>
      <c r="Z802" s="140"/>
      <c r="AA802" s="141"/>
    </row>
    <row r="803" spans="25:27" hidden="1" x14ac:dyDescent="0.25">
      <c r="Y803" s="141"/>
      <c r="Z803" s="140"/>
      <c r="AA803" s="141"/>
    </row>
    <row r="804" spans="25:27" hidden="1" x14ac:dyDescent="0.25">
      <c r="Y804" s="141"/>
      <c r="Z804" s="140"/>
      <c r="AA804" s="141"/>
    </row>
    <row r="805" spans="25:27" hidden="1" x14ac:dyDescent="0.25">
      <c r="Y805" s="141"/>
      <c r="Z805" s="140"/>
      <c r="AA805" s="141"/>
    </row>
    <row r="806" spans="25:27" hidden="1" x14ac:dyDescent="0.25">
      <c r="Y806" s="141"/>
      <c r="Z806" s="140"/>
      <c r="AA806" s="141"/>
    </row>
    <row r="807" spans="25:27" hidden="1" x14ac:dyDescent="0.25">
      <c r="Y807" s="141"/>
      <c r="Z807" s="140"/>
      <c r="AA807" s="141"/>
    </row>
    <row r="808" spans="25:27" hidden="1" x14ac:dyDescent="0.25">
      <c r="Y808" s="141"/>
      <c r="Z808" s="140"/>
      <c r="AA808" s="141"/>
    </row>
    <row r="809" spans="25:27" hidden="1" x14ac:dyDescent="0.25">
      <c r="Y809" s="141"/>
      <c r="Z809" s="140"/>
      <c r="AA809" s="141"/>
    </row>
    <row r="810" spans="25:27" hidden="1" x14ac:dyDescent="0.25">
      <c r="Y810" s="141"/>
      <c r="Z810" s="140"/>
      <c r="AA810" s="141"/>
    </row>
    <row r="811" spans="25:27" hidden="1" x14ac:dyDescent="0.25">
      <c r="Y811" s="141"/>
      <c r="Z811" s="140"/>
      <c r="AA811" s="141"/>
    </row>
    <row r="812" spans="25:27" hidden="1" x14ac:dyDescent="0.25">
      <c r="Y812" s="141"/>
      <c r="Z812" s="140"/>
      <c r="AA812" s="141"/>
    </row>
    <row r="813" spans="25:27" hidden="1" x14ac:dyDescent="0.25">
      <c r="Y813" s="141"/>
      <c r="Z813" s="140"/>
      <c r="AA813" s="141"/>
    </row>
    <row r="814" spans="25:27" hidden="1" x14ac:dyDescent="0.25">
      <c r="Y814" s="141"/>
      <c r="Z814" s="140"/>
      <c r="AA814" s="141"/>
    </row>
    <row r="815" spans="25:27" hidden="1" x14ac:dyDescent="0.25">
      <c r="Y815" s="141"/>
      <c r="Z815" s="140"/>
      <c r="AA815" s="141"/>
    </row>
    <row r="816" spans="25:27" hidden="1" x14ac:dyDescent="0.25">
      <c r="Y816" s="141"/>
      <c r="Z816" s="140"/>
      <c r="AA816" s="141"/>
    </row>
    <row r="817" spans="25:27" hidden="1" x14ac:dyDescent="0.25">
      <c r="Y817" s="141"/>
      <c r="Z817" s="140"/>
      <c r="AA817" s="141"/>
    </row>
    <row r="818" spans="25:27" hidden="1" x14ac:dyDescent="0.25">
      <c r="Y818" s="141"/>
      <c r="Z818" s="140"/>
      <c r="AA818" s="141"/>
    </row>
    <row r="819" spans="25:27" hidden="1" x14ac:dyDescent="0.25">
      <c r="Y819" s="141"/>
      <c r="Z819" s="140"/>
      <c r="AA819" s="141"/>
    </row>
    <row r="820" spans="25:27" hidden="1" x14ac:dyDescent="0.25">
      <c r="Y820" s="141"/>
      <c r="Z820" s="140"/>
      <c r="AA820" s="141"/>
    </row>
    <row r="821" spans="25:27" hidden="1" x14ac:dyDescent="0.25">
      <c r="Y821" s="141"/>
      <c r="Z821" s="140"/>
      <c r="AA821" s="141"/>
    </row>
    <row r="822" spans="25:27" hidden="1" x14ac:dyDescent="0.25">
      <c r="Y822" s="141"/>
      <c r="Z822" s="140"/>
      <c r="AA822" s="141"/>
    </row>
    <row r="823" spans="25:27" hidden="1" x14ac:dyDescent="0.25">
      <c r="Y823" s="141"/>
      <c r="Z823" s="140"/>
      <c r="AA823" s="141"/>
    </row>
    <row r="824" spans="25:27" hidden="1" x14ac:dyDescent="0.25">
      <c r="Y824" s="141"/>
      <c r="Z824" s="140"/>
      <c r="AA824" s="141"/>
    </row>
    <row r="825" spans="25:27" hidden="1" x14ac:dyDescent="0.25">
      <c r="Y825" s="141"/>
      <c r="Z825" s="140"/>
      <c r="AA825" s="141"/>
    </row>
    <row r="826" spans="25:27" hidden="1" x14ac:dyDescent="0.25">
      <c r="Y826" s="141"/>
      <c r="Z826" s="140"/>
      <c r="AA826" s="141"/>
    </row>
    <row r="827" spans="25:27" hidden="1" x14ac:dyDescent="0.25">
      <c r="Y827" s="141"/>
      <c r="Z827" s="140"/>
      <c r="AA827" s="141"/>
    </row>
    <row r="828" spans="25:27" hidden="1" x14ac:dyDescent="0.25">
      <c r="Y828" s="141"/>
      <c r="Z828" s="140"/>
      <c r="AA828" s="141"/>
    </row>
    <row r="829" spans="25:27" hidden="1" x14ac:dyDescent="0.25">
      <c r="Y829" s="141"/>
      <c r="Z829" s="140"/>
      <c r="AA829" s="141"/>
    </row>
    <row r="830" spans="25:27" hidden="1" x14ac:dyDescent="0.25">
      <c r="Y830" s="141"/>
      <c r="Z830" s="140"/>
      <c r="AA830" s="141"/>
    </row>
    <row r="831" spans="25:27" hidden="1" x14ac:dyDescent="0.25">
      <c r="Y831" s="141"/>
      <c r="Z831" s="140"/>
      <c r="AA831" s="141"/>
    </row>
    <row r="832" spans="25:27" hidden="1" x14ac:dyDescent="0.25">
      <c r="Y832" s="141"/>
      <c r="Z832" s="140"/>
      <c r="AA832" s="141"/>
    </row>
    <row r="833" spans="25:27" hidden="1" x14ac:dyDescent="0.25">
      <c r="Y833" s="141"/>
      <c r="Z833" s="140"/>
      <c r="AA833" s="141"/>
    </row>
    <row r="834" spans="25:27" hidden="1" x14ac:dyDescent="0.25">
      <c r="Y834" s="141"/>
      <c r="Z834" s="140"/>
      <c r="AA834" s="141"/>
    </row>
    <row r="835" spans="25:27" hidden="1" x14ac:dyDescent="0.25">
      <c r="Y835" s="141"/>
      <c r="Z835" s="140"/>
      <c r="AA835" s="141"/>
    </row>
    <row r="836" spans="25:27" hidden="1" x14ac:dyDescent="0.25">
      <c r="Y836" s="141"/>
      <c r="Z836" s="140"/>
      <c r="AA836" s="141"/>
    </row>
    <row r="837" spans="25:27" hidden="1" x14ac:dyDescent="0.25">
      <c r="Y837" s="141"/>
      <c r="Z837" s="140"/>
      <c r="AA837" s="141"/>
    </row>
    <row r="838" spans="25:27" hidden="1" x14ac:dyDescent="0.25">
      <c r="Y838" s="141"/>
      <c r="Z838" s="140"/>
      <c r="AA838" s="141"/>
    </row>
    <row r="839" spans="25:27" hidden="1" x14ac:dyDescent="0.25">
      <c r="Y839" s="141"/>
      <c r="Z839" s="140"/>
      <c r="AA839" s="141"/>
    </row>
    <row r="840" spans="25:27" hidden="1" x14ac:dyDescent="0.25">
      <c r="Y840" s="141"/>
      <c r="Z840" s="140"/>
      <c r="AA840" s="141"/>
    </row>
    <row r="841" spans="25:27" hidden="1" x14ac:dyDescent="0.25">
      <c r="Y841" s="141"/>
      <c r="Z841" s="140"/>
      <c r="AA841" s="141"/>
    </row>
    <row r="842" spans="25:27" hidden="1" x14ac:dyDescent="0.25">
      <c r="Y842" s="141"/>
      <c r="Z842" s="140"/>
      <c r="AA842" s="141"/>
    </row>
    <row r="843" spans="25:27" hidden="1" x14ac:dyDescent="0.25">
      <c r="Y843" s="141"/>
      <c r="Z843" s="140"/>
      <c r="AA843" s="141"/>
    </row>
    <row r="844" spans="25:27" hidden="1" x14ac:dyDescent="0.25">
      <c r="Y844" s="141"/>
      <c r="Z844" s="140"/>
      <c r="AA844" s="141"/>
    </row>
    <row r="845" spans="25:27" hidden="1" x14ac:dyDescent="0.25">
      <c r="Y845" s="141"/>
      <c r="Z845" s="140"/>
      <c r="AA845" s="141"/>
    </row>
    <row r="846" spans="25:27" hidden="1" x14ac:dyDescent="0.25">
      <c r="Y846" s="141"/>
      <c r="Z846" s="140"/>
      <c r="AA846" s="141"/>
    </row>
    <row r="847" spans="25:27" hidden="1" x14ac:dyDescent="0.25">
      <c r="Y847" s="141"/>
      <c r="Z847" s="140"/>
      <c r="AA847" s="141"/>
    </row>
    <row r="848" spans="25:27" hidden="1" x14ac:dyDescent="0.25">
      <c r="Y848" s="141"/>
      <c r="Z848" s="140"/>
      <c r="AA848" s="141"/>
    </row>
    <row r="849" spans="25:27" hidden="1" x14ac:dyDescent="0.25">
      <c r="Y849" s="141"/>
      <c r="Z849" s="140"/>
      <c r="AA849" s="141"/>
    </row>
    <row r="850" spans="25:27" hidden="1" x14ac:dyDescent="0.25">
      <c r="Y850" s="141"/>
      <c r="Z850" s="140"/>
      <c r="AA850" s="141"/>
    </row>
    <row r="851" spans="25:27" hidden="1" x14ac:dyDescent="0.25">
      <c r="Y851" s="141"/>
      <c r="Z851" s="140"/>
      <c r="AA851" s="141"/>
    </row>
    <row r="852" spans="25:27" hidden="1" x14ac:dyDescent="0.25">
      <c r="Y852" s="141"/>
      <c r="Z852" s="140"/>
      <c r="AA852" s="141"/>
    </row>
    <row r="853" spans="25:27" hidden="1" x14ac:dyDescent="0.25">
      <c r="Y853" s="141"/>
      <c r="Z853" s="140"/>
      <c r="AA853" s="141"/>
    </row>
    <row r="854" spans="25:27" hidden="1" x14ac:dyDescent="0.25">
      <c r="Y854" s="141"/>
      <c r="Z854" s="140"/>
      <c r="AA854" s="141"/>
    </row>
    <row r="855" spans="25:27" hidden="1" x14ac:dyDescent="0.25">
      <c r="Y855" s="141"/>
      <c r="Z855" s="140"/>
      <c r="AA855" s="141"/>
    </row>
    <row r="856" spans="25:27" hidden="1" x14ac:dyDescent="0.25">
      <c r="Y856" s="141"/>
      <c r="Z856" s="140"/>
      <c r="AA856" s="141"/>
    </row>
    <row r="857" spans="25:27" hidden="1" x14ac:dyDescent="0.25">
      <c r="Y857" s="141"/>
      <c r="Z857" s="140"/>
      <c r="AA857" s="141"/>
    </row>
    <row r="858" spans="25:27" hidden="1" x14ac:dyDescent="0.25">
      <c r="Y858" s="141"/>
      <c r="Z858" s="140"/>
      <c r="AA858" s="141"/>
    </row>
    <row r="859" spans="25:27" hidden="1" x14ac:dyDescent="0.25">
      <c r="Y859" s="141"/>
      <c r="Z859" s="140"/>
      <c r="AA859" s="141"/>
    </row>
    <row r="860" spans="25:27" hidden="1" x14ac:dyDescent="0.25">
      <c r="Y860" s="141"/>
      <c r="Z860" s="140"/>
      <c r="AA860" s="141"/>
    </row>
    <row r="861" spans="25:27" hidden="1" x14ac:dyDescent="0.25">
      <c r="Y861" s="141"/>
      <c r="Z861" s="140"/>
      <c r="AA861" s="141"/>
    </row>
    <row r="862" spans="25:27" hidden="1" x14ac:dyDescent="0.25">
      <c r="Y862" s="141"/>
      <c r="Z862" s="140"/>
      <c r="AA862" s="141"/>
    </row>
    <row r="863" spans="25:27" hidden="1" x14ac:dyDescent="0.25">
      <c r="Y863" s="141"/>
      <c r="Z863" s="140"/>
      <c r="AA863" s="141"/>
    </row>
    <row r="864" spans="25:27" hidden="1" x14ac:dyDescent="0.25">
      <c r="Y864" s="141"/>
      <c r="Z864" s="140"/>
      <c r="AA864" s="141"/>
    </row>
    <row r="865" spans="25:27" hidden="1" x14ac:dyDescent="0.25">
      <c r="Y865" s="141"/>
      <c r="Z865" s="140"/>
      <c r="AA865" s="141"/>
    </row>
    <row r="866" spans="25:27" hidden="1" x14ac:dyDescent="0.25">
      <c r="Y866" s="141"/>
      <c r="Z866" s="140"/>
      <c r="AA866" s="141"/>
    </row>
    <row r="867" spans="25:27" hidden="1" x14ac:dyDescent="0.25">
      <c r="Y867" s="141"/>
      <c r="Z867" s="140"/>
      <c r="AA867" s="141"/>
    </row>
    <row r="868" spans="25:27" hidden="1" x14ac:dyDescent="0.25">
      <c r="Y868" s="141"/>
      <c r="Z868" s="140"/>
      <c r="AA868" s="141"/>
    </row>
    <row r="869" spans="25:27" hidden="1" x14ac:dyDescent="0.25">
      <c r="Y869" s="141"/>
      <c r="Z869" s="140"/>
      <c r="AA869" s="141"/>
    </row>
    <row r="870" spans="25:27" hidden="1" x14ac:dyDescent="0.25">
      <c r="Y870" s="141"/>
      <c r="Z870" s="140"/>
      <c r="AA870" s="141"/>
    </row>
    <row r="871" spans="25:27" hidden="1" x14ac:dyDescent="0.25">
      <c r="Y871" s="141"/>
      <c r="Z871" s="140"/>
      <c r="AA871" s="141"/>
    </row>
    <row r="872" spans="25:27" hidden="1" x14ac:dyDescent="0.25">
      <c r="Y872" s="141"/>
      <c r="Z872" s="140"/>
      <c r="AA872" s="141"/>
    </row>
    <row r="873" spans="25:27" hidden="1" x14ac:dyDescent="0.25">
      <c r="Y873" s="141"/>
      <c r="Z873" s="140"/>
      <c r="AA873" s="141"/>
    </row>
    <row r="874" spans="25:27" hidden="1" x14ac:dyDescent="0.25">
      <c r="Y874" s="141"/>
      <c r="Z874" s="140"/>
      <c r="AA874" s="141"/>
    </row>
    <row r="875" spans="25:27" hidden="1" x14ac:dyDescent="0.25">
      <c r="Y875" s="141"/>
      <c r="Z875" s="140"/>
      <c r="AA875" s="141"/>
    </row>
    <row r="876" spans="25:27" hidden="1" x14ac:dyDescent="0.25">
      <c r="Y876" s="141"/>
      <c r="Z876" s="140"/>
      <c r="AA876" s="141"/>
    </row>
    <row r="877" spans="25:27" hidden="1" x14ac:dyDescent="0.25">
      <c r="Y877" s="141"/>
      <c r="Z877" s="140"/>
      <c r="AA877" s="141"/>
    </row>
    <row r="878" spans="25:27" hidden="1" x14ac:dyDescent="0.25">
      <c r="Y878" s="141"/>
      <c r="Z878" s="140"/>
      <c r="AA878" s="141"/>
    </row>
    <row r="879" spans="25:27" hidden="1" x14ac:dyDescent="0.25">
      <c r="Y879" s="141"/>
      <c r="Z879" s="140"/>
      <c r="AA879" s="141"/>
    </row>
    <row r="880" spans="25:27" hidden="1" x14ac:dyDescent="0.25">
      <c r="Y880" s="141"/>
      <c r="Z880" s="140"/>
      <c r="AA880" s="141"/>
    </row>
    <row r="881" spans="25:27" hidden="1" x14ac:dyDescent="0.25">
      <c r="Y881" s="141"/>
      <c r="Z881" s="140"/>
      <c r="AA881" s="141"/>
    </row>
    <row r="882" spans="25:27" hidden="1" x14ac:dyDescent="0.25">
      <c r="Y882" s="141"/>
      <c r="Z882" s="140"/>
      <c r="AA882" s="141"/>
    </row>
    <row r="883" spans="25:27" hidden="1" x14ac:dyDescent="0.25">
      <c r="Y883" s="141"/>
      <c r="Z883" s="140"/>
      <c r="AA883" s="141"/>
    </row>
    <row r="884" spans="25:27" hidden="1" x14ac:dyDescent="0.25">
      <c r="Y884" s="141"/>
      <c r="Z884" s="140"/>
      <c r="AA884" s="141"/>
    </row>
    <row r="885" spans="25:27" hidden="1" x14ac:dyDescent="0.25">
      <c r="Y885" s="141"/>
      <c r="Z885" s="140"/>
      <c r="AA885" s="141"/>
    </row>
    <row r="886" spans="25:27" hidden="1" x14ac:dyDescent="0.25">
      <c r="Y886" s="141"/>
      <c r="Z886" s="140"/>
      <c r="AA886" s="141"/>
    </row>
    <row r="887" spans="25:27" hidden="1" x14ac:dyDescent="0.25">
      <c r="Y887" s="141"/>
      <c r="Z887" s="140"/>
      <c r="AA887" s="141"/>
    </row>
    <row r="888" spans="25:27" hidden="1" x14ac:dyDescent="0.25">
      <c r="Y888" s="141"/>
      <c r="Z888" s="140"/>
      <c r="AA888" s="141"/>
    </row>
    <row r="889" spans="25:27" hidden="1" x14ac:dyDescent="0.25">
      <c r="Y889" s="141"/>
      <c r="Z889" s="140"/>
      <c r="AA889" s="141"/>
    </row>
    <row r="890" spans="25:27" hidden="1" x14ac:dyDescent="0.25">
      <c r="Y890" s="141"/>
      <c r="Z890" s="140"/>
      <c r="AA890" s="141"/>
    </row>
    <row r="891" spans="25:27" hidden="1" x14ac:dyDescent="0.25">
      <c r="Y891" s="141"/>
      <c r="Z891" s="140"/>
      <c r="AA891" s="141"/>
    </row>
    <row r="892" spans="25:27" hidden="1" x14ac:dyDescent="0.25">
      <c r="Y892" s="141"/>
      <c r="Z892" s="140"/>
      <c r="AA892" s="141"/>
    </row>
    <row r="893" spans="25:27" hidden="1" x14ac:dyDescent="0.25">
      <c r="Y893" s="141"/>
      <c r="Z893" s="140"/>
      <c r="AA893" s="141"/>
    </row>
    <row r="894" spans="25:27" hidden="1" x14ac:dyDescent="0.25">
      <c r="Y894" s="141"/>
      <c r="Z894" s="140"/>
      <c r="AA894" s="141"/>
    </row>
    <row r="895" spans="25:27" hidden="1" x14ac:dyDescent="0.25">
      <c r="Y895" s="141"/>
      <c r="Z895" s="140"/>
      <c r="AA895" s="141"/>
    </row>
    <row r="896" spans="25:27" hidden="1" x14ac:dyDescent="0.25">
      <c r="Y896" s="141"/>
      <c r="Z896" s="140"/>
      <c r="AA896" s="141"/>
    </row>
    <row r="897" spans="25:27" hidden="1" x14ac:dyDescent="0.25">
      <c r="Y897" s="141"/>
      <c r="Z897" s="140"/>
      <c r="AA897" s="141"/>
    </row>
    <row r="898" spans="25:27" hidden="1" x14ac:dyDescent="0.25">
      <c r="Y898" s="141"/>
      <c r="Z898" s="140"/>
      <c r="AA898" s="141"/>
    </row>
    <row r="899" spans="25:27" hidden="1" x14ac:dyDescent="0.25">
      <c r="Y899" s="141"/>
      <c r="Z899" s="140"/>
      <c r="AA899" s="141"/>
    </row>
    <row r="900" spans="25:27" hidden="1" x14ac:dyDescent="0.25">
      <c r="Y900" s="141"/>
      <c r="Z900" s="140"/>
      <c r="AA900" s="141"/>
    </row>
    <row r="901" spans="25:27" hidden="1" x14ac:dyDescent="0.25">
      <c r="Y901" s="141"/>
      <c r="Z901" s="140"/>
      <c r="AA901" s="141"/>
    </row>
    <row r="902" spans="25:27" hidden="1" x14ac:dyDescent="0.25">
      <c r="Y902" s="141"/>
      <c r="Z902" s="140"/>
      <c r="AA902" s="141"/>
    </row>
    <row r="903" spans="25:27" hidden="1" x14ac:dyDescent="0.25">
      <c r="Y903" s="141"/>
      <c r="Z903" s="140"/>
      <c r="AA903" s="141"/>
    </row>
    <row r="904" spans="25:27" hidden="1" x14ac:dyDescent="0.25">
      <c r="Y904" s="141"/>
      <c r="Z904" s="140"/>
      <c r="AA904" s="141"/>
    </row>
    <row r="905" spans="25:27" hidden="1" x14ac:dyDescent="0.25">
      <c r="Y905" s="141"/>
      <c r="Z905" s="140"/>
      <c r="AA905" s="141"/>
    </row>
    <row r="906" spans="25:27" hidden="1" x14ac:dyDescent="0.25">
      <c r="Y906" s="141"/>
      <c r="Z906" s="140"/>
      <c r="AA906" s="141"/>
    </row>
    <row r="907" spans="25:27" hidden="1" x14ac:dyDescent="0.25">
      <c r="Y907" s="141"/>
      <c r="Z907" s="140"/>
      <c r="AA907" s="141"/>
    </row>
    <row r="908" spans="25:27" hidden="1" x14ac:dyDescent="0.25">
      <c r="Y908" s="141"/>
      <c r="Z908" s="140"/>
      <c r="AA908" s="141"/>
    </row>
    <row r="909" spans="25:27" hidden="1" x14ac:dyDescent="0.25">
      <c r="Y909" s="141"/>
      <c r="Z909" s="140"/>
      <c r="AA909" s="141"/>
    </row>
    <row r="910" spans="25:27" hidden="1" x14ac:dyDescent="0.25">
      <c r="Y910" s="141"/>
      <c r="Z910" s="140"/>
      <c r="AA910" s="141"/>
    </row>
    <row r="911" spans="25:27" hidden="1" x14ac:dyDescent="0.25">
      <c r="Y911" s="141"/>
      <c r="Z911" s="140"/>
      <c r="AA911" s="141"/>
    </row>
    <row r="912" spans="25:27" hidden="1" x14ac:dyDescent="0.25">
      <c r="Y912" s="141"/>
      <c r="Z912" s="140"/>
      <c r="AA912" s="141"/>
    </row>
    <row r="913" spans="25:27" hidden="1" x14ac:dyDescent="0.25">
      <c r="Y913" s="141"/>
      <c r="Z913" s="140"/>
      <c r="AA913" s="141"/>
    </row>
    <row r="914" spans="25:27" hidden="1" x14ac:dyDescent="0.25">
      <c r="Y914" s="141"/>
      <c r="Z914" s="140"/>
      <c r="AA914" s="141"/>
    </row>
    <row r="915" spans="25:27" hidden="1" x14ac:dyDescent="0.25">
      <c r="Y915" s="141"/>
      <c r="Z915" s="140"/>
      <c r="AA915" s="141"/>
    </row>
    <row r="916" spans="25:27" hidden="1" x14ac:dyDescent="0.25">
      <c r="Y916" s="141"/>
      <c r="Z916" s="140"/>
      <c r="AA916" s="141"/>
    </row>
    <row r="917" spans="25:27" hidden="1" x14ac:dyDescent="0.25">
      <c r="Y917" s="141"/>
      <c r="Z917" s="140"/>
      <c r="AA917" s="141"/>
    </row>
    <row r="918" spans="25:27" hidden="1" x14ac:dyDescent="0.25">
      <c r="Y918" s="141"/>
      <c r="Z918" s="140"/>
      <c r="AA918" s="141"/>
    </row>
    <row r="919" spans="25:27" hidden="1" x14ac:dyDescent="0.25">
      <c r="Y919" s="141"/>
      <c r="Z919" s="140"/>
      <c r="AA919" s="141"/>
    </row>
    <row r="920" spans="25:27" hidden="1" x14ac:dyDescent="0.25">
      <c r="Y920" s="141"/>
      <c r="Z920" s="140"/>
      <c r="AA920" s="141"/>
    </row>
    <row r="921" spans="25:27" hidden="1" x14ac:dyDescent="0.25">
      <c r="Y921" s="141"/>
      <c r="Z921" s="140"/>
      <c r="AA921" s="141"/>
    </row>
    <row r="922" spans="25:27" hidden="1" x14ac:dyDescent="0.25">
      <c r="Y922" s="141"/>
      <c r="Z922" s="140"/>
      <c r="AA922" s="141"/>
    </row>
    <row r="923" spans="25:27" hidden="1" x14ac:dyDescent="0.25">
      <c r="Y923" s="141"/>
      <c r="Z923" s="140"/>
      <c r="AA923" s="141"/>
    </row>
    <row r="924" spans="25:27" hidden="1" x14ac:dyDescent="0.25">
      <c r="Y924" s="141"/>
      <c r="Z924" s="140"/>
      <c r="AA924" s="141"/>
    </row>
    <row r="925" spans="25:27" hidden="1" x14ac:dyDescent="0.25">
      <c r="Y925" s="141"/>
      <c r="Z925" s="140"/>
      <c r="AA925" s="141"/>
    </row>
    <row r="926" spans="25:27" hidden="1" x14ac:dyDescent="0.25">
      <c r="Y926" s="141"/>
      <c r="Z926" s="140"/>
      <c r="AA926" s="141"/>
    </row>
    <row r="927" spans="25:27" hidden="1" x14ac:dyDescent="0.25">
      <c r="Y927" s="141"/>
      <c r="Z927" s="140"/>
      <c r="AA927" s="141"/>
    </row>
    <row r="928" spans="25:27" hidden="1" x14ac:dyDescent="0.25">
      <c r="Y928" s="141"/>
      <c r="Z928" s="140"/>
      <c r="AA928" s="141"/>
    </row>
    <row r="929" spans="25:27" hidden="1" x14ac:dyDescent="0.25">
      <c r="Y929" s="141"/>
      <c r="Z929" s="140"/>
      <c r="AA929" s="141"/>
    </row>
    <row r="930" spans="25:27" hidden="1" x14ac:dyDescent="0.25">
      <c r="Y930" s="141"/>
      <c r="Z930" s="140"/>
      <c r="AA930" s="141"/>
    </row>
    <row r="931" spans="25:27" hidden="1" x14ac:dyDescent="0.25">
      <c r="Y931" s="141"/>
      <c r="Z931" s="140"/>
      <c r="AA931" s="141"/>
    </row>
    <row r="932" spans="25:27" hidden="1" x14ac:dyDescent="0.25">
      <c r="Y932" s="141"/>
      <c r="Z932" s="140"/>
      <c r="AA932" s="141"/>
    </row>
    <row r="933" spans="25:27" hidden="1" x14ac:dyDescent="0.25">
      <c r="Y933" s="141"/>
      <c r="Z933" s="140"/>
      <c r="AA933" s="141"/>
    </row>
    <row r="934" spans="25:27" hidden="1" x14ac:dyDescent="0.25">
      <c r="Y934" s="141"/>
      <c r="Z934" s="140"/>
      <c r="AA934" s="141"/>
    </row>
    <row r="935" spans="25:27" hidden="1" x14ac:dyDescent="0.25">
      <c r="Y935" s="141"/>
      <c r="Z935" s="140"/>
      <c r="AA935" s="141"/>
    </row>
    <row r="936" spans="25:27" hidden="1" x14ac:dyDescent="0.25">
      <c r="Y936" s="141"/>
      <c r="Z936" s="140"/>
      <c r="AA936" s="141"/>
    </row>
    <row r="937" spans="25:27" hidden="1" x14ac:dyDescent="0.25">
      <c r="Y937" s="141"/>
      <c r="Z937" s="140"/>
      <c r="AA937" s="141"/>
    </row>
    <row r="938" spans="25:27" hidden="1" x14ac:dyDescent="0.25">
      <c r="Y938" s="141"/>
      <c r="Z938" s="140"/>
      <c r="AA938" s="141"/>
    </row>
    <row r="939" spans="25:27" hidden="1" x14ac:dyDescent="0.25">
      <c r="Y939" s="141"/>
      <c r="Z939" s="140"/>
      <c r="AA939" s="141"/>
    </row>
    <row r="940" spans="25:27" hidden="1" x14ac:dyDescent="0.25">
      <c r="Y940" s="141"/>
      <c r="Z940" s="140"/>
      <c r="AA940" s="141"/>
    </row>
    <row r="941" spans="25:27" hidden="1" x14ac:dyDescent="0.25">
      <c r="Y941" s="141"/>
      <c r="Z941" s="140"/>
      <c r="AA941" s="141"/>
    </row>
    <row r="942" spans="25:27" hidden="1" x14ac:dyDescent="0.25">
      <c r="Y942" s="141"/>
      <c r="Z942" s="140"/>
      <c r="AA942" s="141"/>
    </row>
    <row r="943" spans="25:27" hidden="1" x14ac:dyDescent="0.25">
      <c r="Y943" s="141"/>
      <c r="Z943" s="140"/>
      <c r="AA943" s="141"/>
    </row>
    <row r="944" spans="25:27" hidden="1" x14ac:dyDescent="0.25">
      <c r="Y944" s="141"/>
      <c r="Z944" s="140"/>
      <c r="AA944" s="141"/>
    </row>
    <row r="945" spans="25:27" hidden="1" x14ac:dyDescent="0.25">
      <c r="Y945" s="141"/>
      <c r="Z945" s="140"/>
      <c r="AA945" s="141"/>
    </row>
    <row r="946" spans="25:27" hidden="1" x14ac:dyDescent="0.25">
      <c r="Y946" s="141"/>
      <c r="Z946" s="140"/>
      <c r="AA946" s="141"/>
    </row>
    <row r="947" spans="25:27" hidden="1" x14ac:dyDescent="0.25">
      <c r="Y947" s="141"/>
      <c r="Z947" s="140"/>
      <c r="AA947" s="141"/>
    </row>
    <row r="948" spans="25:27" hidden="1" x14ac:dyDescent="0.25">
      <c r="Y948" s="141"/>
      <c r="Z948" s="140"/>
      <c r="AA948" s="141"/>
    </row>
    <row r="949" spans="25:27" hidden="1" x14ac:dyDescent="0.25">
      <c r="Y949" s="141"/>
      <c r="Z949" s="140"/>
      <c r="AA949" s="141"/>
    </row>
    <row r="950" spans="25:27" hidden="1" x14ac:dyDescent="0.25">
      <c r="Y950" s="141"/>
      <c r="Z950" s="140"/>
      <c r="AA950" s="141"/>
    </row>
    <row r="951" spans="25:27" hidden="1" x14ac:dyDescent="0.25">
      <c r="Y951" s="141"/>
      <c r="Z951" s="140"/>
      <c r="AA951" s="141"/>
    </row>
    <row r="952" spans="25:27" hidden="1" x14ac:dyDescent="0.25">
      <c r="Y952" s="141"/>
      <c r="Z952" s="140"/>
      <c r="AA952" s="141"/>
    </row>
    <row r="953" spans="25:27" hidden="1" x14ac:dyDescent="0.25">
      <c r="Y953" s="141"/>
      <c r="Z953" s="140"/>
      <c r="AA953" s="141"/>
    </row>
    <row r="954" spans="25:27" hidden="1" x14ac:dyDescent="0.25">
      <c r="Y954" s="141"/>
      <c r="Z954" s="140"/>
      <c r="AA954" s="141"/>
    </row>
    <row r="955" spans="25:27" hidden="1" x14ac:dyDescent="0.25">
      <c r="Y955" s="141"/>
      <c r="Z955" s="140"/>
      <c r="AA955" s="141"/>
    </row>
    <row r="956" spans="25:27" hidden="1" x14ac:dyDescent="0.25">
      <c r="Y956" s="141"/>
      <c r="Z956" s="140"/>
      <c r="AA956" s="141"/>
    </row>
    <row r="957" spans="25:27" hidden="1" x14ac:dyDescent="0.25">
      <c r="Y957" s="141"/>
      <c r="Z957" s="140"/>
      <c r="AA957" s="141"/>
    </row>
    <row r="958" spans="25:27" hidden="1" x14ac:dyDescent="0.25">
      <c r="Y958" s="141"/>
      <c r="Z958" s="140"/>
      <c r="AA958" s="141"/>
    </row>
    <row r="959" spans="25:27" hidden="1" x14ac:dyDescent="0.25">
      <c r="Y959" s="141"/>
      <c r="Z959" s="140"/>
      <c r="AA959" s="141"/>
    </row>
    <row r="960" spans="25:27" hidden="1" x14ac:dyDescent="0.25">
      <c r="Y960" s="141"/>
      <c r="Z960" s="140"/>
      <c r="AA960" s="141"/>
    </row>
    <row r="961" spans="25:27" hidden="1" x14ac:dyDescent="0.25">
      <c r="Y961" s="141"/>
      <c r="Z961" s="140"/>
      <c r="AA961" s="141"/>
    </row>
    <row r="962" spans="25:27" hidden="1" x14ac:dyDescent="0.25">
      <c r="Y962" s="141"/>
      <c r="Z962" s="140"/>
      <c r="AA962" s="141"/>
    </row>
    <row r="963" spans="25:27" hidden="1" x14ac:dyDescent="0.25">
      <c r="Y963" s="141"/>
      <c r="Z963" s="140"/>
      <c r="AA963" s="141"/>
    </row>
    <row r="964" spans="25:27" hidden="1" x14ac:dyDescent="0.25">
      <c r="Y964" s="141"/>
      <c r="Z964" s="140"/>
      <c r="AA964" s="141"/>
    </row>
    <row r="965" spans="25:27" hidden="1" x14ac:dyDescent="0.25">
      <c r="Y965" s="141"/>
      <c r="Z965" s="140"/>
      <c r="AA965" s="141"/>
    </row>
    <row r="966" spans="25:27" hidden="1" x14ac:dyDescent="0.25">
      <c r="Y966" s="141"/>
      <c r="Z966" s="140"/>
      <c r="AA966" s="141"/>
    </row>
    <row r="967" spans="25:27" hidden="1" x14ac:dyDescent="0.25">
      <c r="Y967" s="141"/>
      <c r="Z967" s="140"/>
      <c r="AA967" s="141"/>
    </row>
    <row r="968" spans="25:27" hidden="1" x14ac:dyDescent="0.25">
      <c r="Y968" s="141"/>
      <c r="Z968" s="140"/>
      <c r="AA968" s="141"/>
    </row>
    <row r="969" spans="25:27" hidden="1" x14ac:dyDescent="0.25">
      <c r="Y969" s="141"/>
      <c r="Z969" s="140"/>
      <c r="AA969" s="141"/>
    </row>
    <row r="970" spans="25:27" hidden="1" x14ac:dyDescent="0.25">
      <c r="Y970" s="141"/>
      <c r="Z970" s="140"/>
      <c r="AA970" s="141"/>
    </row>
    <row r="971" spans="25:27" hidden="1" x14ac:dyDescent="0.25">
      <c r="Y971" s="141"/>
      <c r="Z971" s="140"/>
      <c r="AA971" s="141"/>
    </row>
    <row r="972" spans="25:27" hidden="1" x14ac:dyDescent="0.25">
      <c r="Y972" s="141"/>
      <c r="Z972" s="140"/>
      <c r="AA972" s="141"/>
    </row>
    <row r="973" spans="25:27" hidden="1" x14ac:dyDescent="0.25">
      <c r="Y973" s="141"/>
      <c r="Z973" s="140"/>
      <c r="AA973" s="141"/>
    </row>
    <row r="974" spans="25:27" hidden="1" x14ac:dyDescent="0.25">
      <c r="Y974" s="141"/>
      <c r="Z974" s="140"/>
      <c r="AA974" s="141"/>
    </row>
    <row r="975" spans="25:27" hidden="1" x14ac:dyDescent="0.25">
      <c r="Y975" s="141"/>
      <c r="Z975" s="140"/>
      <c r="AA975" s="141"/>
    </row>
    <row r="976" spans="25:27" hidden="1" x14ac:dyDescent="0.25">
      <c r="Y976" s="141"/>
      <c r="Z976" s="140"/>
      <c r="AA976" s="141"/>
    </row>
    <row r="977" spans="25:27" hidden="1" x14ac:dyDescent="0.25">
      <c r="Y977" s="141"/>
      <c r="Z977" s="140"/>
      <c r="AA977" s="141"/>
    </row>
    <row r="978" spans="25:27" hidden="1" x14ac:dyDescent="0.25">
      <c r="Y978" s="141"/>
      <c r="Z978" s="140"/>
      <c r="AA978" s="141"/>
    </row>
    <row r="979" spans="25:27" hidden="1" x14ac:dyDescent="0.25">
      <c r="Y979" s="141"/>
      <c r="Z979" s="140"/>
      <c r="AA979" s="141"/>
    </row>
    <row r="980" spans="25:27" hidden="1" x14ac:dyDescent="0.25">
      <c r="Y980" s="141"/>
      <c r="Z980" s="140"/>
      <c r="AA980" s="141"/>
    </row>
    <row r="981" spans="25:27" hidden="1" x14ac:dyDescent="0.25">
      <c r="Y981" s="141"/>
      <c r="Z981" s="140"/>
      <c r="AA981" s="141"/>
    </row>
    <row r="982" spans="25:27" hidden="1" x14ac:dyDescent="0.25">
      <c r="Y982" s="141"/>
      <c r="Z982" s="140"/>
      <c r="AA982" s="141"/>
    </row>
    <row r="983" spans="25:27" hidden="1" x14ac:dyDescent="0.25">
      <c r="Y983" s="141"/>
      <c r="Z983" s="140"/>
      <c r="AA983" s="141"/>
    </row>
    <row r="984" spans="25:27" hidden="1" x14ac:dyDescent="0.25">
      <c r="Y984" s="141"/>
      <c r="Z984" s="140"/>
      <c r="AA984" s="141"/>
    </row>
    <row r="985" spans="25:27" hidden="1" x14ac:dyDescent="0.25">
      <c r="Y985" s="141"/>
      <c r="Z985" s="140"/>
      <c r="AA985" s="141"/>
    </row>
    <row r="986" spans="25:27" hidden="1" x14ac:dyDescent="0.25">
      <c r="Y986" s="141"/>
      <c r="Z986" s="140"/>
      <c r="AA986" s="141"/>
    </row>
    <row r="987" spans="25:27" hidden="1" x14ac:dyDescent="0.25">
      <c r="Y987" s="141"/>
      <c r="Z987" s="140"/>
      <c r="AA987" s="141"/>
    </row>
    <row r="988" spans="25:27" hidden="1" x14ac:dyDescent="0.25">
      <c r="Y988" s="141"/>
      <c r="Z988" s="140"/>
      <c r="AA988" s="141"/>
    </row>
    <row r="989" spans="25:27" hidden="1" x14ac:dyDescent="0.25">
      <c r="Y989" s="141"/>
      <c r="Z989" s="140"/>
      <c r="AA989" s="141"/>
    </row>
    <row r="990" spans="25:27" hidden="1" x14ac:dyDescent="0.25">
      <c r="Y990" s="141"/>
      <c r="Z990" s="140"/>
      <c r="AA990" s="141"/>
    </row>
    <row r="991" spans="25:27" hidden="1" x14ac:dyDescent="0.25">
      <c r="Y991" s="141"/>
      <c r="Z991" s="140"/>
      <c r="AA991" s="141"/>
    </row>
    <row r="992" spans="25:27" hidden="1" x14ac:dyDescent="0.25">
      <c r="Y992" s="141"/>
      <c r="Z992" s="140"/>
      <c r="AA992" s="141"/>
    </row>
    <row r="993" spans="25:27" hidden="1" x14ac:dyDescent="0.25">
      <c r="Y993" s="141"/>
      <c r="Z993" s="140"/>
      <c r="AA993" s="141"/>
    </row>
    <row r="994" spans="25:27" hidden="1" x14ac:dyDescent="0.25">
      <c r="Y994" s="141"/>
      <c r="Z994" s="140"/>
      <c r="AA994" s="141"/>
    </row>
    <row r="995" spans="25:27" hidden="1" x14ac:dyDescent="0.25">
      <c r="Y995" s="141"/>
      <c r="Z995" s="140"/>
      <c r="AA995" s="141"/>
    </row>
    <row r="996" spans="25:27" hidden="1" x14ac:dyDescent="0.25">
      <c r="Y996" s="141"/>
      <c r="Z996" s="140"/>
      <c r="AA996" s="141"/>
    </row>
    <row r="997" spans="25:27" hidden="1" x14ac:dyDescent="0.25">
      <c r="Y997" s="141"/>
      <c r="Z997" s="140"/>
      <c r="AA997" s="141"/>
    </row>
    <row r="998" spans="25:27" hidden="1" x14ac:dyDescent="0.25">
      <c r="Y998" s="141"/>
      <c r="Z998" s="140"/>
      <c r="AA998" s="141"/>
    </row>
    <row r="999" spans="25:27" hidden="1" x14ac:dyDescent="0.25">
      <c r="Y999" s="141"/>
      <c r="Z999" s="140"/>
      <c r="AA999" s="141"/>
    </row>
    <row r="1000" spans="25:27" hidden="1" x14ac:dyDescent="0.25">
      <c r="Y1000" s="141"/>
      <c r="Z1000" s="140"/>
      <c r="AA1000" s="141"/>
    </row>
    <row r="1001" spans="25:27" hidden="1" x14ac:dyDescent="0.25">
      <c r="Y1001" s="141"/>
      <c r="Z1001" s="140"/>
      <c r="AA1001" s="141"/>
    </row>
    <row r="1002" spans="25:27" hidden="1" x14ac:dyDescent="0.25">
      <c r="Y1002" s="141"/>
      <c r="Z1002" s="140"/>
      <c r="AA1002" s="141"/>
    </row>
    <row r="1003" spans="25:27" hidden="1" x14ac:dyDescent="0.25">
      <c r="Y1003" s="141"/>
      <c r="Z1003" s="140"/>
      <c r="AA1003" s="141"/>
    </row>
    <row r="1004" spans="25:27" hidden="1" x14ac:dyDescent="0.25">
      <c r="Y1004" s="141"/>
      <c r="Z1004" s="140"/>
      <c r="AA1004" s="141"/>
    </row>
    <row r="1005" spans="25:27" hidden="1" x14ac:dyDescent="0.25">
      <c r="Y1005" s="141"/>
      <c r="Z1005" s="140"/>
      <c r="AA1005" s="141"/>
    </row>
    <row r="1006" spans="25:27" hidden="1" x14ac:dyDescent="0.25">
      <c r="Y1006" s="141"/>
      <c r="Z1006" s="140"/>
      <c r="AA1006" s="141"/>
    </row>
    <row r="1007" spans="25:27" hidden="1" x14ac:dyDescent="0.25">
      <c r="Y1007" s="141"/>
      <c r="Z1007" s="140"/>
      <c r="AA1007" s="141"/>
    </row>
    <row r="1008" spans="25:27" hidden="1" x14ac:dyDescent="0.25">
      <c r="Y1008" s="141"/>
      <c r="Z1008" s="140"/>
      <c r="AA1008" s="141"/>
    </row>
    <row r="1009" spans="25:27" hidden="1" x14ac:dyDescent="0.25">
      <c r="Y1009" s="141"/>
      <c r="Z1009" s="140"/>
      <c r="AA1009" s="141"/>
    </row>
    <row r="1010" spans="25:27" hidden="1" x14ac:dyDescent="0.25">
      <c r="Y1010" s="141"/>
      <c r="Z1010" s="140"/>
      <c r="AA1010" s="141"/>
    </row>
    <row r="1011" spans="25:27" hidden="1" x14ac:dyDescent="0.25">
      <c r="Y1011" s="141"/>
      <c r="Z1011" s="140"/>
      <c r="AA1011" s="141"/>
    </row>
    <row r="1012" spans="25:27" hidden="1" x14ac:dyDescent="0.25">
      <c r="Y1012" s="141"/>
      <c r="Z1012" s="140"/>
      <c r="AA1012" s="141"/>
    </row>
    <row r="1013" spans="25:27" hidden="1" x14ac:dyDescent="0.25">
      <c r="Y1013" s="141"/>
      <c r="Z1013" s="140"/>
      <c r="AA1013" s="141"/>
    </row>
    <row r="1014" spans="25:27" hidden="1" x14ac:dyDescent="0.25">
      <c r="Y1014" s="141"/>
      <c r="Z1014" s="140"/>
      <c r="AA1014" s="141"/>
    </row>
    <row r="1015" spans="25:27" hidden="1" x14ac:dyDescent="0.25">
      <c r="Y1015" s="141"/>
      <c r="Z1015" s="140"/>
      <c r="AA1015" s="141"/>
    </row>
    <row r="1016" spans="25:27" hidden="1" x14ac:dyDescent="0.25">
      <c r="Y1016" s="141"/>
      <c r="Z1016" s="140"/>
      <c r="AA1016" s="141"/>
    </row>
    <row r="1017" spans="25:27" hidden="1" x14ac:dyDescent="0.25">
      <c r="Y1017" s="141"/>
      <c r="Z1017" s="140"/>
      <c r="AA1017" s="141"/>
    </row>
    <row r="1018" spans="25:27" hidden="1" x14ac:dyDescent="0.25">
      <c r="Y1018" s="141"/>
      <c r="Z1018" s="140"/>
      <c r="AA1018" s="141"/>
    </row>
    <row r="1019" spans="25:27" hidden="1" x14ac:dyDescent="0.25">
      <c r="Y1019" s="141"/>
      <c r="Z1019" s="140"/>
      <c r="AA1019" s="141"/>
    </row>
    <row r="1020" spans="25:27" hidden="1" x14ac:dyDescent="0.25">
      <c r="Y1020" s="141"/>
      <c r="Z1020" s="140"/>
      <c r="AA1020" s="141"/>
    </row>
    <row r="1021" spans="25:27" hidden="1" x14ac:dyDescent="0.25">
      <c r="Y1021" s="141"/>
      <c r="Z1021" s="140"/>
      <c r="AA1021" s="141"/>
    </row>
    <row r="1022" spans="25:27" hidden="1" x14ac:dyDescent="0.25">
      <c r="Y1022" s="141"/>
      <c r="Z1022" s="140"/>
      <c r="AA1022" s="141"/>
    </row>
    <row r="1023" spans="25:27" hidden="1" x14ac:dyDescent="0.25">
      <c r="Y1023" s="141"/>
      <c r="Z1023" s="140"/>
      <c r="AA1023" s="141"/>
    </row>
    <row r="1024" spans="25:27" hidden="1" x14ac:dyDescent="0.25">
      <c r="Y1024" s="141"/>
      <c r="Z1024" s="140"/>
      <c r="AA1024" s="141"/>
    </row>
    <row r="1025" spans="25:27" hidden="1" x14ac:dyDescent="0.25">
      <c r="Y1025" s="141"/>
      <c r="Z1025" s="140"/>
      <c r="AA1025" s="141"/>
    </row>
    <row r="1026" spans="25:27" hidden="1" x14ac:dyDescent="0.25">
      <c r="Y1026" s="141"/>
      <c r="Z1026" s="140"/>
      <c r="AA1026" s="141"/>
    </row>
    <row r="1027" spans="25:27" hidden="1" x14ac:dyDescent="0.25">
      <c r="Y1027" s="141"/>
      <c r="Z1027" s="140"/>
      <c r="AA1027" s="141"/>
    </row>
    <row r="1028" spans="25:27" hidden="1" x14ac:dyDescent="0.25">
      <c r="Y1028" s="141"/>
      <c r="Z1028" s="140"/>
      <c r="AA1028" s="141"/>
    </row>
    <row r="1029" spans="25:27" hidden="1" x14ac:dyDescent="0.25">
      <c r="Y1029" s="141"/>
      <c r="Z1029" s="140"/>
      <c r="AA1029" s="141"/>
    </row>
    <row r="1030" spans="25:27" hidden="1" x14ac:dyDescent="0.25">
      <c r="Y1030" s="141"/>
      <c r="Z1030" s="140"/>
      <c r="AA1030" s="141"/>
    </row>
    <row r="1031" spans="25:27" hidden="1" x14ac:dyDescent="0.25">
      <c r="Y1031" s="141"/>
      <c r="Z1031" s="140"/>
      <c r="AA1031" s="141"/>
    </row>
    <row r="1032" spans="25:27" hidden="1" x14ac:dyDescent="0.25">
      <c r="Y1032" s="141"/>
      <c r="Z1032" s="140"/>
      <c r="AA1032" s="141"/>
    </row>
    <row r="1033" spans="25:27" hidden="1" x14ac:dyDescent="0.25">
      <c r="Y1033" s="141"/>
      <c r="Z1033" s="140"/>
      <c r="AA1033" s="141"/>
    </row>
    <row r="1034" spans="25:27" hidden="1" x14ac:dyDescent="0.25">
      <c r="Y1034" s="141"/>
      <c r="Z1034" s="140"/>
      <c r="AA1034" s="141"/>
    </row>
    <row r="1035" spans="25:27" hidden="1" x14ac:dyDescent="0.25">
      <c r="Y1035" s="141"/>
      <c r="Z1035" s="140"/>
      <c r="AA1035" s="141"/>
    </row>
    <row r="1036" spans="25:27" hidden="1" x14ac:dyDescent="0.25">
      <c r="Y1036" s="141"/>
      <c r="Z1036" s="140"/>
      <c r="AA1036" s="141"/>
    </row>
    <row r="1037" spans="25:27" hidden="1" x14ac:dyDescent="0.25">
      <c r="Y1037" s="141"/>
      <c r="Z1037" s="140"/>
      <c r="AA1037" s="141"/>
    </row>
    <row r="1038" spans="25:27" hidden="1" x14ac:dyDescent="0.25">
      <c r="Y1038" s="141"/>
      <c r="Z1038" s="140"/>
      <c r="AA1038" s="141"/>
    </row>
    <row r="1039" spans="25:27" hidden="1" x14ac:dyDescent="0.25">
      <c r="Y1039" s="141"/>
      <c r="Z1039" s="140"/>
      <c r="AA1039" s="141"/>
    </row>
    <row r="1040" spans="25:27" hidden="1" x14ac:dyDescent="0.25">
      <c r="Y1040" s="141"/>
      <c r="Z1040" s="140"/>
      <c r="AA1040" s="141"/>
    </row>
    <row r="1041" spans="25:27" hidden="1" x14ac:dyDescent="0.25">
      <c r="Y1041" s="141"/>
      <c r="Z1041" s="140"/>
      <c r="AA1041" s="141"/>
    </row>
    <row r="1042" spans="25:27" hidden="1" x14ac:dyDescent="0.25">
      <c r="Y1042" s="141"/>
      <c r="Z1042" s="140"/>
      <c r="AA1042" s="141"/>
    </row>
    <row r="1043" spans="25:27" hidden="1" x14ac:dyDescent="0.25">
      <c r="Y1043" s="141"/>
      <c r="Z1043" s="140"/>
      <c r="AA1043" s="141"/>
    </row>
    <row r="1044" spans="25:27" hidden="1" x14ac:dyDescent="0.25">
      <c r="Y1044" s="141"/>
      <c r="Z1044" s="140"/>
      <c r="AA1044" s="141"/>
    </row>
    <row r="1045" spans="25:27" hidden="1" x14ac:dyDescent="0.25">
      <c r="Y1045" s="141"/>
      <c r="Z1045" s="140"/>
      <c r="AA1045" s="141"/>
    </row>
    <row r="1046" spans="25:27" hidden="1" x14ac:dyDescent="0.25">
      <c r="Y1046" s="141"/>
      <c r="Z1046" s="140"/>
      <c r="AA1046" s="141"/>
    </row>
    <row r="1047" spans="25:27" hidden="1" x14ac:dyDescent="0.25">
      <c r="Y1047" s="141"/>
      <c r="Z1047" s="140"/>
      <c r="AA1047" s="141"/>
    </row>
    <row r="1048" spans="25:27" hidden="1" x14ac:dyDescent="0.25">
      <c r="Y1048" s="141"/>
      <c r="Z1048" s="140"/>
      <c r="AA1048" s="141"/>
    </row>
    <row r="1049" spans="25:27" hidden="1" x14ac:dyDescent="0.25">
      <c r="Y1049" s="141"/>
      <c r="Z1049" s="140"/>
      <c r="AA1049" s="141"/>
    </row>
    <row r="1050" spans="25:27" hidden="1" x14ac:dyDescent="0.25">
      <c r="Y1050" s="141"/>
      <c r="Z1050" s="140"/>
      <c r="AA1050" s="141"/>
    </row>
    <row r="1051" spans="25:27" hidden="1" x14ac:dyDescent="0.25">
      <c r="Y1051" s="141"/>
      <c r="Z1051" s="140"/>
      <c r="AA1051" s="141"/>
    </row>
    <row r="1052" spans="25:27" hidden="1" x14ac:dyDescent="0.25">
      <c r="Y1052" s="141"/>
      <c r="Z1052" s="140"/>
      <c r="AA1052" s="141"/>
    </row>
    <row r="1053" spans="25:27" hidden="1" x14ac:dyDescent="0.25">
      <c r="Y1053" s="141"/>
      <c r="Z1053" s="140"/>
      <c r="AA1053" s="141"/>
    </row>
    <row r="1054" spans="25:27" hidden="1" x14ac:dyDescent="0.25">
      <c r="Y1054" s="141"/>
      <c r="Z1054" s="140"/>
      <c r="AA1054" s="141"/>
    </row>
    <row r="1055" spans="25:27" hidden="1" x14ac:dyDescent="0.25">
      <c r="Y1055" s="141"/>
      <c r="Z1055" s="140"/>
      <c r="AA1055" s="141"/>
    </row>
    <row r="1056" spans="25:27" hidden="1" x14ac:dyDescent="0.25">
      <c r="Y1056" s="141"/>
      <c r="Z1056" s="140"/>
      <c r="AA1056" s="141"/>
    </row>
    <row r="1057" spans="25:27" hidden="1" x14ac:dyDescent="0.25">
      <c r="Y1057" s="141"/>
      <c r="Z1057" s="140"/>
      <c r="AA1057" s="141"/>
    </row>
    <row r="1058" spans="25:27" hidden="1" x14ac:dyDescent="0.25">
      <c r="Y1058" s="141"/>
      <c r="Z1058" s="140"/>
      <c r="AA1058" s="141"/>
    </row>
    <row r="1059" spans="25:27" hidden="1" x14ac:dyDescent="0.25">
      <c r="Y1059" s="141"/>
      <c r="Z1059" s="140"/>
      <c r="AA1059" s="141"/>
    </row>
    <row r="1060" spans="25:27" hidden="1" x14ac:dyDescent="0.25">
      <c r="Y1060" s="141"/>
      <c r="Z1060" s="140"/>
      <c r="AA1060" s="141"/>
    </row>
    <row r="1061" spans="25:27" hidden="1" x14ac:dyDescent="0.25">
      <c r="Y1061" s="141"/>
      <c r="Z1061" s="140"/>
      <c r="AA1061" s="141"/>
    </row>
    <row r="1062" spans="25:27" hidden="1" x14ac:dyDescent="0.25">
      <c r="Y1062" s="141"/>
      <c r="Z1062" s="140"/>
      <c r="AA1062" s="141"/>
    </row>
    <row r="1063" spans="25:27" hidden="1" x14ac:dyDescent="0.25">
      <c r="Y1063" s="141"/>
      <c r="Z1063" s="140"/>
      <c r="AA1063" s="141"/>
    </row>
    <row r="1064" spans="25:27" hidden="1" x14ac:dyDescent="0.25">
      <c r="Y1064" s="141"/>
      <c r="Z1064" s="140"/>
      <c r="AA1064" s="141"/>
    </row>
    <row r="1065" spans="25:27" hidden="1" x14ac:dyDescent="0.25">
      <c r="Y1065" s="141"/>
      <c r="Z1065" s="140"/>
      <c r="AA1065" s="141"/>
    </row>
    <row r="1066" spans="25:27" hidden="1" x14ac:dyDescent="0.25">
      <c r="Y1066" s="141"/>
      <c r="Z1066" s="140"/>
      <c r="AA1066" s="141"/>
    </row>
    <row r="1067" spans="25:27" hidden="1" x14ac:dyDescent="0.25">
      <c r="Y1067" s="141"/>
      <c r="Z1067" s="140"/>
      <c r="AA1067" s="141"/>
    </row>
    <row r="1068" spans="25:27" hidden="1" x14ac:dyDescent="0.25">
      <c r="Y1068" s="141"/>
      <c r="Z1068" s="140"/>
      <c r="AA1068" s="141"/>
    </row>
    <row r="1069" spans="25:27" hidden="1" x14ac:dyDescent="0.25">
      <c r="Y1069" s="141"/>
      <c r="Z1069" s="140"/>
      <c r="AA1069" s="141"/>
    </row>
    <row r="1070" spans="25:27" hidden="1" x14ac:dyDescent="0.25">
      <c r="Y1070" s="141"/>
      <c r="Z1070" s="140"/>
      <c r="AA1070" s="141"/>
    </row>
    <row r="1071" spans="25:27" hidden="1" x14ac:dyDescent="0.25">
      <c r="Y1071" s="141"/>
      <c r="Z1071" s="140"/>
      <c r="AA1071" s="141"/>
    </row>
    <row r="1072" spans="25:27" hidden="1" x14ac:dyDescent="0.25">
      <c r="Y1072" s="141"/>
      <c r="Z1072" s="140"/>
      <c r="AA1072" s="141"/>
    </row>
    <row r="1073" spans="25:27" hidden="1" x14ac:dyDescent="0.25">
      <c r="Y1073" s="141"/>
      <c r="Z1073" s="140"/>
      <c r="AA1073" s="141"/>
    </row>
    <row r="1074" spans="25:27" hidden="1" x14ac:dyDescent="0.25">
      <c r="Y1074" s="141"/>
      <c r="Z1074" s="140"/>
      <c r="AA1074" s="141"/>
    </row>
    <row r="1075" spans="25:27" hidden="1" x14ac:dyDescent="0.25">
      <c r="Y1075" s="141"/>
      <c r="Z1075" s="140"/>
      <c r="AA1075" s="141"/>
    </row>
    <row r="1076" spans="25:27" hidden="1" x14ac:dyDescent="0.25">
      <c r="Y1076" s="141"/>
      <c r="Z1076" s="140"/>
      <c r="AA1076" s="141"/>
    </row>
    <row r="1077" spans="25:27" hidden="1" x14ac:dyDescent="0.25">
      <c r="Y1077" s="141"/>
      <c r="Z1077" s="140"/>
      <c r="AA1077" s="141"/>
    </row>
    <row r="1078" spans="25:27" hidden="1" x14ac:dyDescent="0.25">
      <c r="Y1078" s="141"/>
      <c r="Z1078" s="140"/>
      <c r="AA1078" s="141"/>
    </row>
    <row r="1079" spans="25:27" hidden="1" x14ac:dyDescent="0.25">
      <c r="Y1079" s="141"/>
      <c r="Z1079" s="140"/>
      <c r="AA1079" s="141"/>
    </row>
    <row r="1080" spans="25:27" hidden="1" x14ac:dyDescent="0.25">
      <c r="Y1080" s="141"/>
      <c r="Z1080" s="140"/>
      <c r="AA1080" s="141"/>
    </row>
    <row r="1081" spans="25:27" hidden="1" x14ac:dyDescent="0.25">
      <c r="Y1081" s="141"/>
      <c r="Z1081" s="140"/>
      <c r="AA1081" s="141"/>
    </row>
    <row r="1082" spans="25:27" hidden="1" x14ac:dyDescent="0.25">
      <c r="Y1082" s="141"/>
      <c r="Z1082" s="140"/>
      <c r="AA1082" s="141"/>
    </row>
  </sheetData>
  <conditionalFormatting sqref="G2:G84">
    <cfRule type="duplicateValues" dxfId="43" priority="1"/>
  </conditionalFormatting>
  <dataValidations count="1">
    <dataValidation type="list" allowBlank="1" showInputMessage="1" showErrorMessage="1" sqref="F2:F84">
      <formula1>"ż,m"</formula1>
    </dataValidation>
  </dataValidations>
  <pageMargins left="0.7" right="0.7" top="0.75" bottom="0.75" header="0.3" footer="0.3"/>
  <pageSetup paperSize="9" scale="33" fitToHeight="0" orientation="landscape" horizontalDpi="4294967294" verticalDpi="4294967294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'H:\MALUCH+\MALUCH 2019\M1a,1b,2 - podział projektów ŁT-MS\[Moduł 2 dane do umów.xlsm]Arkusz2'!#REF!</xm:f>
          </x14:formula1>
          <xm:sqref>K85:K1048576 L2:L84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11</vt:i4>
      </vt:variant>
    </vt:vector>
  </HeadingPairs>
  <TitlesOfParts>
    <vt:vector size="18" baseType="lpstr">
      <vt:lpstr>1 Kosztorys</vt:lpstr>
      <vt:lpstr>2 Harmonogram</vt:lpstr>
      <vt:lpstr>3 Zestawienie wydatków</vt:lpstr>
      <vt:lpstr>4 Sprawozdanie z realizacji</vt:lpstr>
      <vt:lpstr>5 tab. pomocnicza do kosztorysu</vt:lpstr>
      <vt:lpstr>dane</vt:lpstr>
      <vt:lpstr>Arkusz1</vt:lpstr>
      <vt:lpstr>forma_opieki</vt:lpstr>
      <vt:lpstr>klub_dziecięcy</vt:lpstr>
      <vt:lpstr>lp</vt:lpstr>
      <vt:lpstr>nr_miesiąca</vt:lpstr>
      <vt:lpstr>numer_umowy</vt:lpstr>
      <vt:lpstr>'1 Kosztorys'!Obszar_wydruku</vt:lpstr>
      <vt:lpstr>'2 Harmonogram'!Obszar_wydruku</vt:lpstr>
      <vt:lpstr>'5 tab. pomocnicza do kosztorysu'!Obszar_wydruku</vt:lpstr>
      <vt:lpstr>opiekun_dzienny</vt:lpstr>
      <vt:lpstr>dane!upoważnienia</vt:lpstr>
      <vt:lpstr>żłobek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2019-06-26T09:16:27Z</dcterms:created>
  <dcterms:modified xsi:type="dcterms:W3CDTF">2020-04-22T10:57:20Z</dcterms:modified>
</cp:coreProperties>
</file>